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
  <bookViews>
    <workbookView xWindow="65431" yWindow="65476" windowWidth="15480" windowHeight="7545" tabRatio="807" activeTab="3"/>
  </bookViews>
  <sheets>
    <sheet name="Index" sheetId="1" r:id="rId1"/>
    <sheet name="Master" sheetId="2" r:id="rId2"/>
    <sheet name="PF" sheetId="3" r:id="rId3"/>
    <sheet name="TF" sheetId="4" r:id="rId4"/>
    <sheet name="WM" sheetId="5" r:id="rId5"/>
    <sheet name="WP" sheetId="6" r:id="rId6"/>
    <sheet name="MP" sheetId="7" r:id="rId7"/>
    <sheet name="DP" sheetId="8" r:id="rId8"/>
    <sheet name="Wn" sheetId="9" r:id="rId9"/>
    <sheet name="Wc" sheetId="10" r:id="rId10"/>
    <sheet name="Ws" sheetId="11" r:id="rId11"/>
    <sheet name="Ww" sheetId="12" r:id="rId12"/>
  </sheets>
  <definedNames>
    <definedName name="_xlnm.Print_Titles" localSheetId="1">'Master'!$3:$4</definedName>
    <definedName name="skipheader" localSheetId="1">'Master'!#REF!</definedName>
    <definedName name="skipheader" localSheetId="10">'Ws'!$O$89</definedName>
  </definedNames>
  <calcPr fullCalcOnLoad="1"/>
</workbook>
</file>

<file path=xl/sharedStrings.xml><?xml version="1.0" encoding="utf-8"?>
<sst xmlns="http://schemas.openxmlformats.org/spreadsheetml/2006/main" count="14365" uniqueCount="1094">
  <si>
    <t>Pollinator Value</t>
  </si>
  <si>
    <t>None</t>
  </si>
  <si>
    <t>Low</t>
  </si>
  <si>
    <t>Medium</t>
  </si>
  <si>
    <t>High</t>
  </si>
  <si>
    <t>Very High</t>
  </si>
  <si>
    <t>Very Low</t>
  </si>
  <si>
    <t>Nests</t>
  </si>
  <si>
    <t>Hummingbirds</t>
  </si>
  <si>
    <t>Bloom Time</t>
  </si>
  <si>
    <t>Species Selection Informants</t>
  </si>
  <si>
    <t>Calculations Informants</t>
  </si>
  <si>
    <t>Eco-sections</t>
  </si>
  <si>
    <t>Indian grass</t>
  </si>
  <si>
    <t>giant bur reed</t>
  </si>
  <si>
    <t>prairie cordgrass</t>
  </si>
  <si>
    <t>white meadowsweet</t>
  </si>
  <si>
    <t>steeplebush</t>
  </si>
  <si>
    <t>rough dropseed</t>
  </si>
  <si>
    <t>sand dropseed</t>
  </si>
  <si>
    <t>prairie dropseed</t>
  </si>
  <si>
    <t>Sporobolus heterolepis</t>
  </si>
  <si>
    <t>porcupine grass</t>
  </si>
  <si>
    <t>coralberry</t>
  </si>
  <si>
    <t>Symphoricarpos orbiculatus</t>
  </si>
  <si>
    <t>germander</t>
  </si>
  <si>
    <t>tall meadow-rue</t>
  </si>
  <si>
    <t>Thalictrum dasycarpum</t>
  </si>
  <si>
    <t>early meadow-rue</t>
  </si>
  <si>
    <t>bracted spiderwort</t>
  </si>
  <si>
    <t>western spiderwort</t>
  </si>
  <si>
    <t>Ohio spiderwort</t>
  </si>
  <si>
    <t>blue vervain</t>
  </si>
  <si>
    <t>hoary vervain</t>
  </si>
  <si>
    <t>bunched ironweed</t>
  </si>
  <si>
    <t>Culver's root</t>
  </si>
  <si>
    <t>American vetch</t>
  </si>
  <si>
    <t>bearded birdfoot violet</t>
  </si>
  <si>
    <t>Viola palmata var. pedatifida</t>
  </si>
  <si>
    <t>wild rice</t>
  </si>
  <si>
    <t>heart-leaved alexanders</t>
  </si>
  <si>
    <t>golden alexanders</t>
  </si>
  <si>
    <t>narrow reedgrass</t>
  </si>
  <si>
    <t>Campanulastrum americanum</t>
  </si>
  <si>
    <t>Festuca subverticillata</t>
  </si>
  <si>
    <t>Sporobolus compositus var. compositus</t>
  </si>
  <si>
    <t xml:space="preserve">Hesperostipa spartea </t>
  </si>
  <si>
    <t xml:space="preserve">Helianthus maximiliani </t>
  </si>
  <si>
    <t xml:space="preserve">Oligoneuron rigidum var. rigidum; Oligoneuron rigidum var. humile </t>
  </si>
  <si>
    <t>Gentianella quinquefolia ssp. occidentalis</t>
  </si>
  <si>
    <t>Houstonia longifolia</t>
  </si>
  <si>
    <t>Helianthus pauciflorus ssp. Pauciflorus; Helianthus pauciflorus ssp. subrhomboideus</t>
  </si>
  <si>
    <t>DNR name - if different; other commonly used names</t>
  </si>
  <si>
    <t>Oz/ acre</t>
  </si>
  <si>
    <t>Lb/ acre</t>
  </si>
  <si>
    <t>Cost/ acre</t>
  </si>
  <si>
    <t>Sun Exposure</t>
  </si>
  <si>
    <t>Soil</t>
  </si>
  <si>
    <t>Height</t>
  </si>
  <si>
    <t xml:space="preserve">Koeleria macrantha </t>
  </si>
  <si>
    <t>false boneset</t>
  </si>
  <si>
    <t>Brickellia eupatorioides var. corymbulosa</t>
  </si>
  <si>
    <t>rice cut grass</t>
  </si>
  <si>
    <t>round-headed bush clover</t>
  </si>
  <si>
    <t>rough blazing star</t>
  </si>
  <si>
    <t>northern plains blazing star</t>
  </si>
  <si>
    <t>NI</t>
  </si>
  <si>
    <t>dotted blazing star</t>
  </si>
  <si>
    <t>great blazing star</t>
  </si>
  <si>
    <t>cardinal flower</t>
  </si>
  <si>
    <t>great lobelia</t>
  </si>
  <si>
    <t>rough-spiked lobelia</t>
  </si>
  <si>
    <t>wild lupine</t>
  </si>
  <si>
    <t>fringed loosestrife</t>
  </si>
  <si>
    <t>prairie loosestrife</t>
  </si>
  <si>
    <t>blue monkey flower</t>
  </si>
  <si>
    <t>wild bergamot</t>
  </si>
  <si>
    <t>horsemint</t>
  </si>
  <si>
    <t>Monarda punctata</t>
  </si>
  <si>
    <t>Plains muhly</t>
  </si>
  <si>
    <t>marsh muhly grass</t>
  </si>
  <si>
    <t>common evening primrose</t>
  </si>
  <si>
    <t>Clayton's sweet cicely</t>
  </si>
  <si>
    <t>switchgrass</t>
  </si>
  <si>
    <t>swamp lousewort</t>
  </si>
  <si>
    <t>large-flowered beard tongue</t>
  </si>
  <si>
    <t>Penstemon grandiflorus</t>
  </si>
  <si>
    <t>blue phlox</t>
  </si>
  <si>
    <t>prairie phlox</t>
  </si>
  <si>
    <t>ninebark</t>
  </si>
  <si>
    <t>obedient plant</t>
  </si>
  <si>
    <t>Virginia mountain mint</t>
  </si>
  <si>
    <t>fowl bluegrass</t>
  </si>
  <si>
    <t>spreading Jacob's ladder</t>
  </si>
  <si>
    <t>lopseed</t>
  </si>
  <si>
    <t xml:space="preserve">Phryma leptostachya </t>
  </si>
  <si>
    <t>Pennsylvania smartweed</t>
  </si>
  <si>
    <t>Persicaria pensylvanica</t>
  </si>
  <si>
    <t>smooth rattlesnakeroot</t>
  </si>
  <si>
    <t>prairie turnip</t>
  </si>
  <si>
    <t xml:space="preserve">Pediomelum esculentum </t>
  </si>
  <si>
    <t>prairie coneflower</t>
  </si>
  <si>
    <t>gray-headed coneflower</t>
  </si>
  <si>
    <t>prairie rose</t>
  </si>
  <si>
    <t>smooth wild rose</t>
  </si>
  <si>
    <t>black-eyed susan</t>
  </si>
  <si>
    <t>tall coneflower</t>
  </si>
  <si>
    <t>broad-leaved arrowhead</t>
  </si>
  <si>
    <t>little bluestem</t>
  </si>
  <si>
    <t>hardstem bulrush</t>
  </si>
  <si>
    <t>dark green bulrush</t>
  </si>
  <si>
    <t>woolgrass</t>
  </si>
  <si>
    <t>river bulrush</t>
  </si>
  <si>
    <t>Bolboschoenus fluviatilis</t>
  </si>
  <si>
    <t>soft stem bulrush</t>
  </si>
  <si>
    <t>compass plant</t>
  </si>
  <si>
    <t>cup plant</t>
  </si>
  <si>
    <t>field blue-eyed grass</t>
  </si>
  <si>
    <t>water parsnip</t>
  </si>
  <si>
    <t>zigzag goldenrod</t>
  </si>
  <si>
    <t>giant goldenrod</t>
  </si>
  <si>
    <t>gray goldenrod</t>
  </si>
  <si>
    <t>upland white aster</t>
  </si>
  <si>
    <t>Riddell's goldenrod</t>
  </si>
  <si>
    <t>Solidago riddellii</t>
  </si>
  <si>
    <t>stiff goldenrod</t>
  </si>
  <si>
    <t>showy goldenrod</t>
  </si>
  <si>
    <t>bog goldenrod</t>
  </si>
  <si>
    <t>elm-leaved goldenrod</t>
  </si>
  <si>
    <t>pointed broom sedge</t>
  </si>
  <si>
    <t>awl-fruited sedge</t>
  </si>
  <si>
    <t>tussock sedge</t>
  </si>
  <si>
    <t>fox sedge</t>
  </si>
  <si>
    <t>American New Jersey tea</t>
  </si>
  <si>
    <t>buttonbush</t>
  </si>
  <si>
    <t>white turtlehead</t>
  </si>
  <si>
    <t>spotted water hemlock</t>
  </si>
  <si>
    <t>bastard toadflax</t>
  </si>
  <si>
    <t>sweet fern</t>
  </si>
  <si>
    <t>bird's foot coreopsis</t>
  </si>
  <si>
    <t>white prairie clover</t>
  </si>
  <si>
    <t>partridge pea</t>
  </si>
  <si>
    <t>Chamaecrista fasciculata</t>
  </si>
  <si>
    <t>purple prairie clover</t>
  </si>
  <si>
    <t>Dalea purpurea var. purpurea</t>
  </si>
  <si>
    <t>poverty grass</t>
  </si>
  <si>
    <t>Carolina delphinium</t>
  </si>
  <si>
    <t>Canada tick trefoil</t>
  </si>
  <si>
    <t>pointed-leaved tick trefoil</t>
  </si>
  <si>
    <t>tall cinquefoil</t>
  </si>
  <si>
    <t>Potentilla arguta subsp. arguta</t>
  </si>
  <si>
    <t>narrow-leaved purple coneflower</t>
  </si>
  <si>
    <t>Echinacea pallida var. angustifolia</t>
  </si>
  <si>
    <t>least spikerush</t>
  </si>
  <si>
    <t>blunt spikerush</t>
  </si>
  <si>
    <t>marsh spikerush</t>
  </si>
  <si>
    <t>nodding wild rye</t>
  </si>
  <si>
    <t>bottlebrush grass</t>
  </si>
  <si>
    <t>downy wild rye</t>
  </si>
  <si>
    <t>Virginia wild rye</t>
  </si>
  <si>
    <t>FACW-</t>
  </si>
  <si>
    <t>fireweed</t>
  </si>
  <si>
    <t>Ageratina altissima var. altissima</t>
  </si>
  <si>
    <t>white snakeroot</t>
  </si>
  <si>
    <t>Eupatorium rugosum</t>
  </si>
  <si>
    <t>spotted Joe pye weed</t>
  </si>
  <si>
    <t>common boneset</t>
  </si>
  <si>
    <t>flowering spurge</t>
  </si>
  <si>
    <t>grass-leaved goldenrod</t>
  </si>
  <si>
    <t>northern bedstraw</t>
  </si>
  <si>
    <t>bottle gentian</t>
  </si>
  <si>
    <t>yellowish gentian</t>
  </si>
  <si>
    <t>stiff gentian</t>
  </si>
  <si>
    <t>wild geranium</t>
  </si>
  <si>
    <t>prairie smoke</t>
  </si>
  <si>
    <t>rattlesnake grass</t>
  </si>
  <si>
    <t>tall manna grass</t>
  </si>
  <si>
    <t>fowl manna grass</t>
  </si>
  <si>
    <t>wild licorice</t>
  </si>
  <si>
    <t>bluets</t>
  </si>
  <si>
    <t>autumn sneezeweed</t>
  </si>
  <si>
    <t>giant sunflower</t>
  </si>
  <si>
    <t>sawtooth sunflower</t>
  </si>
  <si>
    <t>Maximilian's sunflower</t>
  </si>
  <si>
    <t>stiff sunflower</t>
  </si>
  <si>
    <t>ox-eye</t>
  </si>
  <si>
    <t xml:space="preserve">Heliopsis helianthoides </t>
  </si>
  <si>
    <t>hairy golden aster</t>
  </si>
  <si>
    <t>alumroot</t>
  </si>
  <si>
    <t>Virginia waterleaf</t>
  </si>
  <si>
    <t>great St. John's wort</t>
  </si>
  <si>
    <t>spotted touch-me-not</t>
  </si>
  <si>
    <t>pale touch-me-not</t>
  </si>
  <si>
    <t>northern blue flag</t>
  </si>
  <si>
    <t>Torrey's rush</t>
  </si>
  <si>
    <t>Canada rush</t>
  </si>
  <si>
    <t>Dudley's rush</t>
  </si>
  <si>
    <t>soft rush</t>
  </si>
  <si>
    <t>path rush</t>
  </si>
  <si>
    <t>junegrass</t>
  </si>
  <si>
    <t>Koeleria pyramidata</t>
  </si>
  <si>
    <t>big bluestem</t>
  </si>
  <si>
    <t>FAC-</t>
  </si>
  <si>
    <t>Canada anemone</t>
  </si>
  <si>
    <t>long-headed thimbleweed</t>
  </si>
  <si>
    <t>pasque flower</t>
  </si>
  <si>
    <t>field pussytoes</t>
  </si>
  <si>
    <t>plantain-leaved pussytoes</t>
  </si>
  <si>
    <t>Zigadenus elegans var. elegans</t>
  </si>
  <si>
    <t>white camas</t>
  </si>
  <si>
    <t>columbine</t>
  </si>
  <si>
    <t>prairie sage</t>
  </si>
  <si>
    <t>swamp milkweed</t>
  </si>
  <si>
    <t>common milkweed</t>
  </si>
  <si>
    <t>whorled milkweed</t>
  </si>
  <si>
    <t>butterfly milkweed</t>
  </si>
  <si>
    <t>Aster oolentangiensis</t>
  </si>
  <si>
    <t>Symphyotrichum oolentangiense</t>
  </si>
  <si>
    <t>Symphyotrichum ericoides var. ericoides, Symphyotrichum ericoides var. pansum</t>
  </si>
  <si>
    <t>FACU-</t>
  </si>
  <si>
    <t>heath aster</t>
  </si>
  <si>
    <t>smooth aster</t>
  </si>
  <si>
    <t>skyblue aster</t>
  </si>
  <si>
    <t>eastern panicled aster</t>
  </si>
  <si>
    <t>Symphyotrichum lanceolatum var. lanceolatum; Symphyotrichum lanceolatum var. interior</t>
  </si>
  <si>
    <t>Symphyotrichum novae-angliae</t>
  </si>
  <si>
    <t>New England aster</t>
  </si>
  <si>
    <t>Doellingeria umbellata var. umbellata</t>
  </si>
  <si>
    <t>flat-topped aster</t>
  </si>
  <si>
    <t>Eurybia macrophylla</t>
  </si>
  <si>
    <t>large-leaved aster</t>
  </si>
  <si>
    <t>Symphyotrichum oblongifolium</t>
  </si>
  <si>
    <t>Aster oblongifolius</t>
  </si>
  <si>
    <t>aromatic aster</t>
  </si>
  <si>
    <t>Symphyotrichum puniceum var. puniceum</t>
  </si>
  <si>
    <t>red-stemmed aster</t>
  </si>
  <si>
    <t>Symphyotrichum sericeum</t>
  </si>
  <si>
    <t>silky aster</t>
  </si>
  <si>
    <t>Symphyotrichum urophyllum</t>
  </si>
  <si>
    <t>Aster sagittifolius</t>
  </si>
  <si>
    <t>tail-leaved aster</t>
  </si>
  <si>
    <t>FAC+</t>
  </si>
  <si>
    <t>Canada milk vetch</t>
  </si>
  <si>
    <t>ground plum</t>
  </si>
  <si>
    <t>American slough grass</t>
  </si>
  <si>
    <t>nodding bur marigold</t>
  </si>
  <si>
    <t>showy beggarticks</t>
  </si>
  <si>
    <t>leafy beggarticks</t>
  </si>
  <si>
    <t>false aster</t>
  </si>
  <si>
    <t>side-oats grama</t>
  </si>
  <si>
    <t>blue grama</t>
  </si>
  <si>
    <t>fringed brome</t>
  </si>
  <si>
    <t>kalm's brome</t>
  </si>
  <si>
    <t>bluejoint</t>
  </si>
  <si>
    <t>Juncus torreyi</t>
  </si>
  <si>
    <t>Carex bicknellii</t>
  </si>
  <si>
    <t>Carex gravida</t>
  </si>
  <si>
    <t>Bicknell's sedge</t>
  </si>
  <si>
    <t>seeds/ oz</t>
  </si>
  <si>
    <t>cost/ lb</t>
  </si>
  <si>
    <t>cost/ oz</t>
  </si>
  <si>
    <t>short sedge</t>
  </si>
  <si>
    <t>heavy sedge</t>
  </si>
  <si>
    <t>Calamovilfa longifolia var. longifolia</t>
  </si>
  <si>
    <t>prairie sandreed</t>
  </si>
  <si>
    <t>common marsh marigold</t>
  </si>
  <si>
    <t>tall bellflower</t>
  </si>
  <si>
    <t>harebell</t>
  </si>
  <si>
    <t>bristly sedge</t>
  </si>
  <si>
    <t>porcupine sedge</t>
  </si>
  <si>
    <t>lake sedge</t>
  </si>
  <si>
    <t>Sisyrinchium campestre</t>
  </si>
  <si>
    <t>Tradescantia bracteata</t>
  </si>
  <si>
    <t>Tradescantia occidentalis</t>
  </si>
  <si>
    <t>Tradescantia ohiensis</t>
  </si>
  <si>
    <t>Viola pedatifida</t>
  </si>
  <si>
    <t>Bouteloua curtipendula</t>
  </si>
  <si>
    <t>Bouteloua gracilis</t>
  </si>
  <si>
    <t>Carex brevior</t>
  </si>
  <si>
    <t>Muhlenbergia cuspidata</t>
  </si>
  <si>
    <t>Schizachyrium scoparium</t>
  </si>
  <si>
    <t>Sporobolus asper</t>
  </si>
  <si>
    <t>Sporobolus cryptandrus</t>
  </si>
  <si>
    <t xml:space="preserve">Stipa spartea </t>
  </si>
  <si>
    <t xml:space="preserve">Astragalus crassicarpus </t>
  </si>
  <si>
    <t>Agastache scrophulariaefolia</t>
  </si>
  <si>
    <t>Allium tricoccum</t>
  </si>
  <si>
    <t>Aquilegia canadensis</t>
  </si>
  <si>
    <t>Aster macrophyllus</t>
  </si>
  <si>
    <t>Campanula americana</t>
  </si>
  <si>
    <t>Cephalanthus occidentalis</t>
  </si>
  <si>
    <t>Geranium maculatum</t>
  </si>
  <si>
    <t xml:space="preserve">Heuchera richardsonii </t>
  </si>
  <si>
    <t>Hydrophyllum virginianum</t>
  </si>
  <si>
    <t>Lobelia cardinalis</t>
  </si>
  <si>
    <t>Lupinus perennis</t>
  </si>
  <si>
    <t>Osmorhiza claytonii</t>
  </si>
  <si>
    <t>Phlox divaricata</t>
  </si>
  <si>
    <t>Polemonium reptans</t>
  </si>
  <si>
    <t>Solidago flexicaulis</t>
  </si>
  <si>
    <t>Solidago ulmifolia</t>
  </si>
  <si>
    <t>Danthonia spicata</t>
  </si>
  <si>
    <t>Elymus hystrix</t>
  </si>
  <si>
    <t xml:space="preserve">Elymus villosus </t>
  </si>
  <si>
    <t>Total</t>
  </si>
  <si>
    <t>Notes</t>
  </si>
  <si>
    <t>FACU</t>
  </si>
  <si>
    <t>Festuca obtusa</t>
  </si>
  <si>
    <t>USACOE Wetland Indicator (Region3)</t>
  </si>
  <si>
    <t>FACU+</t>
  </si>
  <si>
    <t>nodding fescue</t>
  </si>
  <si>
    <t>Cryptotaenia canadensis</t>
  </si>
  <si>
    <t>Honewort</t>
  </si>
  <si>
    <t>FAC</t>
  </si>
  <si>
    <t>Scrophularia lanceolata</t>
  </si>
  <si>
    <t>Lance-leaved Figwort</t>
  </si>
  <si>
    <t>Anaphalis margaritacea</t>
  </si>
  <si>
    <t>pearly everlasting</t>
  </si>
  <si>
    <t>Lathyrus palustris</t>
  </si>
  <si>
    <t>marsh vetchling</t>
  </si>
  <si>
    <t>FACW</t>
  </si>
  <si>
    <t>blue giant hyssop</t>
  </si>
  <si>
    <t>common yarrow</t>
  </si>
  <si>
    <t>purple giant hyssop</t>
  </si>
  <si>
    <t>western wheatgrass</t>
  </si>
  <si>
    <t>heart-leaved water plantain</t>
  </si>
  <si>
    <t>OBL</t>
  </si>
  <si>
    <t>common water plantain</t>
  </si>
  <si>
    <t>wild garlic</t>
  </si>
  <si>
    <t>Prairie Wild Onion</t>
  </si>
  <si>
    <t>UPL</t>
  </si>
  <si>
    <t>wild leek</t>
  </si>
  <si>
    <t>lead plant</t>
  </si>
  <si>
    <t>FACW+</t>
  </si>
  <si>
    <t xml:space="preserve">Spiraea alba </t>
  </si>
  <si>
    <t>Spiraea tomentosa</t>
  </si>
  <si>
    <t>Teucrium canadense</t>
  </si>
  <si>
    <t>Verbena hastata</t>
  </si>
  <si>
    <t>Zizia aurea</t>
  </si>
  <si>
    <t>Bromus ciliatus</t>
  </si>
  <si>
    <t>Elymus virginicus</t>
  </si>
  <si>
    <t>Muhlenbergia racemosa</t>
  </si>
  <si>
    <t>Panicum virgatum</t>
  </si>
  <si>
    <t>Poa palustris</t>
  </si>
  <si>
    <t xml:space="preserve">Achillea millefolium </t>
  </si>
  <si>
    <t xml:space="preserve">Antennaria plantaginifolia </t>
  </si>
  <si>
    <t>Coreopsis palmata</t>
  </si>
  <si>
    <t>Echinacea angustifolia</t>
  </si>
  <si>
    <t>Liatris ligulistylis</t>
  </si>
  <si>
    <t>Ratibida columnifera</t>
  </si>
  <si>
    <t>Ratibida pinnata</t>
  </si>
  <si>
    <t>Rudbeckia hirta</t>
  </si>
  <si>
    <t>Silphium laciniatum</t>
  </si>
  <si>
    <t>Solidago speciosa</t>
  </si>
  <si>
    <t>Agastache foeniculum</t>
  </si>
  <si>
    <t>Allium canadense</t>
  </si>
  <si>
    <t xml:space="preserve">Anemone cylindrica </t>
  </si>
  <si>
    <t xml:space="preserve">Asclepias syriaca </t>
  </si>
  <si>
    <t>Asclepias verticillata</t>
  </si>
  <si>
    <t xml:space="preserve">Comandra umbellata </t>
  </si>
  <si>
    <t>Epilobium angustifolium</t>
  </si>
  <si>
    <t>Galium boreale</t>
  </si>
  <si>
    <t>Gentiana flavida</t>
  </si>
  <si>
    <t>Hypericum pyramidatum</t>
  </si>
  <si>
    <t>Monarda fistulosa</t>
  </si>
  <si>
    <t xml:space="preserve">Oenothera biennis </t>
  </si>
  <si>
    <t xml:space="preserve">Phlox pilosa </t>
  </si>
  <si>
    <t>Rosa arkansana</t>
  </si>
  <si>
    <t xml:space="preserve">Thalictrum dioicum </t>
  </si>
  <si>
    <t>Verbena stricta</t>
  </si>
  <si>
    <t>Veronicastrum virginicum</t>
  </si>
  <si>
    <t>Zizia aptera</t>
  </si>
  <si>
    <t>Andropogon gerardii</t>
  </si>
  <si>
    <t xml:space="preserve">Bromus kalmii </t>
  </si>
  <si>
    <t>Elymus canadensis</t>
  </si>
  <si>
    <t>Juncus tenuis</t>
  </si>
  <si>
    <t>Sorghastrum nutans</t>
  </si>
  <si>
    <t>L</t>
  </si>
  <si>
    <t>Amorpha canescens</t>
  </si>
  <si>
    <t>Astragalus canadensis</t>
  </si>
  <si>
    <t>Desmodium canadense</t>
  </si>
  <si>
    <t>Desmodium glutinosum</t>
  </si>
  <si>
    <t xml:space="preserve">Glycyrrhiza lepidota </t>
  </si>
  <si>
    <t>Lespedeza capitata</t>
  </si>
  <si>
    <t>Vicia americana</t>
  </si>
  <si>
    <t>Antennaria neglecta</t>
  </si>
  <si>
    <t xml:space="preserve">Artemisia ludoviciana </t>
  </si>
  <si>
    <t>Aster ericoides</t>
  </si>
  <si>
    <t>Aster sericeus</t>
  </si>
  <si>
    <t xml:space="preserve">Helianthus maximilianii </t>
  </si>
  <si>
    <t xml:space="preserve">Heterotheca villosa </t>
  </si>
  <si>
    <t>Liatris aspera</t>
  </si>
  <si>
    <t xml:space="preserve">Liatris punctata </t>
  </si>
  <si>
    <t>Solidago nemoralis</t>
  </si>
  <si>
    <t>Solidago ptarmicoides</t>
  </si>
  <si>
    <t>Solidago rigida</t>
  </si>
  <si>
    <t>Allium stellatum</t>
  </si>
  <si>
    <t xml:space="preserve">Anemone patens </t>
  </si>
  <si>
    <t>Asclepias tuberosa</t>
  </si>
  <si>
    <t>Campanula rotundifolia</t>
  </si>
  <si>
    <t>Delphinium virescens</t>
  </si>
  <si>
    <t>Euphorbia corollata</t>
  </si>
  <si>
    <t>Gentiana quinquefolia</t>
  </si>
  <si>
    <t xml:space="preserve">Geum triflorum </t>
  </si>
  <si>
    <t>Hedyotis longifolia</t>
  </si>
  <si>
    <t>Alisma subcordatum</t>
  </si>
  <si>
    <t>Alisma triviale</t>
  </si>
  <si>
    <t>Caltha palustris</t>
  </si>
  <si>
    <t>Sagittaria latifolia</t>
  </si>
  <si>
    <t>Scirpus acutus</t>
  </si>
  <si>
    <t>Scirpus fluviatilis</t>
  </si>
  <si>
    <t>Scirpus validus</t>
  </si>
  <si>
    <t>Sparganium eurycarpum</t>
  </si>
  <si>
    <t>Zizania aquatica</t>
  </si>
  <si>
    <t>Scientific Name</t>
  </si>
  <si>
    <t>Common Name</t>
  </si>
  <si>
    <t>USACOE Wetland Indicator</t>
  </si>
  <si>
    <t>Guild</t>
  </si>
  <si>
    <t>USDA Scientific Name</t>
  </si>
  <si>
    <t>F</t>
  </si>
  <si>
    <t>Asclepias incarnata</t>
  </si>
  <si>
    <t>Aster puniceus</t>
  </si>
  <si>
    <t>Bidens cernua</t>
  </si>
  <si>
    <t>Bidens coronata</t>
  </si>
  <si>
    <t>Bidens frondosa</t>
  </si>
  <si>
    <t>Chelone glabra</t>
  </si>
  <si>
    <t>Cicuta maculata</t>
  </si>
  <si>
    <t>Iris versicolor</t>
  </si>
  <si>
    <t>Lysimachia quadriflora</t>
  </si>
  <si>
    <t>Mimulus ringens</t>
  </si>
  <si>
    <t>Pedicularis lanceolata</t>
  </si>
  <si>
    <t>Polygonum pensylvanicum</t>
  </si>
  <si>
    <t>Sium suave</t>
  </si>
  <si>
    <t>G</t>
  </si>
  <si>
    <t>Beckmannia syzigachne</t>
  </si>
  <si>
    <t>Calamagrostis canadensis</t>
  </si>
  <si>
    <t>Carex comosa</t>
  </si>
  <si>
    <t>Carex hystericina</t>
  </si>
  <si>
    <t>Carex lacustris</t>
  </si>
  <si>
    <t>Carex scoparia</t>
  </si>
  <si>
    <t>Carex stipata</t>
  </si>
  <si>
    <t>Carex stricta</t>
  </si>
  <si>
    <t>Carex vulpinoidea</t>
  </si>
  <si>
    <t>Eleocharis acicularis</t>
  </si>
  <si>
    <t>Eleocharis obtusa</t>
  </si>
  <si>
    <t>Eleocharis palustris</t>
  </si>
  <si>
    <t>Glyceria canadensis</t>
  </si>
  <si>
    <t>Glyceria grandis</t>
  </si>
  <si>
    <t>Glyceria striata</t>
  </si>
  <si>
    <t>Juncus dudleyi</t>
  </si>
  <si>
    <t>Juncus effusus</t>
  </si>
  <si>
    <t>Leersia oryzoides</t>
  </si>
  <si>
    <t>Scirpus atrovirens</t>
  </si>
  <si>
    <t>Scirpus cyperinus</t>
  </si>
  <si>
    <t>Spartina pectinata</t>
  </si>
  <si>
    <t>A</t>
  </si>
  <si>
    <t>Aster novae-angliae</t>
  </si>
  <si>
    <t>Aster umbellatus</t>
  </si>
  <si>
    <t>Boltonia asteroides</t>
  </si>
  <si>
    <t>Eupatorium maculatum</t>
  </si>
  <si>
    <t>Eupatorium perfoliatum</t>
  </si>
  <si>
    <t>Helianthus giganteus</t>
  </si>
  <si>
    <t>Helianthus grosseserratus</t>
  </si>
  <si>
    <t>Liatris pycnostachya</t>
  </si>
  <si>
    <t xml:space="preserve">Prenanthes racemosa </t>
  </si>
  <si>
    <t>Rudbeckia laciniata</t>
  </si>
  <si>
    <t>Silphium perfoliatum</t>
  </si>
  <si>
    <t>Solidago gigantea</t>
  </si>
  <si>
    <t>Vernonia fasciculata</t>
  </si>
  <si>
    <t>Amorpha fruticosa</t>
  </si>
  <si>
    <t>Anemone canadensis</t>
  </si>
  <si>
    <t xml:space="preserve">Gentiana andrewsii </t>
  </si>
  <si>
    <t>Impatiens capensis</t>
  </si>
  <si>
    <t>Impatiens pallida</t>
  </si>
  <si>
    <t>Juncus canadensis</t>
  </si>
  <si>
    <t>Lobelia siphilitica</t>
  </si>
  <si>
    <t xml:space="preserve">Lobelia spicata </t>
  </si>
  <si>
    <t xml:space="preserve">Lysimachia ciliata </t>
  </si>
  <si>
    <t>Physocarpus opulifolius</t>
  </si>
  <si>
    <t>Physostegia virginiana</t>
  </si>
  <si>
    <t>Pycnanthemum virginianum</t>
  </si>
  <si>
    <t>Acorus americanus</t>
  </si>
  <si>
    <t>Sweet flag</t>
  </si>
  <si>
    <t>E</t>
  </si>
  <si>
    <t>M</t>
  </si>
  <si>
    <t>S</t>
  </si>
  <si>
    <t>Juncus nodosus</t>
  </si>
  <si>
    <t>knotted rush</t>
  </si>
  <si>
    <t>Carex bebbii</t>
  </si>
  <si>
    <t>Bebb's sedge</t>
  </si>
  <si>
    <t>Anemone virginiana</t>
  </si>
  <si>
    <t>Slough sedge</t>
  </si>
  <si>
    <t>Sprengel's sedge</t>
  </si>
  <si>
    <t>Carex sprengelii</t>
  </si>
  <si>
    <t>Elymus trachycaulus</t>
  </si>
  <si>
    <t>Elymus trachycaulus subsp. trachycaulus</t>
  </si>
  <si>
    <t>slender wheatgrass</t>
  </si>
  <si>
    <t>yellow stargrass</t>
  </si>
  <si>
    <t>Liatris cylindracea</t>
  </si>
  <si>
    <t>cylindric blazing star</t>
  </si>
  <si>
    <t>Mentha arvensis var. canadensis</t>
  </si>
  <si>
    <t>common mint</t>
  </si>
  <si>
    <t>Muhlenbergia glomerata</t>
  </si>
  <si>
    <t>clustered muhly grass</t>
  </si>
  <si>
    <t>Panicum oligosanthes</t>
  </si>
  <si>
    <t>Dichanthelium oligosanthes subsp. Oligosanthes; Dichanthelium oligosanthes subsp. Scribnerianum</t>
  </si>
  <si>
    <t>Scribner's panic grass</t>
  </si>
  <si>
    <t>swamp saxifrage</t>
  </si>
  <si>
    <t>Packera aurea</t>
  </si>
  <si>
    <t>golden ragwort</t>
  </si>
  <si>
    <t>Triosteum perfoliatum</t>
  </si>
  <si>
    <t>late horse gentian</t>
  </si>
  <si>
    <t>M, MZ, D</t>
  </si>
  <si>
    <t>MZ,D</t>
  </si>
  <si>
    <t>D</t>
  </si>
  <si>
    <t>MZ, D</t>
  </si>
  <si>
    <t>Dalea candida var. candida</t>
  </si>
  <si>
    <t>MZ</t>
  </si>
  <si>
    <t>M, MZ</t>
  </si>
  <si>
    <t>Picklists</t>
  </si>
  <si>
    <t>SU</t>
  </si>
  <si>
    <t>PS</t>
  </si>
  <si>
    <t>SH</t>
  </si>
  <si>
    <t>SU PS</t>
  </si>
  <si>
    <t>Soil Salt</t>
  </si>
  <si>
    <t>C</t>
  </si>
  <si>
    <t>A,C</t>
  </si>
  <si>
    <t>Eupatoriadelphus maculatus var. bruneri; var. foliosum; var. maculatus</t>
  </si>
  <si>
    <t>C,D</t>
  </si>
  <si>
    <t>Eleocharis ovata</t>
  </si>
  <si>
    <t>D,E</t>
  </si>
  <si>
    <t>Symphyotrichum laeve var. geyeri; var. laeve</t>
  </si>
  <si>
    <t>24-48</t>
  </si>
  <si>
    <t>7,8,9,10</t>
  </si>
  <si>
    <t>All</t>
  </si>
  <si>
    <t>12-36</t>
  </si>
  <si>
    <t>24-36</t>
  </si>
  <si>
    <t>6-12</t>
  </si>
  <si>
    <t>CM</t>
  </si>
  <si>
    <t>18-48</t>
  </si>
  <si>
    <t>72-144</t>
  </si>
  <si>
    <t>H</t>
  </si>
  <si>
    <t>36-96</t>
  </si>
  <si>
    <t>8,9</t>
  </si>
  <si>
    <t>12-24</t>
  </si>
  <si>
    <t>18-24</t>
  </si>
  <si>
    <t>5,6,7</t>
  </si>
  <si>
    <t>6,7</t>
  </si>
  <si>
    <t>4,5</t>
  </si>
  <si>
    <t>36-48</t>
  </si>
  <si>
    <t>7,8</t>
  </si>
  <si>
    <t>5,6,7,8</t>
  </si>
  <si>
    <t>9,10</t>
  </si>
  <si>
    <t>12-40</t>
  </si>
  <si>
    <t>21-48</t>
  </si>
  <si>
    <t>30-48</t>
  </si>
  <si>
    <t>10-20</t>
  </si>
  <si>
    <t>6,7,8</t>
  </si>
  <si>
    <t>6,7,8,9</t>
  </si>
  <si>
    <t>8,9,10</t>
  </si>
  <si>
    <t>6-18</t>
  </si>
  <si>
    <t>36-54</t>
  </si>
  <si>
    <t>40-72</t>
  </si>
  <si>
    <t>12-30</t>
  </si>
  <si>
    <t>12-48</t>
  </si>
  <si>
    <t>4-12</t>
  </si>
  <si>
    <t>5,6</t>
  </si>
  <si>
    <t>36-60</t>
  </si>
  <si>
    <t>7,8,9</t>
  </si>
  <si>
    <t>6-20</t>
  </si>
  <si>
    <t>18-36</t>
  </si>
  <si>
    <t>24-60</t>
  </si>
  <si>
    <t>8-16</t>
  </si>
  <si>
    <t>20-50</t>
  </si>
  <si>
    <t>15-50</t>
  </si>
  <si>
    <t>72-120</t>
  </si>
  <si>
    <t>6-24</t>
  </si>
  <si>
    <t>12-96</t>
  </si>
  <si>
    <t>20-78</t>
  </si>
  <si>
    <t>20-30</t>
  </si>
  <si>
    <t>10-24</t>
  </si>
  <si>
    <t>4,5,6</t>
  </si>
  <si>
    <t>48-60</t>
  </si>
  <si>
    <t>4-8</t>
  </si>
  <si>
    <t>PS SH</t>
  </si>
  <si>
    <t>8-18</t>
  </si>
  <si>
    <t>24-84</t>
  </si>
  <si>
    <t>24-40</t>
  </si>
  <si>
    <t>96-120</t>
  </si>
  <si>
    <t>36-72</t>
  </si>
  <si>
    <t>48-72</t>
  </si>
  <si>
    <t>48-84</t>
  </si>
  <si>
    <t>6-36</t>
  </si>
  <si>
    <t>12-28</t>
  </si>
  <si>
    <t>12-60</t>
  </si>
  <si>
    <t>12-50</t>
  </si>
  <si>
    <t>8,9,</t>
  </si>
  <si>
    <t>48-120</t>
  </si>
  <si>
    <t>20-60</t>
  </si>
  <si>
    <t>8-28</t>
  </si>
  <si>
    <t>24-72</t>
  </si>
  <si>
    <t>30-51</t>
  </si>
  <si>
    <t>36-120</t>
  </si>
  <si>
    <t>E,F</t>
  </si>
  <si>
    <t>C,D,E</t>
  </si>
  <si>
    <t>A,C,D</t>
  </si>
  <si>
    <t>D,E,F</t>
  </si>
  <si>
    <t>M,MZ</t>
  </si>
  <si>
    <t>S,M</t>
  </si>
  <si>
    <t>4,5,6,7,8,9</t>
  </si>
  <si>
    <t>24-42</t>
  </si>
  <si>
    <t>72</t>
  </si>
  <si>
    <t>36</t>
  </si>
  <si>
    <t>18</t>
  </si>
  <si>
    <t>8</t>
  </si>
  <si>
    <t>A,B,C,D</t>
  </si>
  <si>
    <t>A,B,C</t>
  </si>
  <si>
    <t>A,B</t>
  </si>
  <si>
    <t>B,D</t>
  </si>
  <si>
    <t>B,C,D</t>
  </si>
  <si>
    <t>B</t>
  </si>
  <si>
    <t>B,C</t>
  </si>
  <si>
    <t>B,C,D,E</t>
  </si>
  <si>
    <t>B,D,E</t>
  </si>
  <si>
    <t>false indigo</t>
  </si>
  <si>
    <t>6-8</t>
  </si>
  <si>
    <t>Delphinium carolinianum subsp. Virescens</t>
  </si>
  <si>
    <t>SU PS SH</t>
  </si>
  <si>
    <t xml:space="preserve">SU PS </t>
  </si>
  <si>
    <t>L/M</t>
  </si>
  <si>
    <t>12</t>
  </si>
  <si>
    <t>4</t>
  </si>
  <si>
    <t>31-54</t>
  </si>
  <si>
    <t xml:space="preserve">SU </t>
  </si>
  <si>
    <t>CMF</t>
  </si>
  <si>
    <t>MF</t>
  </si>
  <si>
    <t>18-60</t>
  </si>
  <si>
    <t>48</t>
  </si>
  <si>
    <t>E,S</t>
  </si>
  <si>
    <t>S,M,MZ</t>
  </si>
  <si>
    <t>6,7,8,9,10</t>
  </si>
  <si>
    <t>8-12</t>
  </si>
  <si>
    <t>7</t>
  </si>
  <si>
    <t>12-15</t>
  </si>
  <si>
    <t>H-J</t>
  </si>
  <si>
    <t>Seed Count Multi-plier</t>
  </si>
  <si>
    <t>Succes-sional stage</t>
  </si>
  <si>
    <t>Gross # seeds/ s.f.</t>
  </si>
  <si>
    <t>Net # seeds/ s.f.</t>
  </si>
  <si>
    <t>Gross % of total seed count</t>
  </si>
  <si>
    <t>Hydro-logic Zone</t>
  </si>
  <si>
    <t>Input</t>
  </si>
  <si>
    <t>Output</t>
  </si>
  <si>
    <t>Eco-sec-tions</t>
  </si>
  <si>
    <t>I</t>
  </si>
  <si>
    <t>E,I</t>
  </si>
  <si>
    <t>G-I</t>
  </si>
  <si>
    <t>B,C,D,J</t>
  </si>
  <si>
    <t>E,F,J</t>
  </si>
  <si>
    <t>G-J</t>
  </si>
  <si>
    <t>E,F,G-J</t>
  </si>
  <si>
    <t>E,F,I,J</t>
  </si>
  <si>
    <t>A,B,C,D,J</t>
  </si>
  <si>
    <t>F,G-J</t>
  </si>
  <si>
    <t>F,G,H</t>
  </si>
  <si>
    <t>G,H,J</t>
  </si>
  <si>
    <t>D,E,G-J</t>
  </si>
  <si>
    <t>E,F,H-J</t>
  </si>
  <si>
    <t>E,F,I</t>
  </si>
  <si>
    <t>B,D,E,G-J</t>
  </si>
  <si>
    <t>H,I</t>
  </si>
  <si>
    <t>E,G-J</t>
  </si>
  <si>
    <t>A-D</t>
  </si>
  <si>
    <t>Pick List Recipe:</t>
  </si>
  <si>
    <t>Wetland Indicator Status</t>
  </si>
  <si>
    <t xml:space="preserve">USDA Scientific Name </t>
  </si>
  <si>
    <t>DNR Scientific Name; other Scientific Names</t>
  </si>
  <si>
    <t>Pick List : based on gross 20 seeds per s.f.</t>
  </si>
  <si>
    <t xml:space="preserve">Acres </t>
  </si>
  <si>
    <t>Total oz. Needed</t>
  </si>
  <si>
    <t>Total lbs. Needed</t>
  </si>
  <si>
    <t>Site Condition</t>
  </si>
  <si>
    <t>Interseeding into site with  &gt;85% vegetated cover</t>
  </si>
  <si>
    <t>Seeding onto exposed site:</t>
  </si>
  <si>
    <t>Slope &lt;5%</t>
  </si>
  <si>
    <t>Slope 5-10%</t>
  </si>
  <si>
    <t>Slope &gt;10%</t>
  </si>
  <si>
    <t>Cover Crop Requirements:</t>
  </si>
  <si>
    <t>MASTER LIST</t>
  </si>
  <si>
    <t>2. Temporarily Flooded</t>
  </si>
  <si>
    <t>Acorus calamus</t>
  </si>
  <si>
    <t>Elytrigia smithii</t>
  </si>
  <si>
    <t>A. Persistently Flooded</t>
  </si>
  <si>
    <t>B. Temporarily Flooded</t>
  </si>
  <si>
    <t>C. Wet Meadow</t>
  </si>
  <si>
    <t xml:space="preserve">D. Wet Prairie                    </t>
  </si>
  <si>
    <r>
      <t>Pascopyrum</t>
    </r>
    <r>
      <rPr>
        <sz val="11"/>
        <rFont val="Calibri"/>
        <family val="2"/>
      </rPr>
      <t xml:space="preserve"> </t>
    </r>
    <r>
      <rPr>
        <i/>
        <sz val="11"/>
        <rFont val="Calibri"/>
        <family val="2"/>
      </rPr>
      <t>smithii</t>
    </r>
  </si>
  <si>
    <r>
      <t>Chamerion</t>
    </r>
    <r>
      <rPr>
        <sz val="11"/>
        <rFont val="Calibri"/>
        <family val="2"/>
      </rPr>
      <t xml:space="preserve"> </t>
    </r>
    <r>
      <rPr>
        <i/>
        <sz val="11"/>
        <rFont val="Calibri"/>
        <family val="2"/>
      </rPr>
      <t>angustifolium</t>
    </r>
    <r>
      <rPr>
        <sz val="11"/>
        <rFont val="Calibri"/>
        <family val="2"/>
      </rPr>
      <t xml:space="preserve"> ssp. </t>
    </r>
    <r>
      <rPr>
        <i/>
        <sz val="11"/>
        <rFont val="Calibri"/>
        <family val="2"/>
      </rPr>
      <t>angustifolium</t>
    </r>
  </si>
  <si>
    <r>
      <t>Gentiana</t>
    </r>
    <r>
      <rPr>
        <sz val="11"/>
        <rFont val="Calibri"/>
        <family val="2"/>
      </rPr>
      <t xml:space="preserve"> </t>
    </r>
    <r>
      <rPr>
        <i/>
        <sz val="11"/>
        <rFont val="Calibri"/>
        <family val="2"/>
      </rPr>
      <t>alba</t>
    </r>
  </si>
  <si>
    <r>
      <t>Monarda</t>
    </r>
    <r>
      <rPr>
        <sz val="11"/>
        <rFont val="Calibri"/>
        <family val="2"/>
      </rPr>
      <t xml:space="preserve"> </t>
    </r>
    <r>
      <rPr>
        <i/>
        <sz val="11"/>
        <rFont val="Calibri"/>
        <family val="2"/>
      </rPr>
      <t>punctata</t>
    </r>
    <r>
      <rPr>
        <sz val="11"/>
        <rFont val="Calibri"/>
        <family val="2"/>
      </rPr>
      <t xml:space="preserve"> ssp. </t>
    </r>
    <r>
      <rPr>
        <i/>
        <sz val="11"/>
        <rFont val="Calibri"/>
        <family val="2"/>
      </rPr>
      <t>punctata</t>
    </r>
    <r>
      <rPr>
        <sz val="11"/>
        <rFont val="Calibri"/>
        <family val="2"/>
      </rPr>
      <t xml:space="preserve"> var. </t>
    </r>
    <r>
      <rPr>
        <i/>
        <sz val="11"/>
        <rFont val="Calibri"/>
        <family val="2"/>
      </rPr>
      <t>villicaulis</t>
    </r>
  </si>
  <si>
    <r>
      <t>Psoralea</t>
    </r>
    <r>
      <rPr>
        <sz val="11"/>
        <rFont val="Calibri"/>
        <family val="2"/>
      </rPr>
      <t xml:space="preserve"> </t>
    </r>
    <r>
      <rPr>
        <i/>
        <sz val="11"/>
        <rFont val="Calibri"/>
        <family val="2"/>
      </rPr>
      <t>esculenta</t>
    </r>
  </si>
  <si>
    <r>
      <t>Schoenoplectus</t>
    </r>
    <r>
      <rPr>
        <sz val="11"/>
        <rFont val="Calibri"/>
        <family val="2"/>
      </rPr>
      <t xml:space="preserve"> </t>
    </r>
    <r>
      <rPr>
        <i/>
        <sz val="11"/>
        <rFont val="Calibri"/>
        <family val="2"/>
      </rPr>
      <t>fluviatilis</t>
    </r>
  </si>
  <si>
    <r>
      <t>Schoenoplectus</t>
    </r>
    <r>
      <rPr>
        <sz val="11"/>
        <rFont val="Calibri"/>
        <family val="2"/>
      </rPr>
      <t xml:space="preserve"> </t>
    </r>
    <r>
      <rPr>
        <i/>
        <sz val="11"/>
        <rFont val="Calibri"/>
        <family val="2"/>
      </rPr>
      <t>tabernaemontani</t>
    </r>
  </si>
  <si>
    <t>Pick List : based on gross 60 seeds per s.f.</t>
  </si>
  <si>
    <t>Alisma triviale (or subcordatum)</t>
  </si>
  <si>
    <t>Gross % of pick list seed count</t>
  </si>
  <si>
    <t xml:space="preserve">USACOE Wetland Indicator </t>
  </si>
  <si>
    <t>Cover Crop Rate   (PLS lbs./acre)</t>
  </si>
  <si>
    <t>Bidens frondosa*</t>
  </si>
  <si>
    <t>Pick List: based on gross 30 seeds per s.f.</t>
  </si>
  <si>
    <t>Rosa blanda</t>
  </si>
  <si>
    <t>B,C,D,G,H,J</t>
  </si>
  <si>
    <t>B,C,D,G</t>
  </si>
  <si>
    <t>Seed Mix Design Work-sheet</t>
  </si>
  <si>
    <t>DNR Scientific Name</t>
  </si>
  <si>
    <t xml:space="preserve">Bidens trichosperma </t>
  </si>
  <si>
    <t>Allium canadense var. canadense</t>
  </si>
  <si>
    <t>Anemone patens var. multifida</t>
  </si>
  <si>
    <t xml:space="preserve">Pulsatilla patens ssp. multifida </t>
  </si>
  <si>
    <t>Epilobium angustifolium var. angustifolium; var. canescens</t>
  </si>
  <si>
    <t>Eutrochium maculatum var. bruneri; var. foliosum; var. maculatum</t>
  </si>
  <si>
    <t>Heliopsis helianthoides var. scabra</t>
  </si>
  <si>
    <t>Solidago rigida subsp. humilis;  subsp. rigida</t>
  </si>
  <si>
    <t>Cover Crop Rate   (PLS lb/ acre)</t>
  </si>
  <si>
    <r>
      <t>1.</t>
    </r>
    <r>
      <rPr>
        <sz val="12"/>
        <rFont val="Calibri"/>
        <family val="2"/>
      </rPr>
      <t>     Add cover crop at the rate that best fits your site per the table below;  use oats in spring or summer and winter. wheat in fall</t>
    </r>
  </si>
  <si>
    <t>*maximum 5%, can be substituted by B. cernua or coronata where they are native using appropriate multipliers</t>
  </si>
  <si>
    <r>
      <t>1.</t>
    </r>
    <r>
      <rPr>
        <sz val="12"/>
        <rFont val="Calibri"/>
        <family val="2"/>
      </rPr>
      <t>     Add cover crop at the rate that best fits your site per the table below;  use oats in spring or summer and winter wheat in fall.</t>
    </r>
  </si>
  <si>
    <t>Aster lateriflorus</t>
  </si>
  <si>
    <t>calico aster</t>
  </si>
  <si>
    <t>Symphyotrichum lateriflorum</t>
  </si>
  <si>
    <t>Max. oz/acre</t>
  </si>
  <si>
    <t xml:space="preserve">Aster laevis </t>
  </si>
  <si>
    <t xml:space="preserve">Dalea candida </t>
  </si>
  <si>
    <t xml:space="preserve">Helianthus pauciflorus </t>
  </si>
  <si>
    <t xml:space="preserve">Potentilla arguta </t>
  </si>
  <si>
    <t>tall thimbleweed</t>
  </si>
  <si>
    <t>Bromus pubescens</t>
  </si>
  <si>
    <t>hairy brome</t>
  </si>
  <si>
    <t>Max. lb/ acre allowed</t>
  </si>
  <si>
    <t>Max. oz/ acre allowed</t>
  </si>
  <si>
    <t>123456789</t>
  </si>
  <si>
    <t>346789</t>
  </si>
  <si>
    <t>3456789</t>
  </si>
  <si>
    <t>489</t>
  </si>
  <si>
    <t>4789</t>
  </si>
  <si>
    <t>789</t>
  </si>
  <si>
    <t>456789</t>
  </si>
  <si>
    <t>46789</t>
  </si>
  <si>
    <t>146789</t>
  </si>
  <si>
    <t>56789</t>
  </si>
  <si>
    <t>23456789</t>
  </si>
  <si>
    <t xml:space="preserve">Max. lb/ acre allowed </t>
  </si>
  <si>
    <t xml:space="preserve">Max. oz/ acre allowed </t>
  </si>
  <si>
    <t>false melic</t>
  </si>
  <si>
    <t>Schizachne purpurascens</t>
  </si>
  <si>
    <t>Aster ciliolatus</t>
  </si>
  <si>
    <t>12345678</t>
  </si>
  <si>
    <r>
      <t>Symphyotrichum</t>
    </r>
    <r>
      <rPr>
        <sz val="11"/>
        <color theme="1"/>
        <rFont val="Calibri"/>
        <family val="2"/>
      </rPr>
      <t xml:space="preserve"> </t>
    </r>
    <r>
      <rPr>
        <i/>
        <sz val="11"/>
        <color indexed="8"/>
        <rFont val="Calibri"/>
        <family val="2"/>
      </rPr>
      <t>ciliolatum</t>
    </r>
  </si>
  <si>
    <t>1234568</t>
  </si>
  <si>
    <t>Lindley's aster</t>
  </si>
  <si>
    <t>heart-leaved aster</t>
  </si>
  <si>
    <t>Aster cordifolius</t>
  </si>
  <si>
    <t>Symphyotrichum cordifolium</t>
  </si>
  <si>
    <t>6789</t>
  </si>
  <si>
    <r>
      <t>Angelica</t>
    </r>
    <r>
      <rPr>
        <sz val="11"/>
        <color theme="1"/>
        <rFont val="Calibri"/>
        <family val="2"/>
      </rPr>
      <t xml:space="preserve"> </t>
    </r>
    <r>
      <rPr>
        <i/>
        <sz val="11"/>
        <color indexed="8"/>
        <rFont val="Calibri"/>
        <family val="2"/>
      </rPr>
      <t>atropurpurea</t>
    </r>
    <r>
      <rPr>
        <sz val="11"/>
        <color theme="1"/>
        <rFont val="Calibri"/>
        <family val="2"/>
      </rPr>
      <t xml:space="preserve"> </t>
    </r>
  </si>
  <si>
    <t>angelica</t>
  </si>
  <si>
    <t>72-108</t>
  </si>
  <si>
    <t>24</t>
  </si>
  <si>
    <t>Aster prenanthoides</t>
  </si>
  <si>
    <t>crooked aster</t>
  </si>
  <si>
    <t>Symphyotrichum prenanthoides</t>
  </si>
  <si>
    <t>Carex crinita</t>
  </si>
  <si>
    <t>fringe sedge</t>
  </si>
  <si>
    <t>Carex cristatella</t>
  </si>
  <si>
    <t>crested sedge</t>
  </si>
  <si>
    <t>Carex gracillima</t>
  </si>
  <si>
    <t>graceful sedge</t>
  </si>
  <si>
    <t>Carex pensylvanica</t>
  </si>
  <si>
    <t>Pennsylvania sedge</t>
  </si>
  <si>
    <t>Carex interior</t>
  </si>
  <si>
    <t>interior sedge</t>
  </si>
  <si>
    <t>789*</t>
  </si>
  <si>
    <t>Eupatorium purpureum</t>
  </si>
  <si>
    <t xml:space="preserve">Eutrochium purpureum var. holzingeri </t>
  </si>
  <si>
    <t>sweet Joe pye weed</t>
  </si>
  <si>
    <t>84</t>
  </si>
  <si>
    <t>Gentiana puberulenta</t>
  </si>
  <si>
    <t>downy gentian</t>
  </si>
  <si>
    <t>Helianthus occidentalis</t>
  </si>
  <si>
    <t>western sunflower</t>
  </si>
  <si>
    <t>678</t>
  </si>
  <si>
    <t>Helianthus strumosus</t>
  </si>
  <si>
    <t>woodland sunflower</t>
  </si>
  <si>
    <t>southern blue flag</t>
  </si>
  <si>
    <t>Iris virginica var. shrevei</t>
  </si>
  <si>
    <t xml:space="preserve">Iris virginica </t>
  </si>
  <si>
    <t>Scirpus pungens</t>
  </si>
  <si>
    <t>three-square bulrush</t>
  </si>
  <si>
    <t>Schoenoplectus pungens</t>
  </si>
  <si>
    <t>Onosmodium molle</t>
  </si>
  <si>
    <t>false gromwell</t>
  </si>
  <si>
    <r>
      <t>Onosmodium</t>
    </r>
    <r>
      <rPr>
        <sz val="11"/>
        <color theme="1"/>
        <rFont val="Calibri"/>
        <family val="2"/>
      </rPr>
      <t xml:space="preserve"> </t>
    </r>
    <r>
      <rPr>
        <i/>
        <sz val="11"/>
        <color indexed="8"/>
        <rFont val="Calibri"/>
        <family val="2"/>
      </rPr>
      <t>bejariense</t>
    </r>
    <r>
      <rPr>
        <sz val="11"/>
        <color theme="1"/>
        <rFont val="Calibri"/>
        <family val="2"/>
      </rPr>
      <t xml:space="preserve"> Var. </t>
    </r>
    <r>
      <rPr>
        <i/>
        <sz val="11"/>
        <color indexed="8"/>
        <rFont val="Calibri"/>
        <family val="2"/>
      </rPr>
      <t>occidentale</t>
    </r>
  </si>
  <si>
    <t xml:space="preserve">Aster lanceolatus </t>
  </si>
  <si>
    <t>Calamovilfa longifolia</t>
  </si>
  <si>
    <t>Calamagrostis stricta</t>
  </si>
  <si>
    <t>E. MESIC PRAIRIE SEED MIX DESIGN WORKSHEET</t>
  </si>
  <si>
    <t>- See Manual Figure 3-1 for an example of where to use this worksheet in a Typical Roadside Section.</t>
  </si>
  <si>
    <t>- See Manual Appendix B for Abbreviations.</t>
  </si>
  <si>
    <t>- See Manual Appendix D for excel instructions for various helpful functions, such as, for example (1)  how to hide columns or freeze panes to fit worksheet on your computer screen with just the columns you need, (2) how to filter the picklist to contain just species native to the ecosection in which your project is located.</t>
  </si>
  <si>
    <t xml:space="preserve">Overview: </t>
  </si>
  <si>
    <t>a.    Specify to cluster forbs of same species together during installation.</t>
  </si>
  <si>
    <r>
      <t>b.      Include minimum 3 species that bloom in spring, 3 in summer, 3 in fall (see “</t>
    </r>
    <r>
      <rPr>
        <b/>
        <sz val="11"/>
        <color indexed="8"/>
        <rFont val="Calibri"/>
        <family val="2"/>
      </rPr>
      <t>bloom time</t>
    </r>
    <r>
      <rPr>
        <sz val="11"/>
        <color indexed="8"/>
        <rFont val="Calibri"/>
        <family val="2"/>
      </rPr>
      <t>” column)</t>
    </r>
  </si>
  <si>
    <r>
      <t>a.</t>
    </r>
    <r>
      <rPr>
        <sz val="7"/>
        <color indexed="8"/>
        <rFont val="Calibri"/>
        <family val="2"/>
      </rPr>
      <t xml:space="preserve">       </t>
    </r>
    <r>
      <rPr>
        <sz val="11"/>
        <color indexed="8"/>
        <rFont val="Calibri"/>
        <family val="2"/>
      </rPr>
      <t>Specify to cluster forbs of same species together during installation.</t>
    </r>
  </si>
  <si>
    <r>
      <t>b.</t>
    </r>
    <r>
      <rPr>
        <sz val="7"/>
        <color indexed="8"/>
        <rFont val="Calibri"/>
        <family val="2"/>
      </rPr>
      <t xml:space="preserve">      </t>
    </r>
    <r>
      <rPr>
        <sz val="11"/>
        <color indexed="8"/>
        <rFont val="Calibri"/>
        <family val="2"/>
      </rPr>
      <t xml:space="preserve">Total combined A, F, and L guild species seed count must equal minimum 30% of total seed mix count. </t>
    </r>
  </si>
  <si>
    <r>
      <t>7. If you fill in unit costs for your vendor in column labeled “</t>
    </r>
    <r>
      <rPr>
        <b/>
        <sz val="11"/>
        <color indexed="8"/>
        <rFont val="Calibri"/>
        <family val="2"/>
      </rPr>
      <t>Cost per Oz</t>
    </r>
    <r>
      <rPr>
        <sz val="11"/>
        <color indexed="8"/>
        <rFont val="Calibri"/>
        <family val="2"/>
      </rPr>
      <t xml:space="preserve">” (highlighted in </t>
    </r>
    <r>
      <rPr>
        <b/>
        <sz val="11"/>
        <color indexed="8"/>
        <rFont val="Calibri"/>
        <family val="2"/>
      </rPr>
      <t>yellow</t>
    </r>
    <r>
      <rPr>
        <sz val="11"/>
        <color indexed="8"/>
        <rFont val="Calibri"/>
        <family val="2"/>
      </rPr>
      <t xml:space="preserve">), </t>
    </r>
    <r>
      <rPr>
        <b/>
        <sz val="11"/>
        <color indexed="8"/>
        <rFont val="Calibri"/>
        <family val="2"/>
      </rPr>
      <t>cost per acre</t>
    </r>
    <r>
      <rPr>
        <sz val="11"/>
        <color indexed="8"/>
        <rFont val="Calibri"/>
        <family val="2"/>
      </rPr>
      <t xml:space="preserve"> will also automatically be calculated and provided in column labeled “</t>
    </r>
    <r>
      <rPr>
        <b/>
        <sz val="11"/>
        <color indexed="8"/>
        <rFont val="Calibri"/>
        <family val="2"/>
      </rPr>
      <t>Cost per Acre</t>
    </r>
    <r>
      <rPr>
        <sz val="11"/>
        <color indexed="8"/>
        <rFont val="Calibri"/>
        <family val="2"/>
      </rPr>
      <t xml:space="preserve">” (highlighted </t>
    </r>
    <r>
      <rPr>
        <b/>
        <sz val="11"/>
        <color indexed="8"/>
        <rFont val="Calibri"/>
        <family val="2"/>
      </rPr>
      <t>green</t>
    </r>
    <r>
      <rPr>
        <sz val="11"/>
        <color indexed="8"/>
        <rFont val="Calibri"/>
        <family val="2"/>
      </rPr>
      <t>).</t>
    </r>
  </si>
  <si>
    <r>
      <t xml:space="preserve">• minimum </t>
    </r>
    <r>
      <rPr>
        <b/>
        <sz val="11"/>
        <color indexed="8"/>
        <rFont val="Calibri"/>
        <family val="2"/>
      </rPr>
      <t>4</t>
    </r>
    <r>
      <rPr>
        <sz val="11"/>
        <color indexed="8"/>
        <rFont val="Calibri"/>
        <family val="2"/>
      </rPr>
      <t xml:space="preserve"> species from Guild </t>
    </r>
    <r>
      <rPr>
        <b/>
        <sz val="11"/>
        <color indexed="8"/>
        <rFont val="Calibri"/>
        <family val="2"/>
      </rPr>
      <t>G</t>
    </r>
  </si>
  <si>
    <r>
      <t xml:space="preserve">• minimum </t>
    </r>
    <r>
      <rPr>
        <b/>
        <sz val="11"/>
        <color indexed="8"/>
        <rFont val="Calibri"/>
        <family val="2"/>
      </rPr>
      <t>4</t>
    </r>
    <r>
      <rPr>
        <sz val="11"/>
        <color indexed="8"/>
        <rFont val="Calibri"/>
        <family val="2"/>
      </rPr>
      <t xml:space="preserve"> species from Guild</t>
    </r>
    <r>
      <rPr>
        <b/>
        <sz val="11"/>
        <color indexed="8"/>
        <rFont val="Calibri"/>
        <family val="2"/>
      </rPr>
      <t xml:space="preserve"> L</t>
    </r>
  </si>
  <si>
    <r>
      <t xml:space="preserve">• minimum </t>
    </r>
    <r>
      <rPr>
        <b/>
        <sz val="11"/>
        <color indexed="8"/>
        <rFont val="Calibri"/>
        <family val="2"/>
      </rPr>
      <t>10</t>
    </r>
    <r>
      <rPr>
        <sz val="11"/>
        <color indexed="8"/>
        <rFont val="Calibri"/>
        <family val="2"/>
      </rPr>
      <t xml:space="preserve"> species from Guild</t>
    </r>
    <r>
      <rPr>
        <b/>
        <sz val="11"/>
        <color indexed="8"/>
        <rFont val="Calibri"/>
        <family val="2"/>
      </rPr>
      <t xml:space="preserve"> F</t>
    </r>
  </si>
  <si>
    <r>
      <t xml:space="preserve">• minimum </t>
    </r>
    <r>
      <rPr>
        <b/>
        <sz val="11"/>
        <color indexed="8"/>
        <rFont val="Calibri"/>
        <family val="2"/>
      </rPr>
      <t>8</t>
    </r>
    <r>
      <rPr>
        <sz val="11"/>
        <color indexed="8"/>
        <rFont val="Calibri"/>
        <family val="2"/>
      </rPr>
      <t xml:space="preserve"> species from Guild</t>
    </r>
    <r>
      <rPr>
        <b/>
        <sz val="11"/>
        <color indexed="8"/>
        <rFont val="Calibri"/>
        <family val="2"/>
      </rPr>
      <t xml:space="preserve"> A</t>
    </r>
  </si>
  <si>
    <r>
      <t>1.</t>
    </r>
    <r>
      <rPr>
        <sz val="11"/>
        <color indexed="8"/>
        <rFont val="Calibri"/>
        <family val="2"/>
      </rPr>
      <t>     In column labeled "</t>
    </r>
    <r>
      <rPr>
        <b/>
        <sz val="11"/>
        <color indexed="8"/>
        <rFont val="Calibri"/>
        <family val="2"/>
      </rPr>
      <t>gross % of pick list seed count</t>
    </r>
    <r>
      <rPr>
        <sz val="11"/>
        <color indexed="8"/>
        <rFont val="Calibri"/>
        <family val="2"/>
      </rPr>
      <t>" (</t>
    </r>
    <r>
      <rPr>
        <b/>
        <sz val="11"/>
        <color indexed="8"/>
        <rFont val="Calibri"/>
        <family val="2"/>
      </rPr>
      <t>yellow</t>
    </r>
    <r>
      <rPr>
        <sz val="11"/>
        <color indexed="8"/>
        <rFont val="Calibri"/>
        <family val="2"/>
      </rPr>
      <t xml:space="preserve">), assign a gross % between </t>
    </r>
    <r>
      <rPr>
        <b/>
        <sz val="11"/>
        <color indexed="8"/>
        <rFont val="Calibri"/>
        <family val="2"/>
      </rPr>
      <t>1% and 10%</t>
    </r>
    <r>
      <rPr>
        <sz val="11"/>
        <color indexed="8"/>
        <rFont val="Calibri"/>
        <family val="2"/>
      </rPr>
      <t xml:space="preserve"> of the pick list seed count to the following number of pick list species from each of the guilds below (guilds are shown in the first column, labeled “</t>
    </r>
    <r>
      <rPr>
        <b/>
        <sz val="11"/>
        <color indexed="8"/>
        <rFont val="Calibri"/>
        <family val="2"/>
      </rPr>
      <t>guild</t>
    </r>
    <r>
      <rPr>
        <sz val="11"/>
        <color indexed="8"/>
        <rFont val="Calibri"/>
        <family val="2"/>
      </rPr>
      <t xml:space="preserve">” and highlighted </t>
    </r>
    <r>
      <rPr>
        <b/>
        <sz val="11"/>
        <color indexed="8"/>
        <rFont val="Calibri"/>
        <family val="2"/>
      </rPr>
      <t>purple</t>
    </r>
    <r>
      <rPr>
        <sz val="11"/>
        <color indexed="8"/>
        <rFont val="Calibri"/>
        <family val="2"/>
      </rPr>
      <t>); adjust quantities until total equals 100%:</t>
    </r>
  </si>
  <si>
    <r>
      <t xml:space="preserve">5. For </t>
    </r>
    <r>
      <rPr>
        <b/>
        <sz val="11"/>
        <color indexed="8"/>
        <rFont val="Calibri"/>
        <family val="2"/>
      </rPr>
      <t>beautification projects</t>
    </r>
    <r>
      <rPr>
        <sz val="11"/>
        <color indexed="8"/>
        <rFont val="Calibri"/>
        <family val="2"/>
      </rPr>
      <t>, such as, for example, scenic byways:</t>
    </r>
  </si>
  <si>
    <r>
      <t xml:space="preserve">4. For </t>
    </r>
    <r>
      <rPr>
        <b/>
        <sz val="11"/>
        <color indexed="8"/>
        <rFont val="Calibri"/>
        <family val="2"/>
      </rPr>
      <t>wildlife habitat enhancement projects</t>
    </r>
    <r>
      <rPr>
        <sz val="11"/>
        <color indexed="8"/>
        <rFont val="Calibri"/>
        <family val="2"/>
      </rPr>
      <t>, such as, for example, roadsides for wildlife:</t>
    </r>
  </si>
  <si>
    <r>
      <t xml:space="preserve">3.  Include total of at least </t>
    </r>
    <r>
      <rPr>
        <b/>
        <sz val="11"/>
        <color indexed="8"/>
        <rFont val="Calibri"/>
        <family val="2"/>
      </rPr>
      <t>3 early or mid successional</t>
    </r>
    <r>
      <rPr>
        <sz val="11"/>
        <color indexed="8"/>
        <rFont val="Calibri"/>
        <family val="2"/>
      </rPr>
      <t xml:space="preserve"> and </t>
    </r>
    <r>
      <rPr>
        <b/>
        <sz val="11"/>
        <color indexed="8"/>
        <rFont val="Calibri"/>
        <family val="2"/>
      </rPr>
      <t>3 late successional</t>
    </r>
    <r>
      <rPr>
        <sz val="11"/>
        <color indexed="8"/>
        <rFont val="Calibri"/>
        <family val="2"/>
      </rPr>
      <t xml:space="preserve"> pick list species. Successional stage is shown in column labeled “</t>
    </r>
    <r>
      <rPr>
        <b/>
        <sz val="11"/>
        <color indexed="8"/>
        <rFont val="Calibri"/>
        <family val="2"/>
      </rPr>
      <t>successional stage</t>
    </r>
    <r>
      <rPr>
        <sz val="11"/>
        <color indexed="8"/>
        <rFont val="Calibri"/>
        <family val="2"/>
      </rPr>
      <t xml:space="preserve">”, highlighted </t>
    </r>
    <r>
      <rPr>
        <b/>
        <sz val="11"/>
        <color indexed="8"/>
        <rFont val="Calibri"/>
        <family val="2"/>
      </rPr>
      <t>purple</t>
    </r>
    <r>
      <rPr>
        <sz val="11"/>
        <color indexed="8"/>
        <rFont val="Calibri"/>
        <family val="2"/>
      </rPr>
      <t>.</t>
    </r>
  </si>
  <si>
    <t>Rate   (PLS lb/ acre)</t>
  </si>
  <si>
    <r>
      <t>1.</t>
    </r>
    <r>
      <rPr>
        <sz val="12"/>
        <rFont val="Calibri"/>
        <family val="2"/>
      </rPr>
      <t>     Add cover crop at the rate that best fits your site per the table below;  use oats (Avena sativa) in spring or summer and winter wheat (Triticum aestivum) in fall.</t>
    </r>
  </si>
  <si>
    <t>Carex atherodes</t>
  </si>
  <si>
    <t>Comptonia peregrina</t>
  </si>
  <si>
    <t>Hypoxis hirsuta</t>
  </si>
  <si>
    <t>Saxifraga pensylvanica</t>
  </si>
  <si>
    <t>Senecio aureus</t>
  </si>
  <si>
    <t>Solidago uliginosa</t>
  </si>
  <si>
    <t>12456789</t>
  </si>
  <si>
    <t>34789</t>
  </si>
  <si>
    <t>125678</t>
  </si>
  <si>
    <t>68</t>
  </si>
  <si>
    <t>156789</t>
  </si>
  <si>
    <t>156</t>
  </si>
  <si>
    <t>1256</t>
  </si>
  <si>
    <t>5678</t>
  </si>
  <si>
    <t>12568</t>
  </si>
  <si>
    <t>12567</t>
  </si>
  <si>
    <t>568</t>
  </si>
  <si>
    <t>35789</t>
  </si>
  <si>
    <t>45678</t>
  </si>
  <si>
    <t>Muhlenbergia mexicana</t>
  </si>
  <si>
    <t>leafy satin grass</t>
  </si>
  <si>
    <t>36-108</t>
  </si>
  <si>
    <t>H-I</t>
  </si>
  <si>
    <t xml:space="preserve">Solidago rigida </t>
  </si>
  <si>
    <t>*do not use in Northern half of section 8</t>
  </si>
  <si>
    <t>Appropriate for dunes only</t>
  </si>
  <si>
    <t>1*78*</t>
  </si>
  <si>
    <t>*in section 1, only on North Shore, in section 8, only to east of Metro area</t>
  </si>
  <si>
    <t>Calamagrostis stricta subsp. inexpansa</t>
  </si>
  <si>
    <t>123456789*</t>
  </si>
  <si>
    <t>Rare and not appropriate in 9 south/west of Minnesota River valley; possibly not appropriate in 7</t>
  </si>
  <si>
    <t>1234567*89*</t>
  </si>
  <si>
    <t>678*9</t>
  </si>
  <si>
    <t>Not native in 8 north of Twin Cities</t>
  </si>
  <si>
    <t>Do not plant in 8 north of Stearns Co.</t>
  </si>
  <si>
    <t>1*2*345689</t>
  </si>
  <si>
    <t>Along streams and lakeshores in 4 &amp; 9</t>
  </si>
  <si>
    <t xml:space="preserve">In 1, 2, most of 5, this is in specialized habitat, probably associated with rocks or sandy outwash. </t>
  </si>
  <si>
    <t>1*2*345*6789</t>
  </si>
  <si>
    <t>12356789*</t>
  </si>
  <si>
    <t>rare in 9</t>
  </si>
  <si>
    <t>678*</t>
  </si>
  <si>
    <t>346789*</t>
  </si>
  <si>
    <t>Not native in 8 north of Twin Cities, or in west part of 9</t>
  </si>
  <si>
    <t>678*9*</t>
  </si>
  <si>
    <t>Rare or absent in 3; rare in 4 north of Polk Co.</t>
  </si>
  <si>
    <t>native to northern half of 8 only</t>
  </si>
  <si>
    <t>1234568*</t>
  </si>
  <si>
    <t>native to 8 south of twin cities only</t>
  </si>
  <si>
    <t>1*2*345*6*789</t>
  </si>
  <si>
    <t>Uncommon in 1,2,5,6</t>
  </si>
  <si>
    <t>Uncommon  in 5</t>
  </si>
  <si>
    <t>Native only north &amp; east of Twin Cities in 8</t>
  </si>
  <si>
    <t>12568*</t>
  </si>
  <si>
    <t>Rare in 9, associated with groundwater seepage</t>
  </si>
  <si>
    <t>Rare or not native across much of southern MN</t>
  </si>
  <si>
    <t>2345678</t>
  </si>
  <si>
    <t>234568*</t>
  </si>
  <si>
    <t>* do not use in south half of 8</t>
  </si>
  <si>
    <t>Sand-gravel soil specialist</t>
  </si>
  <si>
    <t xml:space="preserve">Not appropriate north of Cities in 8; rare in 9 outside of MN River Valley </t>
  </si>
  <si>
    <t>78*9*</t>
  </si>
  <si>
    <t>234589</t>
  </si>
  <si>
    <t>In prairie region, limited to groundwater seepage areas.</t>
  </si>
  <si>
    <t>67</t>
  </si>
  <si>
    <t>Do not use in northern half of 8; restricted to sandy sites along MN River in 9</t>
  </si>
  <si>
    <t>4*5*789</t>
  </si>
  <si>
    <t>Rare north of Polk Co in 4; uncommon in 5</t>
  </si>
  <si>
    <t>3*4*56789</t>
  </si>
  <si>
    <t>Historically rare in 3, 4</t>
  </si>
  <si>
    <t>4*9</t>
  </si>
  <si>
    <t>Not native in 4 north of Polk Co.</t>
  </si>
  <si>
    <t>Not appropriate in 8 north of Cities; very rare in 5</t>
  </si>
  <si>
    <t>15*78*</t>
  </si>
  <si>
    <t>78*</t>
  </si>
  <si>
    <t>Do not use in or north of Twin Cities</t>
  </si>
  <si>
    <t>Do not use in 9 outside of MN River Valley</t>
  </si>
  <si>
    <t>67*</t>
  </si>
  <si>
    <t>In 6 only in sandy soil at St. Croix St. Prk</t>
  </si>
  <si>
    <t>3456789*</t>
  </si>
  <si>
    <t>uncommon and only in dry sandy soil in 5 &amp; 6</t>
  </si>
  <si>
    <t>345*6*789</t>
  </si>
  <si>
    <t>7*</t>
  </si>
  <si>
    <t>12345678*9*</t>
  </si>
  <si>
    <t>Do not use in western half of 9 or southern half of 8</t>
  </si>
  <si>
    <t>6789*</t>
  </si>
  <si>
    <t>Do not use in western half of 9</t>
  </si>
  <si>
    <t>78*9</t>
  </si>
  <si>
    <t>Not native to 8 north of Twin Cities</t>
  </si>
  <si>
    <t>4*5789</t>
  </si>
  <si>
    <t>Not native north of Polk Co in 4</t>
  </si>
  <si>
    <t>Only native along St. Croix River in 8</t>
  </si>
  <si>
    <t>Sandy soils only.  Only native north and east of Metro in 8.</t>
  </si>
  <si>
    <t>346*789</t>
  </si>
  <si>
    <t>Rare in 6</t>
  </si>
  <si>
    <t>dry sand/gravel specialist</t>
  </si>
  <si>
    <t>1234567*8*9*</t>
  </si>
  <si>
    <t>In southern MN this is restricted to seepage areas.</t>
  </si>
  <si>
    <t>Native only to naturally sand-gravel areas within this range</t>
  </si>
  <si>
    <t>Do not use north of Stearns Co in 8</t>
  </si>
  <si>
    <t>4*789</t>
  </si>
  <si>
    <t>Do not use in 4 north of Pennington Co</t>
  </si>
  <si>
    <t>Rare north of Polk Co. in 4</t>
  </si>
  <si>
    <t>Not native north of Twin Cities in 8</t>
  </si>
  <si>
    <t>15678</t>
  </si>
  <si>
    <t>1234*56789*</t>
  </si>
  <si>
    <t>Historically rare in most of 9 and 4</t>
  </si>
  <si>
    <t>Limited to groundwater seepage areas in 4, 9.</t>
  </si>
  <si>
    <t>Rare or absent north of Clay County in 4</t>
  </si>
  <si>
    <t>14*56789</t>
  </si>
  <si>
    <t>Taxonomic difficulties with this and S. pseudaureus. S. aureus mainly eastern, P. pseud. mainly western.</t>
  </si>
  <si>
    <t>Only native to southern two tiers of counties in 8 &amp; 9</t>
  </si>
  <si>
    <t>Do not use north of Twin Cities in 8</t>
  </si>
  <si>
    <t>1*3*456789</t>
  </si>
  <si>
    <t>rare in 9 south/west of MN River valley</t>
  </si>
  <si>
    <t>In muck soils; not south of Twin Cities in 8</t>
  </si>
  <si>
    <t>4789*</t>
  </si>
  <si>
    <t>In 9, native in dry, disturbed prairies</t>
  </si>
  <si>
    <t>Sand specialist</t>
  </si>
  <si>
    <t>4*6789</t>
  </si>
  <si>
    <t>In 4, not north of Polk Co.</t>
  </si>
  <si>
    <t>In 4, only in dunes. Elsewhere, confined to sands</t>
  </si>
  <si>
    <t>Only native along MN R Valley in 9</t>
  </si>
  <si>
    <t>Slope 5-10% (1:20 to 1:10)</t>
  </si>
  <si>
    <t>Slope &gt;10% (&gt;1:10)</t>
  </si>
  <si>
    <t>Slope &lt;5% (&lt;1:20)</t>
  </si>
  <si>
    <t>rare in 3</t>
  </si>
  <si>
    <t xml:space="preserve">in 1,2 </t>
  </si>
  <si>
    <t>Do not use south of Twin Cities in 8</t>
  </si>
  <si>
    <t>Helianthus pauciflorus ssp. pauciflorus; Helianthus pauciflorus ssp. subrhomboideus</t>
  </si>
  <si>
    <t>E,H-J</t>
  </si>
  <si>
    <t>M.MZ</t>
  </si>
  <si>
    <t>C,E</t>
  </si>
  <si>
    <t>S-MZ</t>
  </si>
  <si>
    <t>M-D</t>
  </si>
  <si>
    <t>A-D,G,J</t>
  </si>
  <si>
    <t>B-D</t>
  </si>
  <si>
    <t>B-E</t>
  </si>
  <si>
    <t>A-D,J</t>
  </si>
  <si>
    <t>B-D,J</t>
  </si>
  <si>
    <t>D-F,G-J</t>
  </si>
  <si>
    <t>B-D, G-J</t>
  </si>
  <si>
    <t>B-D,G-J</t>
  </si>
  <si>
    <t>B-D,G,J</t>
  </si>
  <si>
    <t>D-F,H-J</t>
  </si>
  <si>
    <t>B-E,G-J</t>
  </si>
  <si>
    <t xml:space="preserve">Euthamia graminifolia </t>
  </si>
  <si>
    <t>Helenium autumnale</t>
  </si>
  <si>
    <t>Kuhnia eupatorioides</t>
  </si>
  <si>
    <t xml:space="preserve">Kuhnia eupatorioides </t>
  </si>
  <si>
    <t xml:space="preserve">Ceanothus americanus </t>
  </si>
  <si>
    <t>C,D,G-J</t>
  </si>
  <si>
    <t>E,F,H-I</t>
  </si>
  <si>
    <t xml:space="preserve">Dalea purpurea </t>
  </si>
  <si>
    <r>
      <t>• See Manual Appendix D for excel instructions for various helpful functions, such as, for example (1)  how to hide columns or freeze panes to fit worksheet on your computer screen with just the columns you need, (2) how to filter the picklist to contain just species native to the ecosection in which your project is located.</t>
    </r>
    <r>
      <rPr>
        <sz val="11"/>
        <color indexed="8"/>
        <rFont val="Calibri"/>
        <family val="2"/>
      </rPr>
      <t>∙</t>
    </r>
  </si>
  <si>
    <t>• See Manual Appendix B for abbreviations and description of columns.</t>
  </si>
  <si>
    <t>• See Manual Figure 3-1 for an example of where to use this worksheet in a Typical Roadside Section.</t>
  </si>
  <si>
    <r>
      <t>2. Once you have entered gross % of seed mix, spreadsheet automatically calculates net seeds per s.f. (shown in column labeled, “</t>
    </r>
    <r>
      <rPr>
        <b/>
        <sz val="11"/>
        <color indexed="8"/>
        <rFont val="Calibri"/>
        <family val="2"/>
      </rPr>
      <t xml:space="preserve">net seeds per s.f.”, </t>
    </r>
    <r>
      <rPr>
        <sz val="11"/>
        <color indexed="8"/>
        <rFont val="Calibri"/>
        <family val="2"/>
      </rPr>
      <t xml:space="preserve">highlighted </t>
    </r>
    <r>
      <rPr>
        <b/>
        <sz val="11"/>
        <color indexed="8"/>
        <rFont val="Calibri"/>
        <family val="2"/>
      </rPr>
      <t>green</t>
    </r>
    <r>
      <rPr>
        <sz val="11"/>
        <color indexed="8"/>
        <rFont val="Calibri"/>
        <family val="2"/>
      </rPr>
      <t>) and weight per acre needed for that species (shown in column labeled, “</t>
    </r>
    <r>
      <rPr>
        <b/>
        <sz val="11"/>
        <color indexed="8"/>
        <rFont val="Calibri"/>
        <family val="2"/>
      </rPr>
      <t xml:space="preserve">lb per acre”, </t>
    </r>
    <r>
      <rPr>
        <sz val="11"/>
        <color indexed="8"/>
        <rFont val="Calibri"/>
        <family val="2"/>
      </rPr>
      <t>highlighted</t>
    </r>
    <r>
      <rPr>
        <b/>
        <sz val="11"/>
        <color indexed="8"/>
        <rFont val="Calibri"/>
        <family val="2"/>
      </rPr>
      <t xml:space="preserve"> green</t>
    </r>
    <r>
      <rPr>
        <sz val="11"/>
        <color indexed="8"/>
        <rFont val="Calibri"/>
        <family val="2"/>
      </rPr>
      <t xml:space="preserve">). </t>
    </r>
  </si>
  <si>
    <r>
      <t>3. If you fill in unit costs for your vendor in column labeled “</t>
    </r>
    <r>
      <rPr>
        <b/>
        <sz val="11"/>
        <color indexed="8"/>
        <rFont val="Calibri"/>
        <family val="2"/>
      </rPr>
      <t>Cost per Lb</t>
    </r>
    <r>
      <rPr>
        <sz val="11"/>
        <color indexed="8"/>
        <rFont val="Calibri"/>
        <family val="2"/>
      </rPr>
      <t xml:space="preserve">” (highlighted in </t>
    </r>
    <r>
      <rPr>
        <b/>
        <sz val="11"/>
        <color indexed="8"/>
        <rFont val="Calibri"/>
        <family val="2"/>
      </rPr>
      <t>yellow</t>
    </r>
    <r>
      <rPr>
        <sz val="11"/>
        <color indexed="8"/>
        <rFont val="Calibri"/>
        <family val="2"/>
      </rPr>
      <t>), cost per acre will also automatically be calculated and provided in column labeled “</t>
    </r>
    <r>
      <rPr>
        <b/>
        <sz val="11"/>
        <color indexed="8"/>
        <rFont val="Calibri"/>
        <family val="2"/>
      </rPr>
      <t>Cost per Acre</t>
    </r>
    <r>
      <rPr>
        <sz val="11"/>
        <color indexed="8"/>
        <rFont val="Calibri"/>
        <family val="2"/>
      </rPr>
      <t xml:space="preserve">” (highlighted </t>
    </r>
    <r>
      <rPr>
        <b/>
        <sz val="11"/>
        <color indexed="8"/>
        <rFont val="Calibri"/>
        <family val="2"/>
      </rPr>
      <t>green</t>
    </r>
    <r>
      <rPr>
        <sz val="11"/>
        <color indexed="8"/>
        <rFont val="Calibri"/>
        <family val="2"/>
      </rPr>
      <t>).</t>
    </r>
  </si>
  <si>
    <t>1456789</t>
  </si>
  <si>
    <t>B-F,H-J</t>
  </si>
  <si>
    <t>Seeds/ oz</t>
  </si>
  <si>
    <t>Cost/ oz</t>
  </si>
  <si>
    <t>Cost/ lb</t>
  </si>
  <si>
    <t>13456789</t>
  </si>
  <si>
    <t>Pick List: based on gross 25 seeds per s.f.</t>
  </si>
  <si>
    <t>D-F,I-J</t>
  </si>
  <si>
    <t>D,E,I,J</t>
  </si>
  <si>
    <t>D,E,F,I-J</t>
  </si>
  <si>
    <t>B,D,E,I-J</t>
  </si>
  <si>
    <t>E,F,I-J</t>
  </si>
  <si>
    <t>G,I,J</t>
  </si>
  <si>
    <t>Pick List: based on gross 20 seeds per s.f.</t>
  </si>
  <si>
    <t>134789</t>
  </si>
  <si>
    <t>123568*</t>
  </si>
  <si>
    <r>
      <t xml:space="preserve">• minimum </t>
    </r>
    <r>
      <rPr>
        <b/>
        <sz val="11"/>
        <color indexed="8"/>
        <rFont val="Calibri"/>
        <family val="2"/>
      </rPr>
      <t>7</t>
    </r>
    <r>
      <rPr>
        <sz val="11"/>
        <color indexed="8"/>
        <rFont val="Calibri"/>
        <family val="2"/>
      </rPr>
      <t xml:space="preserve"> species from Guild</t>
    </r>
    <r>
      <rPr>
        <b/>
        <sz val="11"/>
        <color indexed="8"/>
        <rFont val="Calibri"/>
        <family val="2"/>
      </rPr>
      <t xml:space="preserve"> A</t>
    </r>
  </si>
  <si>
    <r>
      <t xml:space="preserve">• minimum </t>
    </r>
    <r>
      <rPr>
        <b/>
        <sz val="11"/>
        <color indexed="8"/>
        <rFont val="Calibri"/>
        <family val="2"/>
      </rPr>
      <t>7</t>
    </r>
    <r>
      <rPr>
        <sz val="11"/>
        <color indexed="8"/>
        <rFont val="Calibri"/>
        <family val="2"/>
      </rPr>
      <t xml:space="preserve"> species from Guild</t>
    </r>
    <r>
      <rPr>
        <b/>
        <sz val="11"/>
        <color indexed="8"/>
        <rFont val="Calibri"/>
        <family val="2"/>
      </rPr>
      <t xml:space="preserve"> F</t>
    </r>
  </si>
  <si>
    <r>
      <t xml:space="preserve">• minimum </t>
    </r>
    <r>
      <rPr>
        <b/>
        <sz val="11"/>
        <color indexed="8"/>
        <rFont val="Calibri"/>
        <family val="2"/>
      </rPr>
      <t>2</t>
    </r>
    <r>
      <rPr>
        <sz val="11"/>
        <color indexed="8"/>
        <rFont val="Calibri"/>
        <family val="2"/>
      </rPr>
      <t xml:space="preserve"> species from Guild </t>
    </r>
    <r>
      <rPr>
        <b/>
        <sz val="11"/>
        <color indexed="8"/>
        <rFont val="Calibri"/>
        <family val="2"/>
      </rPr>
      <t>G</t>
    </r>
  </si>
  <si>
    <r>
      <t xml:space="preserve">• minimum </t>
    </r>
    <r>
      <rPr>
        <b/>
        <sz val="11"/>
        <color indexed="8"/>
        <rFont val="Calibri"/>
        <family val="2"/>
      </rPr>
      <t>2</t>
    </r>
    <r>
      <rPr>
        <sz val="11"/>
        <color indexed="8"/>
        <rFont val="Calibri"/>
        <family val="2"/>
      </rPr>
      <t xml:space="preserve"> species from Guild</t>
    </r>
    <r>
      <rPr>
        <b/>
        <sz val="11"/>
        <color indexed="8"/>
        <rFont val="Calibri"/>
        <family val="2"/>
      </rPr>
      <t xml:space="preserve"> L</t>
    </r>
  </si>
  <si>
    <t>2. No more than 3 species per mix can be selected from the same genus.</t>
  </si>
  <si>
    <r>
      <t>5. If you fill in unit costs for your vendor in column labeled “</t>
    </r>
    <r>
      <rPr>
        <b/>
        <sz val="11"/>
        <color indexed="8"/>
        <rFont val="Calibri"/>
        <family val="2"/>
      </rPr>
      <t>Cost per Oz</t>
    </r>
    <r>
      <rPr>
        <sz val="11"/>
        <color indexed="8"/>
        <rFont val="Calibri"/>
        <family val="2"/>
      </rPr>
      <t xml:space="preserve">” (highlighted in </t>
    </r>
    <r>
      <rPr>
        <b/>
        <sz val="11"/>
        <color indexed="8"/>
        <rFont val="Calibri"/>
        <family val="2"/>
      </rPr>
      <t>yellow</t>
    </r>
    <r>
      <rPr>
        <sz val="11"/>
        <color indexed="8"/>
        <rFont val="Calibri"/>
        <family val="2"/>
      </rPr>
      <t xml:space="preserve">), </t>
    </r>
    <r>
      <rPr>
        <b/>
        <sz val="11"/>
        <color indexed="8"/>
        <rFont val="Calibri"/>
        <family val="2"/>
      </rPr>
      <t>cost per acre</t>
    </r>
    <r>
      <rPr>
        <sz val="11"/>
        <color indexed="8"/>
        <rFont val="Calibri"/>
        <family val="2"/>
      </rPr>
      <t xml:space="preserve"> will also automatically be calculated and provided in column labeled “</t>
    </r>
    <r>
      <rPr>
        <b/>
        <sz val="11"/>
        <color indexed="8"/>
        <rFont val="Calibri"/>
        <family val="2"/>
      </rPr>
      <t>Cost per Acre</t>
    </r>
    <r>
      <rPr>
        <sz val="11"/>
        <color indexed="8"/>
        <rFont val="Calibri"/>
        <family val="2"/>
      </rPr>
      <t xml:space="preserve">” (highlighted </t>
    </r>
    <r>
      <rPr>
        <b/>
        <sz val="11"/>
        <color indexed="8"/>
        <rFont val="Calibri"/>
        <family val="2"/>
      </rPr>
      <t>green</t>
    </r>
    <r>
      <rPr>
        <sz val="11"/>
        <color indexed="8"/>
        <rFont val="Calibri"/>
        <family val="2"/>
      </rPr>
      <t>).</t>
    </r>
  </si>
  <si>
    <r>
      <t xml:space="preserve">• minimum </t>
    </r>
    <r>
      <rPr>
        <b/>
        <sz val="11"/>
        <color indexed="8"/>
        <rFont val="Calibri"/>
        <family val="2"/>
      </rPr>
      <t>8</t>
    </r>
    <r>
      <rPr>
        <sz val="11"/>
        <color indexed="8"/>
        <rFont val="Calibri"/>
        <family val="2"/>
      </rPr>
      <t xml:space="preserve"> species from Guild</t>
    </r>
    <r>
      <rPr>
        <b/>
        <sz val="11"/>
        <color indexed="8"/>
        <rFont val="Calibri"/>
        <family val="2"/>
      </rPr>
      <t xml:space="preserve"> F</t>
    </r>
  </si>
  <si>
    <r>
      <t xml:space="preserve">• minimum </t>
    </r>
    <r>
      <rPr>
        <b/>
        <sz val="11"/>
        <color indexed="8"/>
        <rFont val="Calibri"/>
        <family val="2"/>
      </rPr>
      <t>2</t>
    </r>
    <r>
      <rPr>
        <sz val="11"/>
        <color indexed="8"/>
        <rFont val="Calibri"/>
        <family val="2"/>
      </rPr>
      <t xml:space="preserve"> more species from Guild </t>
    </r>
    <r>
      <rPr>
        <b/>
        <sz val="11"/>
        <color indexed="8"/>
        <rFont val="Calibri"/>
        <family val="2"/>
      </rPr>
      <t>A, F, G</t>
    </r>
    <r>
      <rPr>
        <sz val="11"/>
        <color indexed="8"/>
        <rFont val="Calibri"/>
        <family val="2"/>
      </rPr>
      <t>, or,</t>
    </r>
    <r>
      <rPr>
        <b/>
        <sz val="11"/>
        <color indexed="8"/>
        <rFont val="Calibri"/>
        <family val="2"/>
      </rPr>
      <t xml:space="preserve"> L</t>
    </r>
  </si>
  <si>
    <r>
      <t xml:space="preserve">• minimum </t>
    </r>
    <r>
      <rPr>
        <b/>
        <sz val="11"/>
        <color indexed="8"/>
        <rFont val="Calibri"/>
        <family val="2"/>
      </rPr>
      <t>3</t>
    </r>
    <r>
      <rPr>
        <sz val="11"/>
        <color indexed="8"/>
        <rFont val="Calibri"/>
        <family val="2"/>
      </rPr>
      <t xml:space="preserve"> species from Guild</t>
    </r>
    <r>
      <rPr>
        <b/>
        <sz val="11"/>
        <color indexed="8"/>
        <rFont val="Calibri"/>
        <family val="2"/>
      </rPr>
      <t xml:space="preserve"> L</t>
    </r>
  </si>
  <si>
    <t>*In section 1, only on North Shore, in section 8, only to east of Metro area</t>
  </si>
  <si>
    <r>
      <t>4. Once you have entered gross % of seed mix, worksheet automatically calculates net seeds per s.f. (shown in column labeled, “</t>
    </r>
    <r>
      <rPr>
        <b/>
        <sz val="11"/>
        <color indexed="8"/>
        <rFont val="Calibri"/>
        <family val="2"/>
      </rPr>
      <t xml:space="preserve">net seeds per s.f.”, </t>
    </r>
    <r>
      <rPr>
        <sz val="11"/>
        <color indexed="8"/>
        <rFont val="Calibri"/>
        <family val="2"/>
      </rPr>
      <t xml:space="preserve">highlighted </t>
    </r>
    <r>
      <rPr>
        <b/>
        <sz val="11"/>
        <color indexed="8"/>
        <rFont val="Calibri"/>
        <family val="2"/>
      </rPr>
      <t>green</t>
    </r>
    <r>
      <rPr>
        <sz val="11"/>
        <color indexed="8"/>
        <rFont val="Calibri"/>
        <family val="2"/>
      </rPr>
      <t>) and weight per acre needed for that species (shown in column labeled, “</t>
    </r>
    <r>
      <rPr>
        <b/>
        <sz val="11"/>
        <color indexed="8"/>
        <rFont val="Calibri"/>
        <family val="2"/>
      </rPr>
      <t>oz per acre</t>
    </r>
    <r>
      <rPr>
        <b/>
        <sz val="11"/>
        <color indexed="8"/>
        <rFont val="Calibri"/>
        <family val="2"/>
      </rPr>
      <t xml:space="preserve">”, </t>
    </r>
    <r>
      <rPr>
        <sz val="11"/>
        <color indexed="8"/>
        <rFont val="Calibri"/>
        <family val="2"/>
      </rPr>
      <t>highlighted</t>
    </r>
    <r>
      <rPr>
        <b/>
        <sz val="11"/>
        <color indexed="8"/>
        <rFont val="Calibri"/>
        <family val="2"/>
      </rPr>
      <t xml:space="preserve"> green</t>
    </r>
    <r>
      <rPr>
        <sz val="11"/>
        <color indexed="8"/>
        <rFont val="Calibri"/>
        <family val="2"/>
      </rPr>
      <t xml:space="preserve">). </t>
    </r>
  </si>
  <si>
    <r>
      <t>6. Once you have entered gross % of seed mix, worksheet automatically calculates net seeds per s.f. (shown in column labeled, “</t>
    </r>
    <r>
      <rPr>
        <b/>
        <sz val="11"/>
        <color indexed="8"/>
        <rFont val="Calibri"/>
        <family val="2"/>
      </rPr>
      <t xml:space="preserve">net seeds per s.f.”, </t>
    </r>
    <r>
      <rPr>
        <sz val="11"/>
        <color indexed="8"/>
        <rFont val="Calibri"/>
        <family val="2"/>
      </rPr>
      <t xml:space="preserve">highlighted </t>
    </r>
    <r>
      <rPr>
        <b/>
        <sz val="11"/>
        <color indexed="8"/>
        <rFont val="Calibri"/>
        <family val="2"/>
      </rPr>
      <t>green</t>
    </r>
    <r>
      <rPr>
        <sz val="11"/>
        <color indexed="8"/>
        <rFont val="Calibri"/>
        <family val="2"/>
      </rPr>
      <t>) and weight per acre needed for that species (shown in column labeled, “</t>
    </r>
    <r>
      <rPr>
        <b/>
        <sz val="11"/>
        <color indexed="8"/>
        <rFont val="Calibri"/>
        <family val="2"/>
      </rPr>
      <t>oz per acre</t>
    </r>
    <r>
      <rPr>
        <b/>
        <sz val="11"/>
        <color indexed="8"/>
        <rFont val="Calibri"/>
        <family val="2"/>
      </rPr>
      <t xml:space="preserve">”, </t>
    </r>
    <r>
      <rPr>
        <sz val="11"/>
        <color indexed="8"/>
        <rFont val="Calibri"/>
        <family val="2"/>
      </rPr>
      <t>highlighted</t>
    </r>
    <r>
      <rPr>
        <b/>
        <sz val="11"/>
        <color indexed="8"/>
        <rFont val="Calibri"/>
        <family val="2"/>
      </rPr>
      <t xml:space="preserve"> green</t>
    </r>
    <r>
      <rPr>
        <sz val="11"/>
        <color indexed="8"/>
        <rFont val="Calibri"/>
        <family val="2"/>
      </rPr>
      <t xml:space="preserve">). </t>
    </r>
  </si>
  <si>
    <r>
      <t>4. Once you have entered gross % of seed mix, worksheet automatically calculates net seeds per s.f. (shown in column labeled, “</t>
    </r>
    <r>
      <rPr>
        <b/>
        <sz val="11"/>
        <color indexed="8"/>
        <rFont val="Calibri"/>
        <family val="2"/>
      </rPr>
      <t xml:space="preserve">net seeds per s.f.”, </t>
    </r>
    <r>
      <rPr>
        <sz val="11"/>
        <color indexed="8"/>
        <rFont val="Calibri"/>
        <family val="2"/>
      </rPr>
      <t xml:space="preserve">highlighted </t>
    </r>
    <r>
      <rPr>
        <b/>
        <sz val="11"/>
        <color indexed="8"/>
        <rFont val="Calibri"/>
        <family val="2"/>
      </rPr>
      <t>green</t>
    </r>
    <r>
      <rPr>
        <sz val="11"/>
        <color indexed="8"/>
        <rFont val="Calibri"/>
        <family val="2"/>
      </rPr>
      <t>) and weight per acre needed for that species (shown in column labeled, “</t>
    </r>
    <r>
      <rPr>
        <b/>
        <sz val="11"/>
        <color indexed="8"/>
        <rFont val="Calibri"/>
        <family val="2"/>
      </rPr>
      <t xml:space="preserve">oz </t>
    </r>
    <r>
      <rPr>
        <b/>
        <sz val="11"/>
        <color indexed="8"/>
        <rFont val="Calibri"/>
        <family val="2"/>
      </rPr>
      <t xml:space="preserve">per acre”, </t>
    </r>
    <r>
      <rPr>
        <sz val="11"/>
        <color indexed="8"/>
        <rFont val="Calibri"/>
        <family val="2"/>
      </rPr>
      <t>highlighted</t>
    </r>
    <r>
      <rPr>
        <b/>
        <sz val="11"/>
        <color indexed="8"/>
        <rFont val="Calibri"/>
        <family val="2"/>
      </rPr>
      <t xml:space="preserve"> green</t>
    </r>
    <r>
      <rPr>
        <sz val="11"/>
        <color indexed="8"/>
        <rFont val="Calibri"/>
        <family val="2"/>
      </rPr>
      <t xml:space="preserve">). </t>
    </r>
  </si>
  <si>
    <t>Note: maximum quantity allowed can be less than 40% for a few very aggressive species, as noted in the column labeled "Max. lb/ acre allowed". If maximum allowed is exceeded for these species, the message "too high" will appear in the Lb/acre column. If that message appears, lower the number you entered in the "gross % of pick list seed count" until the message "too high" no longer appears in the "Lb/acre" column.</t>
  </si>
  <si>
    <t>Note: maximum quantity allowed can be less than 20% for a few very aggressive species, as noted in the column labeled "Max. lb/ acre allowed". If maximum allowed is exceeded for these species, the message "too high" will appear in the Lb/acre column. If that message appears, lower the number you entered in the "gross % of pick list seed count" until the message "too high" no longer appears in the "Lb/acre" column.</t>
  </si>
  <si>
    <t>Note: maximum quantity allowed can be less than 30% for a few very aggressive species, as noted in the column labeled "Max. lb/ acre allowed". If maximum allowed is exceeded for these species, the message "too high" will appear in the Lb/acre column. If that message appears, lower the number you entered in the "gross % of pick list seed count" until the message "too high" no longer appears in the "Lb/acre" column.</t>
  </si>
  <si>
    <r>
      <t xml:space="preserve">• minimum </t>
    </r>
    <r>
      <rPr>
        <b/>
        <sz val="11"/>
        <color indexed="8"/>
        <rFont val="Calibri"/>
        <family val="2"/>
      </rPr>
      <t>7</t>
    </r>
    <r>
      <rPr>
        <sz val="11"/>
        <color indexed="8"/>
        <rFont val="Calibri"/>
        <family val="2"/>
      </rPr>
      <t xml:space="preserve"> species from Guild </t>
    </r>
    <r>
      <rPr>
        <b/>
        <sz val="11"/>
        <color indexed="8"/>
        <rFont val="Calibri"/>
        <family val="2"/>
      </rPr>
      <t>G</t>
    </r>
  </si>
  <si>
    <r>
      <t xml:space="preserve">• minimum </t>
    </r>
    <r>
      <rPr>
        <b/>
        <sz val="11"/>
        <color indexed="8"/>
        <rFont val="Calibri"/>
        <family val="2"/>
      </rPr>
      <t>5</t>
    </r>
    <r>
      <rPr>
        <sz val="11"/>
        <color indexed="8"/>
        <rFont val="Calibri"/>
        <family val="2"/>
      </rPr>
      <t xml:space="preserve"> species from Guild</t>
    </r>
    <r>
      <rPr>
        <b/>
        <sz val="11"/>
        <color indexed="8"/>
        <rFont val="Calibri"/>
        <family val="2"/>
      </rPr>
      <t xml:space="preserve"> A</t>
    </r>
  </si>
  <si>
    <r>
      <t xml:space="preserve">• minimum </t>
    </r>
    <r>
      <rPr>
        <b/>
        <sz val="11"/>
        <color indexed="8"/>
        <rFont val="Calibri"/>
        <family val="2"/>
      </rPr>
      <t>9</t>
    </r>
    <r>
      <rPr>
        <sz val="11"/>
        <color indexed="8"/>
        <rFont val="Calibri"/>
        <family val="2"/>
      </rPr>
      <t xml:space="preserve"> species from Guild</t>
    </r>
    <r>
      <rPr>
        <b/>
        <sz val="11"/>
        <color indexed="8"/>
        <rFont val="Calibri"/>
        <family val="2"/>
      </rPr>
      <t xml:space="preserve"> F or L</t>
    </r>
  </si>
  <si>
    <t>Note: maximum quantity allowed can be less than 10% for a few very aggressive species, as noted in the column labeled "Max. oz/ acre allowed". If maximum allowed is exceeded for these species, the message "too high" will appear in the oz/acre column.  If that message appears, lower the number you entered in the "gross % of pick list seed count" until the message "too high" no longer appears in the "Oz/acre" column.</t>
  </si>
  <si>
    <t>2. No more than 3 species per mix can be selected from the same genus (this does not apply to the genus Carex).</t>
  </si>
  <si>
    <t>Pick List : formulas are based on gross 70 seeds per s.f.</t>
  </si>
  <si>
    <r>
      <t xml:space="preserve">• minimum </t>
    </r>
    <r>
      <rPr>
        <b/>
        <sz val="11"/>
        <color indexed="8"/>
        <rFont val="Calibri"/>
        <family val="2"/>
      </rPr>
      <t>3</t>
    </r>
    <r>
      <rPr>
        <sz val="11"/>
        <color indexed="8"/>
        <rFont val="Calibri"/>
        <family val="2"/>
      </rPr>
      <t xml:space="preserve"> species from Guild </t>
    </r>
    <r>
      <rPr>
        <b/>
        <sz val="11"/>
        <color indexed="8"/>
        <rFont val="Calibri"/>
        <family val="2"/>
      </rPr>
      <t>G</t>
    </r>
  </si>
  <si>
    <r>
      <t xml:space="preserve">• minimum </t>
    </r>
    <r>
      <rPr>
        <b/>
        <sz val="11"/>
        <color indexed="8"/>
        <rFont val="Calibri"/>
        <family val="2"/>
      </rPr>
      <t>1</t>
    </r>
    <r>
      <rPr>
        <sz val="11"/>
        <color indexed="8"/>
        <rFont val="Calibri"/>
        <family val="2"/>
      </rPr>
      <t xml:space="preserve"> species from Guild</t>
    </r>
    <r>
      <rPr>
        <b/>
        <sz val="11"/>
        <color indexed="8"/>
        <rFont val="Calibri"/>
        <family val="2"/>
      </rPr>
      <t xml:space="preserve"> L</t>
    </r>
  </si>
  <si>
    <t>Pick List : formulas are based on gross 45 seeds per s.f.</t>
  </si>
  <si>
    <r>
      <t xml:space="preserve">• minimum </t>
    </r>
    <r>
      <rPr>
        <b/>
        <sz val="11"/>
        <color indexed="8"/>
        <rFont val="Calibri"/>
        <family val="2"/>
      </rPr>
      <t>5</t>
    </r>
    <r>
      <rPr>
        <sz val="11"/>
        <color indexed="8"/>
        <rFont val="Calibri"/>
        <family val="2"/>
      </rPr>
      <t xml:space="preserve"> species from Guild</t>
    </r>
    <r>
      <rPr>
        <b/>
        <sz val="11"/>
        <color indexed="8"/>
        <rFont val="Calibri"/>
        <family val="2"/>
      </rPr>
      <t xml:space="preserve"> A, F, or L</t>
    </r>
  </si>
  <si>
    <r>
      <t xml:space="preserve">• minimum </t>
    </r>
    <r>
      <rPr>
        <b/>
        <sz val="11"/>
        <color indexed="8"/>
        <rFont val="Calibri"/>
        <family val="2"/>
      </rPr>
      <t>9</t>
    </r>
    <r>
      <rPr>
        <sz val="11"/>
        <color indexed="8"/>
        <rFont val="Calibri"/>
        <family val="2"/>
      </rPr>
      <t xml:space="preserve"> species from Guild</t>
    </r>
    <r>
      <rPr>
        <b/>
        <sz val="11"/>
        <color indexed="8"/>
        <rFont val="Calibri"/>
        <family val="2"/>
      </rPr>
      <t xml:space="preserve"> G</t>
    </r>
  </si>
  <si>
    <t>Seed Mix Design Worksheet</t>
  </si>
  <si>
    <t>2) The primary goals of the site specific native grassland seed mix design methodology are to:</t>
  </si>
  <si>
    <t>4) Worksheets were created in Microsoft Excel version 2007.</t>
  </si>
  <si>
    <t>5) The table below lists the Seed Mix Design Worksheets contained in each worksheet tab.</t>
  </si>
  <si>
    <t>G. Woodland Edge – Northeast</t>
  </si>
  <si>
    <t>H. Woodland Edge - Central</t>
  </si>
  <si>
    <t>I. Woodland Edge - South &amp; West</t>
  </si>
  <si>
    <t>J. Woodland Edge - Northwest</t>
  </si>
  <si>
    <t>·        Empower users of varied backgrounds, including transportation engineers and maintenance workers with limited or no knowledge about native plants, to design reliable site specific native grassland seed mixes that are well suited to their project site and create native grasslands that are resilient over time.</t>
  </si>
  <si>
    <r>
      <t>·</t>
    </r>
    <r>
      <rPr>
        <sz val="7"/>
        <color indexed="8"/>
        <rFont val="Calibri"/>
        <family val="2"/>
      </rPr>
      <t xml:space="preserve">        </t>
    </r>
    <r>
      <rPr>
        <sz val="11"/>
        <color theme="1"/>
        <rFont val="Calibri"/>
        <family val="2"/>
      </rPr>
      <t>Allow for species flexibility based on current seed availability and costs.</t>
    </r>
  </si>
  <si>
    <r>
      <t>·</t>
    </r>
    <r>
      <rPr>
        <sz val="7"/>
        <color indexed="8"/>
        <rFont val="Calibri"/>
        <family val="2"/>
      </rPr>
      <t xml:space="preserve">        </t>
    </r>
    <r>
      <rPr>
        <sz val="11"/>
        <color theme="1"/>
        <rFont val="Calibri"/>
        <family val="2"/>
      </rPr>
      <t>Maximize seed market demand/supply balance.</t>
    </r>
  </si>
  <si>
    <r>
      <t>·</t>
    </r>
    <r>
      <rPr>
        <sz val="7"/>
        <color indexed="8"/>
        <rFont val="Calibri"/>
        <family val="2"/>
      </rPr>
      <t xml:space="preserve">        </t>
    </r>
    <r>
      <rPr>
        <sz val="11"/>
        <color theme="1"/>
        <rFont val="Calibri"/>
        <family val="2"/>
      </rPr>
      <t>Result in the most diverse possible species use state wide to maximize resilience and biodiversity on a landscape ecological scale.</t>
    </r>
  </si>
  <si>
    <t>Worksheet Label (see tabs at bottom of Excel window for labels)</t>
  </si>
  <si>
    <t xml:space="preserve">E. Mesic Prairie  </t>
  </si>
  <si>
    <t xml:space="preserve">F. Dry Prairie </t>
  </si>
  <si>
    <t>INDEX TO NATIVE SEED MIX DESIGN WORKSHEETS</t>
  </si>
  <si>
    <t>3) See “Native Seed Mix Design for Roadsides” for how to use these worksheets.</t>
  </si>
  <si>
    <t>PF</t>
  </si>
  <si>
    <t>TF</t>
  </si>
  <si>
    <t>WM</t>
  </si>
  <si>
    <t>WP</t>
  </si>
  <si>
    <t>MP</t>
  </si>
  <si>
    <t>DP</t>
  </si>
  <si>
    <t>Wn</t>
  </si>
  <si>
    <t>Wc</t>
  </si>
  <si>
    <t>Ws</t>
  </si>
  <si>
    <t>Ww</t>
  </si>
  <si>
    <r>
      <t>- Worksheet below provides seed mix recipes needed for designing a site specific</t>
    </r>
    <r>
      <rPr>
        <b/>
        <sz val="11"/>
        <color indexed="8"/>
        <rFont val="Calibri"/>
        <family val="2"/>
      </rPr>
      <t xml:space="preserve"> Persistently Flooded</t>
    </r>
    <r>
      <rPr>
        <sz val="11"/>
        <color indexed="8"/>
        <rFont val="Calibri"/>
        <family val="2"/>
      </rPr>
      <t xml:space="preserve"> Seed Mix. See “Native Seed Mix Design for Roadsides” manual for full seed mix Design Methodology steps and concepts.</t>
    </r>
  </si>
  <si>
    <r>
      <t>- Worksheet below provides seed mix recipes needed for designing a site specific</t>
    </r>
    <r>
      <rPr>
        <b/>
        <sz val="11"/>
        <color indexed="8"/>
        <rFont val="Calibri"/>
        <family val="2"/>
      </rPr>
      <t xml:space="preserve"> Temporarily Flooded</t>
    </r>
    <r>
      <rPr>
        <sz val="11"/>
        <color indexed="8"/>
        <rFont val="Calibri"/>
        <family val="2"/>
      </rPr>
      <t xml:space="preserve"> Seed Mix. See “Native Seed Mix Design for Roadsides” manual for full seed mix Design Methodology steps and concepts.</t>
    </r>
  </si>
  <si>
    <r>
      <t xml:space="preserve">- Worksheet below provides seed mix recipes needed for designing a site specific </t>
    </r>
    <r>
      <rPr>
        <b/>
        <sz val="11"/>
        <color indexed="8"/>
        <rFont val="Calibri"/>
        <family val="2"/>
      </rPr>
      <t>Wet Meadow</t>
    </r>
    <r>
      <rPr>
        <sz val="11"/>
        <color indexed="8"/>
        <rFont val="Calibri"/>
        <family val="2"/>
      </rPr>
      <t xml:space="preserve"> Seed Mix. See “Native Seed Mix Design for Roadsides” manual for full seed mix Design Methodology steps and concepts.</t>
    </r>
  </si>
  <si>
    <r>
      <t xml:space="preserve">- Worksheet below provides seed mix recipes needed for designing a site specific </t>
    </r>
    <r>
      <rPr>
        <b/>
        <sz val="11"/>
        <color indexed="8"/>
        <rFont val="Calibri"/>
        <family val="2"/>
      </rPr>
      <t>Wet Prairie</t>
    </r>
    <r>
      <rPr>
        <sz val="11"/>
        <color indexed="8"/>
        <rFont val="Calibri"/>
        <family val="2"/>
      </rPr>
      <t xml:space="preserve"> Seed Mix. See “Native Seed Mix Design for Roadsides” manual for full seed mix Design Methodology steps and concepts.</t>
    </r>
  </si>
  <si>
    <r>
      <t xml:space="preserve">• Worksheet below provides seed mix recipes needed for designing a site specific </t>
    </r>
    <r>
      <rPr>
        <b/>
        <sz val="11"/>
        <color indexed="8"/>
        <rFont val="Calibri"/>
        <family val="2"/>
      </rPr>
      <t>Mesic Prairie</t>
    </r>
    <r>
      <rPr>
        <sz val="11"/>
        <color indexed="8"/>
        <rFont val="Calibri"/>
        <family val="2"/>
      </rPr>
      <t xml:space="preserve"> Seed Mix. See “Native Seed Mix Design for Roadsides” manual for full seed mix design methodology steps and concepts.</t>
    </r>
  </si>
  <si>
    <r>
      <t>- Worksheet below provides seed mix recipes needed for designing a site specific</t>
    </r>
    <r>
      <rPr>
        <b/>
        <sz val="11"/>
        <color indexed="8"/>
        <rFont val="Calibri"/>
        <family val="2"/>
      </rPr>
      <t xml:space="preserve"> Dry Prairie</t>
    </r>
    <r>
      <rPr>
        <sz val="11"/>
        <color indexed="8"/>
        <rFont val="Calibri"/>
        <family val="2"/>
      </rPr>
      <t xml:space="preserve"> Seed Mix. See “Native Seed Mix Design for Roadsides” manual for full seed mix Design Methodology steps and concepts.</t>
    </r>
  </si>
  <si>
    <r>
      <t xml:space="preserve">• Worksheet below provides seed mix recipes needed for designing a site specific </t>
    </r>
    <r>
      <rPr>
        <b/>
        <sz val="11"/>
        <color indexed="8"/>
        <rFont val="Calibri"/>
        <family val="2"/>
      </rPr>
      <t>Northeast Woodland Edge Seed</t>
    </r>
    <r>
      <rPr>
        <sz val="11"/>
        <color indexed="8"/>
        <rFont val="Calibri"/>
        <family val="2"/>
      </rPr>
      <t xml:space="preserve"> Mix. See “Native Seed Mix Design for Roadsides” manual for full seed mix design methodology steps and concepts.</t>
    </r>
  </si>
  <si>
    <r>
      <t xml:space="preserve">• Worksheet below provides seed mix recipes needed for designing a site specific </t>
    </r>
    <r>
      <rPr>
        <b/>
        <sz val="11"/>
        <color indexed="8"/>
        <rFont val="Calibri"/>
        <family val="2"/>
      </rPr>
      <t>Central Woodland Edge</t>
    </r>
    <r>
      <rPr>
        <sz val="11"/>
        <color indexed="8"/>
        <rFont val="Calibri"/>
        <family val="2"/>
      </rPr>
      <t xml:space="preserve"> Seed Mix. See “Native Seed Mix Design for Roadsides” manual for full seed mix design methodology steps and concepts.</t>
    </r>
  </si>
  <si>
    <r>
      <t xml:space="preserve">• Worksheet below provides seed mix recipes needed for designing a site specific </t>
    </r>
    <r>
      <rPr>
        <b/>
        <sz val="11"/>
        <color indexed="8"/>
        <rFont val="Calibri"/>
        <family val="2"/>
      </rPr>
      <t>South &amp; West Woodland Edge</t>
    </r>
    <r>
      <rPr>
        <sz val="11"/>
        <color indexed="8"/>
        <rFont val="Calibri"/>
        <family val="2"/>
      </rPr>
      <t xml:space="preserve"> Seed Mix. See “Native Seed Mix Design for Roadsides” manual for full seed mix design methodology steps and concepts.</t>
    </r>
  </si>
  <si>
    <r>
      <t xml:space="preserve">• Worksheet below provides seed mix recipes needed for designing a site specific </t>
    </r>
    <r>
      <rPr>
        <b/>
        <sz val="11"/>
        <color indexed="8"/>
        <rFont val="Calibri"/>
        <family val="2"/>
      </rPr>
      <t>Northwest Woodland Edge</t>
    </r>
    <r>
      <rPr>
        <sz val="11"/>
        <color indexed="8"/>
        <rFont val="Calibri"/>
        <family val="2"/>
      </rPr>
      <t xml:space="preserve"> Seed Mix. See “Native Seed Mix Design for Roadsides” manual for full seed mix design methodology steps and concepts.</t>
    </r>
  </si>
  <si>
    <r>
      <t>5. Once you have entered gross % of seed mix, worksheet automatically calculates net seeds per s.f. (shown in column labeled, “</t>
    </r>
    <r>
      <rPr>
        <b/>
        <sz val="11"/>
        <color indexed="8"/>
        <rFont val="Calibri"/>
        <family val="2"/>
      </rPr>
      <t xml:space="preserve">net seeds per s.f.”, </t>
    </r>
    <r>
      <rPr>
        <sz val="11"/>
        <color indexed="8"/>
        <rFont val="Calibri"/>
        <family val="2"/>
      </rPr>
      <t xml:space="preserve">highlighted </t>
    </r>
    <r>
      <rPr>
        <b/>
        <sz val="11"/>
        <color indexed="8"/>
        <rFont val="Calibri"/>
        <family val="2"/>
      </rPr>
      <t>green</t>
    </r>
    <r>
      <rPr>
        <sz val="11"/>
        <color indexed="8"/>
        <rFont val="Calibri"/>
        <family val="2"/>
      </rPr>
      <t>) and weight per acre needed for that species (shown in column labeled, “</t>
    </r>
    <r>
      <rPr>
        <b/>
        <sz val="11"/>
        <color indexed="8"/>
        <rFont val="Calibri"/>
        <family val="2"/>
      </rPr>
      <t xml:space="preserve">oz per acre”, </t>
    </r>
    <r>
      <rPr>
        <sz val="11"/>
        <color indexed="8"/>
        <rFont val="Calibri"/>
        <family val="2"/>
      </rPr>
      <t>highlighted</t>
    </r>
    <r>
      <rPr>
        <b/>
        <sz val="11"/>
        <color indexed="8"/>
        <rFont val="Calibri"/>
        <family val="2"/>
      </rPr>
      <t xml:space="preserve"> green</t>
    </r>
    <r>
      <rPr>
        <sz val="11"/>
        <color indexed="8"/>
        <rFont val="Calibri"/>
        <family val="2"/>
      </rPr>
      <t xml:space="preserve">). </t>
    </r>
  </si>
  <si>
    <r>
      <t>6. If you fill in unit costs for your vendor in column labeled “</t>
    </r>
    <r>
      <rPr>
        <b/>
        <sz val="11"/>
        <color indexed="8"/>
        <rFont val="Calibri"/>
        <family val="2"/>
      </rPr>
      <t>Cost per Oz</t>
    </r>
    <r>
      <rPr>
        <sz val="11"/>
        <color indexed="8"/>
        <rFont val="Calibri"/>
        <family val="2"/>
      </rPr>
      <t xml:space="preserve">” (highlighted in </t>
    </r>
    <r>
      <rPr>
        <b/>
        <sz val="11"/>
        <color indexed="8"/>
        <rFont val="Calibri"/>
        <family val="2"/>
      </rPr>
      <t>yellow</t>
    </r>
    <r>
      <rPr>
        <sz val="11"/>
        <color indexed="8"/>
        <rFont val="Calibri"/>
        <family val="2"/>
      </rPr>
      <t xml:space="preserve">), </t>
    </r>
    <r>
      <rPr>
        <b/>
        <sz val="11"/>
        <color indexed="8"/>
        <rFont val="Calibri"/>
        <family val="2"/>
      </rPr>
      <t>cost per acre</t>
    </r>
    <r>
      <rPr>
        <sz val="11"/>
        <color indexed="8"/>
        <rFont val="Calibri"/>
        <family val="2"/>
      </rPr>
      <t xml:space="preserve"> will also automatically be calculated and provided in column labeled “</t>
    </r>
    <r>
      <rPr>
        <b/>
        <sz val="11"/>
        <color indexed="8"/>
        <rFont val="Calibri"/>
        <family val="2"/>
      </rPr>
      <t>Cost per Acre</t>
    </r>
    <r>
      <rPr>
        <sz val="11"/>
        <color indexed="8"/>
        <rFont val="Calibri"/>
        <family val="2"/>
      </rPr>
      <t xml:space="preserve">” (highlighted </t>
    </r>
    <r>
      <rPr>
        <b/>
        <sz val="11"/>
        <color indexed="8"/>
        <rFont val="Calibri"/>
        <family val="2"/>
      </rPr>
      <t>green</t>
    </r>
    <r>
      <rPr>
        <sz val="11"/>
        <color indexed="8"/>
        <rFont val="Calibri"/>
        <family val="2"/>
      </rPr>
      <t>).</t>
    </r>
  </si>
  <si>
    <r>
      <t xml:space="preserve">4. Include at least 4 species labeled E (emergent) and 4 species labeled S (saturated) in the "hydrologic zone" column (highlighted in </t>
    </r>
    <r>
      <rPr>
        <b/>
        <sz val="11"/>
        <color indexed="8"/>
        <rFont val="Calibri"/>
        <family val="2"/>
      </rPr>
      <t>blue</t>
    </r>
    <r>
      <rPr>
        <sz val="11"/>
        <color indexed="8"/>
        <rFont val="Calibri"/>
        <family val="2"/>
      </rPr>
      <t>)</t>
    </r>
  </si>
  <si>
    <t>Core Species Recipe:</t>
  </si>
  <si>
    <t>Core Species List: based on gross 45 seeds per s.f.</t>
  </si>
  <si>
    <t>Gross % of  core list seed count</t>
  </si>
  <si>
    <t>Core Species List: based on gross 30 seeds per s.f.</t>
  </si>
  <si>
    <t>Core Species List: based on gross 70 seeds per s.f.</t>
  </si>
  <si>
    <t>Core Species List: formulas are based on gross 25 seeds per s.f.</t>
  </si>
  <si>
    <t>Core Species List: formulas are based on gross 50 seeds per s.f.</t>
  </si>
  <si>
    <t>Core Species List: based on gross 55 seeds per s.f.</t>
  </si>
  <si>
    <t>Core Species List: based on gross 65 seeds per s.f.</t>
  </si>
  <si>
    <t>Core Species List: based on gross 60 seeds per s.f.</t>
  </si>
  <si>
    <r>
      <t>1. In column labeled "</t>
    </r>
    <r>
      <rPr>
        <b/>
        <sz val="11"/>
        <color indexed="8"/>
        <rFont val="Calibri"/>
        <family val="2"/>
      </rPr>
      <t>gross % of core list seed count</t>
    </r>
    <r>
      <rPr>
        <sz val="11"/>
        <color indexed="8"/>
        <rFont val="Calibri"/>
        <family val="2"/>
      </rPr>
      <t>" (highlighted</t>
    </r>
    <r>
      <rPr>
        <b/>
        <sz val="11"/>
        <color indexed="8"/>
        <rFont val="Calibri"/>
        <family val="2"/>
      </rPr>
      <t xml:space="preserve"> yellow</t>
    </r>
    <r>
      <rPr>
        <sz val="11"/>
        <color indexed="8"/>
        <rFont val="Calibri"/>
        <family val="2"/>
      </rPr>
      <t xml:space="preserve">), assign a gross % between </t>
    </r>
    <r>
      <rPr>
        <b/>
        <sz val="11"/>
        <color indexed="8"/>
        <rFont val="Calibri"/>
        <family val="2"/>
      </rPr>
      <t>2% and 20%</t>
    </r>
    <r>
      <rPr>
        <sz val="11"/>
        <color indexed="8"/>
        <rFont val="Calibri"/>
        <family val="2"/>
      </rPr>
      <t xml:space="preserve"> of the core species seed count to each of the core species below; total must equal 100.</t>
    </r>
  </si>
  <si>
    <r>
      <t>1. In column labeled "</t>
    </r>
    <r>
      <rPr>
        <b/>
        <sz val="11"/>
        <color indexed="8"/>
        <rFont val="Calibri"/>
        <family val="2"/>
      </rPr>
      <t>gross % of core list seed count</t>
    </r>
    <r>
      <rPr>
        <sz val="11"/>
        <color indexed="8"/>
        <rFont val="Calibri"/>
        <family val="2"/>
      </rPr>
      <t>" (highlighted</t>
    </r>
    <r>
      <rPr>
        <b/>
        <sz val="11"/>
        <color indexed="8"/>
        <rFont val="Calibri"/>
        <family val="2"/>
      </rPr>
      <t xml:space="preserve"> yellow</t>
    </r>
    <r>
      <rPr>
        <sz val="11"/>
        <color indexed="8"/>
        <rFont val="Calibri"/>
        <family val="2"/>
      </rPr>
      <t xml:space="preserve">), assign a gross % between </t>
    </r>
    <r>
      <rPr>
        <b/>
        <sz val="11"/>
        <color indexed="8"/>
        <rFont val="Calibri"/>
        <family val="2"/>
      </rPr>
      <t>5% and 40%</t>
    </r>
    <r>
      <rPr>
        <sz val="11"/>
        <color indexed="8"/>
        <rFont val="Calibri"/>
        <family val="2"/>
      </rPr>
      <t xml:space="preserve"> of the core species seed count to each of the core species below; total must equal 100.</t>
    </r>
  </si>
  <si>
    <r>
      <t>1. In column labeled "</t>
    </r>
    <r>
      <rPr>
        <b/>
        <sz val="11"/>
        <color indexed="8"/>
        <rFont val="Calibri"/>
        <family val="2"/>
      </rPr>
      <t>gross % of core list seed count</t>
    </r>
    <r>
      <rPr>
        <sz val="11"/>
        <color indexed="8"/>
        <rFont val="Calibri"/>
        <family val="2"/>
      </rPr>
      <t>" (highlighted</t>
    </r>
    <r>
      <rPr>
        <b/>
        <sz val="11"/>
        <color indexed="8"/>
        <rFont val="Calibri"/>
        <family val="2"/>
      </rPr>
      <t xml:space="preserve"> yellow</t>
    </r>
    <r>
      <rPr>
        <sz val="11"/>
        <color indexed="8"/>
        <rFont val="Calibri"/>
        <family val="2"/>
      </rPr>
      <t xml:space="preserve">), assign a gross % between </t>
    </r>
    <r>
      <rPr>
        <b/>
        <sz val="11"/>
        <color indexed="8"/>
        <rFont val="Calibri"/>
        <family val="2"/>
      </rPr>
      <t>5% and 30%</t>
    </r>
    <r>
      <rPr>
        <sz val="11"/>
        <color indexed="8"/>
        <rFont val="Calibri"/>
        <family val="2"/>
      </rPr>
      <t xml:space="preserve"> of the core species seed count to each of the core species below; total must equal 100.</t>
    </r>
  </si>
  <si>
    <r>
      <t>1. In column labeled "</t>
    </r>
    <r>
      <rPr>
        <b/>
        <sz val="11"/>
        <color indexed="8"/>
        <rFont val="Calibri"/>
        <family val="2"/>
      </rPr>
      <t>gross % of core list seed count</t>
    </r>
    <r>
      <rPr>
        <sz val="11"/>
        <color indexed="8"/>
        <rFont val="Calibri"/>
        <family val="2"/>
      </rPr>
      <t>" (highlighted</t>
    </r>
    <r>
      <rPr>
        <b/>
        <sz val="11"/>
        <color indexed="8"/>
        <rFont val="Calibri"/>
        <family val="2"/>
      </rPr>
      <t xml:space="preserve"> yellow</t>
    </r>
    <r>
      <rPr>
        <sz val="11"/>
        <color indexed="8"/>
        <rFont val="Calibri"/>
        <family val="2"/>
      </rPr>
      <t xml:space="preserve">), assign a gross % between </t>
    </r>
    <r>
      <rPr>
        <b/>
        <sz val="11"/>
        <color indexed="8"/>
        <rFont val="Calibri"/>
        <family val="2"/>
      </rPr>
      <t>2% and 30%</t>
    </r>
    <r>
      <rPr>
        <sz val="11"/>
        <color indexed="8"/>
        <rFont val="Calibri"/>
        <family val="2"/>
      </rPr>
      <t xml:space="preserve"> of the core species seed count to each of the core species below; total must equal 100.</t>
    </r>
  </si>
  <si>
    <r>
      <t>1. In column labeled "</t>
    </r>
    <r>
      <rPr>
        <b/>
        <sz val="11"/>
        <color indexed="8"/>
        <rFont val="Calibri"/>
        <family val="2"/>
      </rPr>
      <t>gross % of core list seed count</t>
    </r>
    <r>
      <rPr>
        <sz val="11"/>
        <color indexed="8"/>
        <rFont val="Calibri"/>
        <family val="2"/>
      </rPr>
      <t>" (highlighted</t>
    </r>
    <r>
      <rPr>
        <b/>
        <sz val="11"/>
        <color indexed="8"/>
        <rFont val="Calibri"/>
        <family val="2"/>
      </rPr>
      <t xml:space="preserve"> yellow</t>
    </r>
    <r>
      <rPr>
        <sz val="11"/>
        <color indexed="8"/>
        <rFont val="Calibri"/>
        <family val="2"/>
      </rPr>
      <t xml:space="preserve">), assign a gross % between </t>
    </r>
    <r>
      <rPr>
        <b/>
        <sz val="11"/>
        <color indexed="8"/>
        <rFont val="Calibri"/>
        <family val="2"/>
      </rPr>
      <t>2% and 40%</t>
    </r>
    <r>
      <rPr>
        <sz val="11"/>
        <color indexed="8"/>
        <rFont val="Calibri"/>
        <family val="2"/>
      </rPr>
      <t xml:space="preserve"> of the core species seed count to each of the core species below; total must equal 100.</t>
    </r>
  </si>
  <si>
    <t>4. If a core species is not available, chose a substitute species that is native to the ecological section in which your project is located and from the same guild and successional stage as the unavailable species. Core species can only be substituted with proof of non-availability.</t>
  </si>
  <si>
    <t>4. If a core species  is not available, chose a substitute species that is native to the ecological section in which your project is located and from the same guild and successional stage as the unavailable species. Core species can only be substituted with proof of non-availability.</t>
  </si>
  <si>
    <t>1) Worksheets in this file were developed to design site specific native grassland seed mixes in Minnesota using the methodology described in “Native Seed Mix Design for Roadsides” (MacDonagh and Hallyn, 2010), published by the Minnesota Department of Transportation (Mn/DOT), available at www.mndot.gov</t>
  </si>
  <si>
    <t>A. PERSISTENTLY FLOODED SEED MIX DESIGN WORKSHEET</t>
  </si>
  <si>
    <t>B. TEMPORARILY FLOODED SEED MIX DESIGN WORKSHEET</t>
  </si>
  <si>
    <t>C. WET MEADOW SEED MIX DESIGN WORKSHEET</t>
  </si>
  <si>
    <t>D. WET PRAIRIE SEED MIX DESIGN WORKSHEET</t>
  </si>
  <si>
    <t>F. DRY PRAIRIE SEED MIX DESIGN WORKSHEET</t>
  </si>
  <si>
    <t>G. WOODLAND EDGE - NORTHEAST - SEED MIX DESIGN  WORKSHEET</t>
  </si>
  <si>
    <t>H. WOODLAND EDGE - CENTRAL - SEED MIX DESIGN  WORKSHEET</t>
  </si>
  <si>
    <t>I. WOODLAND EDGE - SOUTH &amp; WEST- SEED MIX DESIGN  WORKSHEET</t>
  </si>
  <si>
    <t>J. WOODLAND EDGE - NORTHWEST - SEED MIX DESIGN  WORKSHEET</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</si>
</sst>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quot;$&quot;#,##0.00"/>
    <numFmt numFmtId="167" formatCode="&quot;Yes&quot;;&quot;Yes&quot;;&quot;No&quot;"/>
    <numFmt numFmtId="168" formatCode="&quot;True&quot;;&quot;True&quot;;&quot;False&quot;"/>
    <numFmt numFmtId="169" formatCode="&quot;On&quot;;&quot;On&quot;;&quot;Off&quot;"/>
    <numFmt numFmtId="170" formatCode="[$€-2]\ #,##0.00_);[Red]\([$€-2]\ #,##0.00\)"/>
    <numFmt numFmtId="171" formatCode="&quot;$&quot;#,##0"/>
    <numFmt numFmtId="172" formatCode="_(* #,##0.0_);_(* \(#,##0.0\);_(* &quot;-&quot;??_);_(@_)"/>
    <numFmt numFmtId="173" formatCode="[$-409]dddd\,\ mmmm\ dd\,\ yyyy"/>
    <numFmt numFmtId="174" formatCode="[$-409]h:mm:ss\ AM/PM"/>
    <numFmt numFmtId="175" formatCode="0.000"/>
    <numFmt numFmtId="176" formatCode="0.0"/>
    <numFmt numFmtId="177" formatCode="0.0000"/>
    <numFmt numFmtId="178" formatCode="_(&quot;$&quot;* #,##0.0_);_(&quot;$&quot;* \(#,##0.0\);_(&quot;$&quot;* &quot;-&quot;?_);_(@_)"/>
    <numFmt numFmtId="179" formatCode="&quot;$&quot;#,##0.0"/>
    <numFmt numFmtId="180" formatCode="&quot;$&quot;#,##0.000"/>
  </numFmts>
  <fonts count="52">
    <font>
      <sz val="11"/>
      <color theme="1"/>
      <name val="Calibri"/>
      <family val="2"/>
    </font>
    <font>
      <sz val="11"/>
      <color indexed="8"/>
      <name val="Calibri"/>
      <family val="2"/>
    </font>
    <font>
      <sz val="10"/>
      <name val="Arial"/>
      <family val="2"/>
    </font>
    <font>
      <b/>
      <sz val="10"/>
      <name val="Arial"/>
      <family val="2"/>
    </font>
    <font>
      <b/>
      <sz val="11"/>
      <name val="Calibri"/>
      <family val="2"/>
    </font>
    <font>
      <b/>
      <sz val="11"/>
      <color indexed="8"/>
      <name val="Calibri"/>
      <family val="2"/>
    </font>
    <font>
      <sz val="11"/>
      <name val="Calibri"/>
      <family val="2"/>
    </font>
    <font>
      <b/>
      <sz val="12"/>
      <name val="Arial"/>
      <family val="2"/>
    </font>
    <font>
      <b/>
      <sz val="15"/>
      <color indexed="56"/>
      <name val="Calibri"/>
      <family val="2"/>
    </font>
    <font>
      <b/>
      <sz val="11"/>
      <color indexed="56"/>
      <name val="Calibri"/>
      <family val="2"/>
    </font>
    <font>
      <b/>
      <sz val="18"/>
      <color indexed="56"/>
      <name val="Cambria"/>
      <family val="2"/>
    </font>
    <font>
      <sz val="8"/>
      <name val="Calibri"/>
      <family val="2"/>
    </font>
    <font>
      <i/>
      <sz val="11"/>
      <name val="Calibri"/>
      <family val="2"/>
    </font>
    <font>
      <sz val="11"/>
      <color indexed="54"/>
      <name val="Calibri"/>
      <family val="2"/>
    </font>
    <font>
      <sz val="11"/>
      <color indexed="19"/>
      <name val="Calibri"/>
      <family val="2"/>
    </font>
    <font>
      <b/>
      <sz val="12"/>
      <color indexed="8"/>
      <name val="Times New Roman"/>
      <family val="1"/>
    </font>
    <font>
      <b/>
      <sz val="10"/>
      <name val="Calibri"/>
      <family val="2"/>
    </font>
    <font>
      <sz val="10"/>
      <name val="Calibri"/>
      <family val="2"/>
    </font>
    <font>
      <sz val="12"/>
      <name val="Calibri"/>
      <family val="2"/>
    </font>
    <font>
      <i/>
      <sz val="11"/>
      <color indexed="8"/>
      <name val="Calibri"/>
      <family val="2"/>
    </font>
    <font>
      <sz val="7"/>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36"/>
      <name val="Calibri"/>
      <family val="2"/>
    </font>
    <font>
      <sz val="11"/>
      <color indexed="17"/>
      <name val="Calibri"/>
      <family val="2"/>
    </font>
    <font>
      <b/>
      <sz val="13"/>
      <color indexed="56"/>
      <name val="Calibri"/>
      <family val="2"/>
    </font>
    <font>
      <u val="single"/>
      <sz val="11"/>
      <color indexed="39"/>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1"/>
      <color indexed="10"/>
      <name val="Calibri"/>
      <family val="2"/>
    </font>
    <font>
      <b/>
      <sz val="12"/>
      <color indexed="8"/>
      <name val="Arial"/>
      <family val="2"/>
    </font>
    <font>
      <sz val="11"/>
      <color theme="0"/>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1"/>
      <color theme="1"/>
      <name val="Calibri"/>
      <family val="2"/>
    </font>
    <font>
      <sz val="11"/>
      <color rgb="FFFF0000"/>
      <name val="Calibri"/>
      <family val="2"/>
    </font>
    <font>
      <sz val="11"/>
      <color rgb="FF000000"/>
      <name val="Calibri"/>
      <family val="2"/>
    </font>
    <font>
      <i/>
      <sz val="11"/>
      <color theme="1"/>
      <name val="Calibri"/>
      <family val="2"/>
    </font>
    <font>
      <b/>
      <sz val="12"/>
      <color rgb="FF000000"/>
      <name val="Arial"/>
      <family val="2"/>
    </font>
  </fonts>
  <fills count="3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rgb="FFFFFF99"/>
        <bgColor indexed="64"/>
      </patternFill>
    </fill>
    <fill>
      <patternFill patternType="solid">
        <fgColor theme="9" tint="0.5999900102615356"/>
        <bgColor indexed="64"/>
      </patternFill>
    </fill>
    <fill>
      <patternFill patternType="solid">
        <fgColor theme="6" tint="0.5999900102615356"/>
        <bgColor indexed="64"/>
      </patternFill>
    </fill>
    <fill>
      <patternFill patternType="solid">
        <fgColor theme="7" tint="0.7999799847602844"/>
        <bgColor indexed="64"/>
      </patternFill>
    </fill>
    <fill>
      <patternFill patternType="solid">
        <fgColor theme="4" tint="0.7999799847602844"/>
        <bgColor indexed="64"/>
      </patternFill>
    </fill>
    <fill>
      <patternFill patternType="solid">
        <fgColor theme="7" tint="0.5999900102615356"/>
        <bgColor indexed="64"/>
      </patternFill>
    </fill>
    <fill>
      <patternFill patternType="solid">
        <fgColor theme="1"/>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62"/>
      </top>
      <bottom style="double">
        <color indexed="62"/>
      </bottom>
    </border>
    <border>
      <left style="thin"/>
      <right style="thin"/>
      <top style="thin"/>
      <bottom style="thin"/>
    </border>
    <border>
      <left style="thin"/>
      <right style="thin"/>
      <top/>
      <bottom style="thin"/>
    </border>
    <border>
      <left>
        <color indexed="63"/>
      </left>
      <right style="thin"/>
      <top style="thin"/>
      <bottom style="thin"/>
    </border>
    <border>
      <left style="thin"/>
      <right/>
      <top style="thin"/>
      <bottom style="thin"/>
    </border>
    <border>
      <left style="thin">
        <color indexed="22"/>
      </left>
      <right style="thin">
        <color indexed="22"/>
      </right>
      <top style="thin">
        <color indexed="22"/>
      </top>
      <bottom style="thin">
        <color indexed="22"/>
      </bottom>
    </border>
    <border>
      <left>
        <color indexed="63"/>
      </left>
      <right>
        <color indexed="63"/>
      </right>
      <top style="thin"/>
      <bottom style="thin"/>
    </border>
    <border>
      <left style="thin"/>
      <right>
        <color indexed="63"/>
      </right>
      <top>
        <color indexed="63"/>
      </top>
      <bottom>
        <color indexed="63"/>
      </bottom>
    </border>
    <border>
      <left style="thin"/>
      <right style="thin"/>
      <top style="thin"/>
      <bottom/>
    </border>
    <border>
      <left style="thin"/>
      <right>
        <color indexed="63"/>
      </right>
      <top/>
      <bottom style="thin"/>
    </border>
    <border>
      <left style="thin"/>
      <right/>
      <top style="thin"/>
      <bottom>
        <color indexed="63"/>
      </bottom>
    </border>
  </borders>
  <cellStyleXfs count="63">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36" fillId="13" borderId="0" applyNumberFormat="0" applyBorder="0" applyAlignment="0" applyProtection="0"/>
    <xf numFmtId="0" fontId="36" fillId="14" borderId="0" applyNumberFormat="0" applyBorder="0" applyAlignment="0" applyProtection="0"/>
    <xf numFmtId="0" fontId="36" fillId="10"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15"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22" fillId="23" borderId="0" applyNumberFormat="0" applyBorder="0" applyAlignment="0" applyProtection="0"/>
    <xf numFmtId="0" fontId="37" fillId="24" borderId="1" applyNumberFormat="0" applyAlignment="0" applyProtection="0"/>
    <xf numFmtId="0" fontId="38" fillId="25"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26" borderId="0" applyNumberFormat="0" applyBorder="0" applyAlignment="0" applyProtection="0"/>
    <xf numFmtId="0" fontId="8" fillId="0" borderId="3" applyNumberFormat="0" applyFill="0" applyAlignment="0" applyProtection="0"/>
    <xf numFmtId="0" fontId="28" fillId="0" borderId="4" applyNumberFormat="0" applyFill="0" applyAlignment="0" applyProtection="0"/>
    <xf numFmtId="0" fontId="9" fillId="0" borderId="5" applyNumberFormat="0" applyFill="0" applyAlignment="0" applyProtection="0"/>
    <xf numFmtId="0" fontId="9" fillId="0" borderId="0" applyNumberFormat="0" applyFill="0" applyBorder="0" applyAlignment="0" applyProtection="0"/>
    <xf numFmtId="0" fontId="42" fillId="0" borderId="0" applyNumberFormat="0" applyFill="0" applyBorder="0" applyAlignment="0" applyProtection="0"/>
    <xf numFmtId="0" fontId="43" fillId="27" borderId="1" applyNumberFormat="0" applyAlignment="0" applyProtection="0"/>
    <xf numFmtId="0" fontId="44" fillId="0" borderId="6" applyNumberFormat="0" applyFill="0" applyAlignment="0" applyProtection="0"/>
    <xf numFmtId="0" fontId="45" fillId="28" borderId="0" applyNumberFormat="0" applyBorder="0" applyAlignment="0" applyProtection="0"/>
    <xf numFmtId="0" fontId="1" fillId="29" borderId="7" applyNumberFormat="0" applyFont="0" applyAlignment="0" applyProtection="0"/>
    <xf numFmtId="0" fontId="46" fillId="24" borderId="8" applyNumberFormat="0" applyAlignment="0" applyProtection="0"/>
    <xf numFmtId="9" fontId="1" fillId="0" borderId="0" applyFont="0" applyFill="0" applyBorder="0" applyAlignment="0" applyProtection="0"/>
    <xf numFmtId="0" fontId="10"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655">
    <xf numFmtId="0" fontId="0" fillId="0" borderId="0" xfId="0" applyFont="1" applyAlignment="1">
      <alignment/>
    </xf>
    <xf numFmtId="0" fontId="0" fillId="0" borderId="10" xfId="0" applyBorder="1" applyAlignment="1">
      <alignment/>
    </xf>
    <xf numFmtId="0" fontId="3" fillId="0" borderId="0" xfId="0" applyFont="1" applyFill="1" applyBorder="1" applyAlignment="1">
      <alignment/>
    </xf>
    <xf numFmtId="0" fontId="2" fillId="0" borderId="0" xfId="0" applyFont="1" applyFill="1" applyBorder="1" applyAlignment="1">
      <alignment/>
    </xf>
    <xf numFmtId="0" fontId="0" fillId="0" borderId="0" xfId="0" applyAlignment="1">
      <alignment wrapText="1"/>
    </xf>
    <xf numFmtId="0" fontId="3" fillId="0" borderId="10" xfId="0" applyFont="1" applyFill="1" applyBorder="1" applyAlignment="1">
      <alignment wrapText="1"/>
    </xf>
    <xf numFmtId="0" fontId="0" fillId="0" borderId="10" xfId="0" applyFill="1" applyBorder="1" applyAlignment="1">
      <alignment/>
    </xf>
    <xf numFmtId="0" fontId="0" fillId="0" borderId="0" xfId="0" applyFill="1" applyAlignment="1">
      <alignment/>
    </xf>
    <xf numFmtId="0" fontId="3" fillId="0" borderId="0" xfId="0" applyFont="1" applyAlignment="1">
      <alignment/>
    </xf>
    <xf numFmtId="0" fontId="2" fillId="0" borderId="0" xfId="0" applyFont="1" applyAlignment="1">
      <alignment/>
    </xf>
    <xf numFmtId="165" fontId="1" fillId="0" borderId="0" xfId="44" applyNumberFormat="1" applyFont="1" applyFill="1" applyAlignment="1">
      <alignment/>
    </xf>
    <xf numFmtId="2" fontId="1" fillId="0" borderId="0" xfId="44" applyNumberFormat="1" applyFont="1" applyFill="1" applyAlignment="1">
      <alignment/>
    </xf>
    <xf numFmtId="164" fontId="1" fillId="0" borderId="0" xfId="42" applyNumberFormat="1" applyFont="1" applyFill="1" applyAlignment="1">
      <alignment wrapText="1"/>
    </xf>
    <xf numFmtId="164" fontId="4" fillId="0" borderId="10" xfId="42" applyNumberFormat="1" applyFont="1" applyFill="1" applyBorder="1" applyAlignment="1">
      <alignment wrapText="1"/>
    </xf>
    <xf numFmtId="165" fontId="4" fillId="0" borderId="10" xfId="44" applyNumberFormat="1" applyFont="1" applyFill="1" applyBorder="1" applyAlignment="1">
      <alignment wrapText="1"/>
    </xf>
    <xf numFmtId="0" fontId="6" fillId="0" borderId="10" xfId="0" applyFont="1" applyFill="1" applyBorder="1" applyAlignment="1">
      <alignment wrapText="1"/>
    </xf>
    <xf numFmtId="166" fontId="1" fillId="0" borderId="0" xfId="44" applyNumberFormat="1" applyFont="1" applyFill="1" applyAlignment="1">
      <alignment wrapText="1"/>
    </xf>
    <xf numFmtId="166" fontId="1" fillId="0" borderId="0" xfId="44" applyNumberFormat="1" applyFont="1" applyFill="1" applyAlignment="1">
      <alignment/>
    </xf>
    <xf numFmtId="165" fontId="6" fillId="0" borderId="10" xfId="44" applyNumberFormat="1" applyFont="1" applyFill="1" applyBorder="1" applyAlignment="1">
      <alignment/>
    </xf>
    <xf numFmtId="0" fontId="7" fillId="0" borderId="0" xfId="0" applyFont="1" applyFill="1" applyBorder="1" applyAlignment="1">
      <alignment/>
    </xf>
    <xf numFmtId="0" fontId="0" fillId="0" borderId="0" xfId="0" applyBorder="1" applyAlignment="1">
      <alignment/>
    </xf>
    <xf numFmtId="0" fontId="4" fillId="0" borderId="10" xfId="0" applyFont="1" applyBorder="1" applyAlignment="1">
      <alignment wrapText="1"/>
    </xf>
    <xf numFmtId="0" fontId="0" fillId="0" borderId="0" xfId="0" applyFill="1" applyAlignment="1">
      <alignment wrapText="1"/>
    </xf>
    <xf numFmtId="0" fontId="3" fillId="0" borderId="11" xfId="0" applyFont="1" applyFill="1" applyBorder="1" applyAlignment="1">
      <alignment wrapText="1"/>
    </xf>
    <xf numFmtId="0" fontId="6" fillId="0" borderId="0" xfId="0" applyFont="1" applyFill="1" applyAlignment="1">
      <alignment/>
    </xf>
    <xf numFmtId="0" fontId="4" fillId="0" borderId="10" xfId="0" applyFont="1" applyFill="1" applyBorder="1" applyAlignment="1">
      <alignment wrapText="1"/>
    </xf>
    <xf numFmtId="0" fontId="6" fillId="0" borderId="0" xfId="0" applyFont="1" applyAlignment="1">
      <alignment/>
    </xf>
    <xf numFmtId="14" fontId="6" fillId="0" borderId="0" xfId="0" applyNumberFormat="1" applyFont="1" applyAlignment="1">
      <alignment wrapText="1"/>
    </xf>
    <xf numFmtId="0" fontId="6" fillId="0" borderId="0" xfId="0" applyFont="1" applyAlignment="1">
      <alignment wrapText="1"/>
    </xf>
    <xf numFmtId="164" fontId="6" fillId="0" borderId="0" xfId="42" applyNumberFormat="1" applyFont="1" applyFill="1" applyAlignment="1">
      <alignment wrapText="1"/>
    </xf>
    <xf numFmtId="165" fontId="6" fillId="0" borderId="0" xfId="44" applyNumberFormat="1" applyFont="1" applyFill="1" applyAlignment="1">
      <alignment wrapText="1"/>
    </xf>
    <xf numFmtId="165" fontId="6" fillId="0" borderId="0" xfId="44" applyNumberFormat="1" applyFont="1" applyFill="1" applyAlignment="1">
      <alignment/>
    </xf>
    <xf numFmtId="0" fontId="6" fillId="0" borderId="0" xfId="0" applyFont="1" applyFill="1" applyAlignment="1">
      <alignment/>
    </xf>
    <xf numFmtId="0" fontId="6" fillId="0" borderId="10" xfId="0" applyFont="1" applyBorder="1" applyAlignment="1">
      <alignment/>
    </xf>
    <xf numFmtId="0" fontId="6" fillId="0" borderId="10" xfId="0" applyFont="1" applyBorder="1" applyAlignment="1">
      <alignment wrapText="1"/>
    </xf>
    <xf numFmtId="0" fontId="4" fillId="0" borderId="11" xfId="0" applyFont="1" applyBorder="1" applyAlignment="1">
      <alignment/>
    </xf>
    <xf numFmtId="0" fontId="4" fillId="0" borderId="11" xfId="0" applyFont="1" applyFill="1" applyBorder="1" applyAlignment="1">
      <alignment/>
    </xf>
    <xf numFmtId="0" fontId="6" fillId="0" borderId="0" xfId="0" applyFont="1" applyFill="1" applyAlignment="1">
      <alignment wrapText="1"/>
    </xf>
    <xf numFmtId="0" fontId="6" fillId="0" borderId="10" xfId="0" applyFont="1" applyFill="1" applyBorder="1" applyAlignment="1">
      <alignment/>
    </xf>
    <xf numFmtId="0" fontId="6" fillId="0" borderId="10" xfId="0" applyFont="1" applyFill="1" applyBorder="1" applyAlignment="1">
      <alignment wrapText="1"/>
    </xf>
    <xf numFmtId="164" fontId="6" fillId="0" borderId="10" xfId="42" applyNumberFormat="1" applyFont="1" applyFill="1" applyBorder="1" applyAlignment="1">
      <alignment wrapText="1"/>
    </xf>
    <xf numFmtId="165" fontId="6" fillId="0" borderId="10" xfId="44" applyNumberFormat="1" applyFont="1" applyFill="1" applyBorder="1" applyAlignment="1">
      <alignment wrapText="1"/>
    </xf>
    <xf numFmtId="0" fontId="6" fillId="0" borderId="12" xfId="0" applyFont="1" applyBorder="1" applyAlignment="1">
      <alignment/>
    </xf>
    <xf numFmtId="0" fontId="12" fillId="0" borderId="10" xfId="0" applyFont="1" applyFill="1" applyBorder="1" applyAlignment="1">
      <alignment wrapText="1"/>
    </xf>
    <xf numFmtId="0" fontId="6" fillId="0" borderId="13" xfId="0" applyFont="1" applyBorder="1" applyAlignment="1">
      <alignment wrapText="1"/>
    </xf>
    <xf numFmtId="0" fontId="12" fillId="0" borderId="13" xfId="0" applyFont="1" applyFill="1" applyBorder="1" applyAlignment="1">
      <alignment wrapText="1"/>
    </xf>
    <xf numFmtId="2" fontId="6" fillId="0" borderId="10" xfId="44" applyNumberFormat="1" applyFont="1" applyFill="1" applyBorder="1" applyAlignment="1">
      <alignment/>
    </xf>
    <xf numFmtId="0" fontId="6" fillId="0" borderId="0" xfId="0" applyFont="1" applyFill="1" applyBorder="1" applyAlignment="1">
      <alignment wrapText="1"/>
    </xf>
    <xf numFmtId="0" fontId="4" fillId="0" borderId="10" xfId="42" applyNumberFormat="1" applyFont="1" applyFill="1" applyBorder="1" applyAlignment="1">
      <alignment wrapText="1"/>
    </xf>
    <xf numFmtId="0" fontId="6" fillId="0" borderId="12" xfId="0" applyFont="1" applyFill="1" applyBorder="1" applyAlignment="1">
      <alignment/>
    </xf>
    <xf numFmtId="0" fontId="4" fillId="0" borderId="10" xfId="0" applyFont="1" applyFill="1" applyBorder="1" applyAlignment="1">
      <alignment/>
    </xf>
    <xf numFmtId="0" fontId="13" fillId="0" borderId="0" xfId="0" applyFont="1" applyAlignment="1">
      <alignment/>
    </xf>
    <xf numFmtId="0" fontId="14" fillId="0" borderId="0" xfId="0" applyFont="1" applyAlignment="1">
      <alignment/>
    </xf>
    <xf numFmtId="165" fontId="12" fillId="0" borderId="10" xfId="44" applyNumberFormat="1" applyFont="1" applyFill="1" applyBorder="1" applyAlignment="1">
      <alignment wrapText="1"/>
    </xf>
    <xf numFmtId="3" fontId="6" fillId="0" borderId="0" xfId="0" applyNumberFormat="1" applyFont="1" applyFill="1" applyAlignment="1">
      <alignment/>
    </xf>
    <xf numFmtId="0" fontId="4" fillId="0" borderId="10" xfId="0" applyFont="1" applyBorder="1" applyAlignment="1">
      <alignment wrapText="1"/>
    </xf>
    <xf numFmtId="14" fontId="4" fillId="0" borderId="10" xfId="0" applyNumberFormat="1" applyFont="1" applyBorder="1" applyAlignment="1">
      <alignment wrapText="1"/>
    </xf>
    <xf numFmtId="0" fontId="4" fillId="0" borderId="10" xfId="0" applyFont="1" applyBorder="1" applyAlignment="1">
      <alignment/>
    </xf>
    <xf numFmtId="2" fontId="4" fillId="0" borderId="10" xfId="0" applyNumberFormat="1" applyFont="1" applyBorder="1" applyAlignment="1">
      <alignment/>
    </xf>
    <xf numFmtId="0" fontId="12" fillId="30" borderId="10" xfId="0" applyFont="1" applyFill="1" applyBorder="1" applyAlignment="1">
      <alignment wrapText="1"/>
    </xf>
    <xf numFmtId="0" fontId="12" fillId="0" borderId="10" xfId="0" applyFont="1" applyFill="1" applyBorder="1" applyAlignment="1">
      <alignment wrapText="1"/>
    </xf>
    <xf numFmtId="0" fontId="2" fillId="0" borderId="10" xfId="0" applyFont="1" applyFill="1" applyBorder="1" applyAlignment="1">
      <alignment/>
    </xf>
    <xf numFmtId="14" fontId="6" fillId="0" borderId="0" xfId="0" applyNumberFormat="1" applyFont="1" applyAlignment="1">
      <alignment horizontal="left" wrapText="1"/>
    </xf>
    <xf numFmtId="0" fontId="4" fillId="0" borderId="10" xfId="0" applyFont="1" applyBorder="1" applyAlignment="1">
      <alignment/>
    </xf>
    <xf numFmtId="0" fontId="6" fillId="0" borderId="0" xfId="0" applyFont="1" applyBorder="1" applyAlignment="1">
      <alignment/>
    </xf>
    <xf numFmtId="0" fontId="4" fillId="0" borderId="0" xfId="0" applyFont="1" applyAlignment="1">
      <alignment/>
    </xf>
    <xf numFmtId="0" fontId="4" fillId="0" borderId="10" xfId="0" applyFont="1" applyFill="1" applyBorder="1" applyAlignment="1">
      <alignment/>
    </xf>
    <xf numFmtId="0" fontId="4" fillId="0" borderId="0" xfId="0" applyFont="1" applyFill="1" applyBorder="1" applyAlignment="1">
      <alignment/>
    </xf>
    <xf numFmtId="2" fontId="4" fillId="0" borderId="10" xfId="0" applyNumberFormat="1" applyFont="1" applyBorder="1" applyAlignment="1">
      <alignment wrapText="1"/>
    </xf>
    <xf numFmtId="0" fontId="4" fillId="0" borderId="0" xfId="0" applyFont="1" applyFill="1" applyAlignment="1">
      <alignment/>
    </xf>
    <xf numFmtId="2" fontId="6" fillId="0" borderId="0" xfId="0" applyNumberFormat="1" applyFont="1" applyAlignment="1">
      <alignment/>
    </xf>
    <xf numFmtId="3" fontId="6" fillId="0" borderId="10" xfId="0" applyNumberFormat="1" applyFont="1" applyFill="1" applyBorder="1" applyAlignment="1">
      <alignment/>
    </xf>
    <xf numFmtId="0" fontId="4" fillId="0" borderId="10" xfId="0" applyFont="1" applyFill="1" applyBorder="1" applyAlignment="1">
      <alignment wrapText="1"/>
    </xf>
    <xf numFmtId="2" fontId="0" fillId="0" borderId="0" xfId="0" applyNumberFormat="1" applyAlignment="1">
      <alignment wrapText="1"/>
    </xf>
    <xf numFmtId="2" fontId="4" fillId="0" borderId="10" xfId="0" applyNumberFormat="1" applyFont="1" applyFill="1" applyBorder="1" applyAlignment="1">
      <alignment/>
    </xf>
    <xf numFmtId="0" fontId="0" fillId="0" borderId="0" xfId="0" applyFont="1" applyAlignment="1">
      <alignment/>
    </xf>
    <xf numFmtId="0" fontId="0" fillId="0" borderId="0" xfId="0" applyFont="1" applyFill="1" applyAlignment="1">
      <alignment/>
    </xf>
    <xf numFmtId="0" fontId="0" fillId="0" borderId="0" xfId="0" applyFont="1" applyAlignment="1">
      <alignment wrapText="1"/>
    </xf>
    <xf numFmtId="0" fontId="6" fillId="0" borderId="0" xfId="0" applyFont="1" applyFill="1" applyBorder="1" applyAlignment="1">
      <alignment/>
    </xf>
    <xf numFmtId="166" fontId="6" fillId="0" borderId="0" xfId="0" applyNumberFormat="1" applyFont="1" applyAlignment="1">
      <alignment/>
    </xf>
    <xf numFmtId="166" fontId="4" fillId="0" borderId="10" xfId="0" applyNumberFormat="1" applyFont="1" applyBorder="1" applyAlignment="1">
      <alignment/>
    </xf>
    <xf numFmtId="166" fontId="0" fillId="0" borderId="0" xfId="0" applyNumberFormat="1" applyAlignment="1">
      <alignment wrapText="1"/>
    </xf>
    <xf numFmtId="166" fontId="0" fillId="0" borderId="0" xfId="0" applyNumberFormat="1" applyFont="1" applyAlignment="1">
      <alignment wrapText="1"/>
    </xf>
    <xf numFmtId="166" fontId="6" fillId="0" borderId="10" xfId="0" applyNumberFormat="1" applyFont="1" applyBorder="1" applyAlignment="1">
      <alignment/>
    </xf>
    <xf numFmtId="0" fontId="13" fillId="0" borderId="10" xfId="0" applyFont="1" applyBorder="1" applyAlignment="1">
      <alignment/>
    </xf>
    <xf numFmtId="0" fontId="1" fillId="0" borderId="10" xfId="0" applyFont="1" applyBorder="1" applyAlignment="1">
      <alignment vertical="top" wrapText="1"/>
    </xf>
    <xf numFmtId="0" fontId="4" fillId="0" borderId="10" xfId="0" applyFont="1" applyBorder="1" applyAlignment="1">
      <alignment horizontal="center"/>
    </xf>
    <xf numFmtId="0" fontId="15" fillId="0" borderId="0" xfId="0" applyFont="1" applyAlignment="1">
      <alignment/>
    </xf>
    <xf numFmtId="0" fontId="4" fillId="0" borderId="11" xfId="0" applyFont="1" applyFill="1" applyBorder="1" applyAlignment="1">
      <alignment wrapText="1"/>
    </xf>
    <xf numFmtId="164" fontId="6" fillId="0" borderId="0" xfId="42" applyNumberFormat="1" applyFont="1" applyFill="1" applyAlignment="1">
      <alignment wrapText="1"/>
    </xf>
    <xf numFmtId="165" fontId="6" fillId="0" borderId="0" xfId="44" applyNumberFormat="1" applyFont="1" applyFill="1" applyAlignment="1">
      <alignment wrapText="1"/>
    </xf>
    <xf numFmtId="0" fontId="16" fillId="0" borderId="0" xfId="0" applyFont="1" applyFill="1" applyBorder="1" applyAlignment="1">
      <alignment wrapText="1"/>
    </xf>
    <xf numFmtId="0" fontId="4" fillId="0" borderId="10" xfId="0" applyFont="1" applyFill="1" applyBorder="1" applyAlignment="1">
      <alignment horizontal="center" wrapText="1"/>
    </xf>
    <xf numFmtId="0" fontId="4" fillId="0" borderId="10" xfId="0" applyFont="1" applyFill="1" applyBorder="1" applyAlignment="1">
      <alignment horizontal="center"/>
    </xf>
    <xf numFmtId="0" fontId="4" fillId="0" borderId="11" xfId="0" applyFont="1" applyBorder="1" applyAlignment="1">
      <alignment wrapText="1"/>
    </xf>
    <xf numFmtId="0" fontId="4" fillId="0" borderId="10" xfId="42" applyNumberFormat="1" applyFont="1" applyBorder="1" applyAlignment="1">
      <alignment wrapText="1"/>
    </xf>
    <xf numFmtId="164" fontId="6" fillId="0" borderId="10" xfId="42" applyNumberFormat="1" applyFont="1" applyFill="1" applyBorder="1" applyAlignment="1">
      <alignment wrapText="1"/>
    </xf>
    <xf numFmtId="0" fontId="6" fillId="0" borderId="14" xfId="0" applyFont="1" applyFill="1" applyBorder="1" applyAlignment="1">
      <alignment wrapText="1"/>
    </xf>
    <xf numFmtId="0" fontId="12" fillId="0" borderId="13" xfId="0" applyFont="1" applyFill="1" applyBorder="1" applyAlignment="1">
      <alignment wrapText="1"/>
    </xf>
    <xf numFmtId="2" fontId="6" fillId="0" borderId="10" xfId="44" applyNumberFormat="1" applyFont="1" applyFill="1" applyBorder="1" applyAlignment="1">
      <alignment/>
    </xf>
    <xf numFmtId="0" fontId="12" fillId="0" borderId="10" xfId="0" applyFont="1" applyFill="1" applyBorder="1" applyAlignment="1">
      <alignment/>
    </xf>
    <xf numFmtId="0" fontId="4" fillId="0" borderId="0" xfId="0" applyFont="1" applyFill="1" applyBorder="1" applyAlignment="1">
      <alignment/>
    </xf>
    <xf numFmtId="14" fontId="6" fillId="0" borderId="0" xfId="0" applyNumberFormat="1" applyFont="1" applyFill="1" applyAlignment="1">
      <alignment horizontal="left" wrapText="1"/>
    </xf>
    <xf numFmtId="14" fontId="6" fillId="0" borderId="0" xfId="0" applyNumberFormat="1" applyFont="1" applyFill="1" applyAlignment="1">
      <alignment wrapText="1"/>
    </xf>
    <xf numFmtId="164" fontId="6" fillId="0" borderId="0" xfId="42" applyNumberFormat="1" applyFont="1" applyFill="1" applyBorder="1" applyAlignment="1">
      <alignment wrapText="1"/>
    </xf>
    <xf numFmtId="2" fontId="6" fillId="0" borderId="0" xfId="0" applyNumberFormat="1" applyFont="1" applyFill="1" applyAlignment="1">
      <alignment/>
    </xf>
    <xf numFmtId="0" fontId="4" fillId="0" borderId="0" xfId="0" applyFont="1" applyAlignment="1">
      <alignment/>
    </xf>
    <xf numFmtId="0" fontId="6" fillId="30" borderId="10" xfId="0" applyFont="1" applyFill="1" applyBorder="1" applyAlignment="1">
      <alignment wrapText="1"/>
    </xf>
    <xf numFmtId="0" fontId="17" fillId="0" borderId="0" xfId="0" applyFont="1" applyFill="1" applyBorder="1" applyAlignment="1">
      <alignment wrapText="1"/>
    </xf>
    <xf numFmtId="176" fontId="6" fillId="0" borderId="0" xfId="0" applyNumberFormat="1" applyFont="1" applyAlignment="1">
      <alignment/>
    </xf>
    <xf numFmtId="176" fontId="4" fillId="0" borderId="10" xfId="0" applyNumberFormat="1" applyFont="1" applyBorder="1" applyAlignment="1">
      <alignment wrapText="1"/>
    </xf>
    <xf numFmtId="176" fontId="0" fillId="0" borderId="0" xfId="0" applyNumberFormat="1" applyAlignment="1">
      <alignment wrapText="1"/>
    </xf>
    <xf numFmtId="176" fontId="4" fillId="0" borderId="10" xfId="0" applyNumberFormat="1" applyFont="1" applyFill="1" applyBorder="1" applyAlignment="1">
      <alignment/>
    </xf>
    <xf numFmtId="1" fontId="6" fillId="0" borderId="0" xfId="0" applyNumberFormat="1" applyFont="1" applyAlignment="1">
      <alignment/>
    </xf>
    <xf numFmtId="1" fontId="4" fillId="0" borderId="10" xfId="0" applyNumberFormat="1" applyFont="1" applyBorder="1" applyAlignment="1">
      <alignment wrapText="1"/>
    </xf>
    <xf numFmtId="1" fontId="6" fillId="0" borderId="10" xfId="0" applyNumberFormat="1" applyFont="1" applyBorder="1" applyAlignment="1">
      <alignment/>
    </xf>
    <xf numFmtId="1" fontId="4" fillId="0" borderId="10" xfId="0" applyNumberFormat="1" applyFont="1" applyFill="1" applyBorder="1" applyAlignment="1">
      <alignment/>
    </xf>
    <xf numFmtId="176" fontId="6" fillId="0" borderId="10" xfId="44" applyNumberFormat="1" applyFont="1" applyFill="1" applyBorder="1" applyAlignment="1">
      <alignment/>
    </xf>
    <xf numFmtId="0" fontId="3" fillId="0" borderId="0" xfId="0" applyFont="1" applyFill="1" applyAlignment="1">
      <alignment/>
    </xf>
    <xf numFmtId="166" fontId="4" fillId="0" borderId="10" xfId="0" applyNumberFormat="1" applyFont="1" applyFill="1" applyBorder="1" applyAlignment="1">
      <alignment/>
    </xf>
    <xf numFmtId="0" fontId="6" fillId="0" borderId="0" xfId="0" applyFont="1" applyAlignment="1">
      <alignment/>
    </xf>
    <xf numFmtId="0" fontId="6" fillId="0" borderId="0" xfId="0" applyFont="1" applyFill="1" applyAlignment="1">
      <alignment wrapText="1"/>
    </xf>
    <xf numFmtId="0" fontId="4" fillId="0" borderId="10" xfId="0" applyFont="1" applyFill="1" applyBorder="1" applyAlignment="1">
      <alignment horizontal="center" wrapText="1"/>
    </xf>
    <xf numFmtId="0" fontId="6" fillId="0" borderId="10" xfId="0" applyFont="1" applyFill="1" applyBorder="1" applyAlignment="1">
      <alignment wrapText="1"/>
    </xf>
    <xf numFmtId="0" fontId="6" fillId="0" borderId="0" xfId="0" applyFont="1" applyFill="1" applyAlignment="1">
      <alignment wrapText="1"/>
    </xf>
    <xf numFmtId="0" fontId="6" fillId="0" borderId="10" xfId="0" applyFont="1" applyFill="1" applyBorder="1" applyAlignment="1">
      <alignment/>
    </xf>
    <xf numFmtId="0" fontId="12" fillId="30" borderId="10" xfId="0" applyFont="1" applyFill="1" applyBorder="1" applyAlignment="1">
      <alignment wrapText="1"/>
    </xf>
    <xf numFmtId="0" fontId="5" fillId="0" borderId="10" xfId="0" applyFont="1" applyBorder="1" applyAlignment="1">
      <alignment/>
    </xf>
    <xf numFmtId="166" fontId="5" fillId="0" borderId="10" xfId="0" applyNumberFormat="1" applyFont="1" applyBorder="1" applyAlignment="1">
      <alignment/>
    </xf>
    <xf numFmtId="0" fontId="5" fillId="0" borderId="0" xfId="0" applyFont="1" applyAlignment="1">
      <alignment/>
    </xf>
    <xf numFmtId="0" fontId="6" fillId="0" borderId="10" xfId="0" applyFont="1" applyBorder="1" applyAlignment="1">
      <alignment/>
    </xf>
    <xf numFmtId="0" fontId="1" fillId="0" borderId="15" xfId="0" applyFont="1" applyBorder="1" applyAlignment="1">
      <alignment vertical="top" wrapText="1"/>
    </xf>
    <xf numFmtId="0" fontId="6" fillId="0" borderId="15" xfId="0" applyFont="1" applyBorder="1" applyAlignment="1">
      <alignment/>
    </xf>
    <xf numFmtId="0" fontId="5" fillId="0" borderId="10" xfId="0" applyFont="1" applyBorder="1" applyAlignment="1">
      <alignment vertical="top" wrapText="1"/>
    </xf>
    <xf numFmtId="0" fontId="1" fillId="0" borderId="12" xfId="0" applyFont="1" applyBorder="1" applyAlignment="1">
      <alignment vertical="top" wrapText="1"/>
    </xf>
    <xf numFmtId="0" fontId="6" fillId="0" borderId="16" xfId="0" applyFont="1" applyBorder="1" applyAlignment="1">
      <alignment/>
    </xf>
    <xf numFmtId="0" fontId="6" fillId="30" borderId="10" xfId="0" applyFont="1" applyFill="1" applyBorder="1" applyAlignment="1">
      <alignment wrapText="1"/>
    </xf>
    <xf numFmtId="0" fontId="4" fillId="30" borderId="10" xfId="0" applyFont="1" applyFill="1" applyBorder="1" applyAlignment="1">
      <alignment wrapText="1"/>
    </xf>
    <xf numFmtId="0" fontId="0" fillId="0" borderId="16" xfId="0" applyBorder="1" applyAlignment="1">
      <alignment/>
    </xf>
    <xf numFmtId="1" fontId="4" fillId="0" borderId="10" xfId="0" applyNumberFormat="1" applyFont="1" applyBorder="1" applyAlignment="1">
      <alignment/>
    </xf>
    <xf numFmtId="3" fontId="6" fillId="0" borderId="0" xfId="0" applyNumberFormat="1" applyFont="1" applyFill="1" applyBorder="1" applyAlignment="1">
      <alignment/>
    </xf>
    <xf numFmtId="0" fontId="5" fillId="0" borderId="10" xfId="0" applyFont="1" applyFill="1" applyBorder="1" applyAlignment="1">
      <alignment/>
    </xf>
    <xf numFmtId="0" fontId="2" fillId="0" borderId="0" xfId="0" applyFont="1" applyFill="1" applyAlignment="1">
      <alignment/>
    </xf>
    <xf numFmtId="0" fontId="6" fillId="0" borderId="10" xfId="0" applyFont="1" applyBorder="1" applyAlignment="1">
      <alignment wrapText="1"/>
    </xf>
    <xf numFmtId="176" fontId="5" fillId="0" borderId="10" xfId="0" applyNumberFormat="1" applyFont="1" applyBorder="1" applyAlignment="1">
      <alignment/>
    </xf>
    <xf numFmtId="0" fontId="6" fillId="0" borderId="16" xfId="0" applyFont="1" applyFill="1" applyBorder="1" applyAlignment="1">
      <alignment/>
    </xf>
    <xf numFmtId="0" fontId="6" fillId="0" borderId="10" xfId="0" applyFont="1" applyFill="1" applyBorder="1" applyAlignment="1">
      <alignment/>
    </xf>
    <xf numFmtId="0" fontId="6" fillId="0" borderId="0" xfId="0" applyFont="1" applyFill="1" applyAlignment="1">
      <alignment/>
    </xf>
    <xf numFmtId="3" fontId="6" fillId="0" borderId="10" xfId="0" applyNumberFormat="1" applyFont="1" applyFill="1" applyBorder="1" applyAlignment="1">
      <alignment/>
    </xf>
    <xf numFmtId="14" fontId="6" fillId="0" borderId="0" xfId="0" applyNumberFormat="1" applyFont="1" applyAlignment="1">
      <alignment wrapText="1"/>
    </xf>
    <xf numFmtId="0" fontId="6" fillId="0" borderId="0" xfId="0" applyFont="1" applyAlignment="1">
      <alignment/>
    </xf>
    <xf numFmtId="164" fontId="6" fillId="0" borderId="0" xfId="42" applyNumberFormat="1" applyFont="1" applyFill="1" applyAlignment="1">
      <alignment wrapText="1"/>
    </xf>
    <xf numFmtId="165" fontId="6" fillId="0" borderId="0" xfId="44" applyNumberFormat="1" applyFont="1" applyFill="1" applyAlignment="1">
      <alignment wrapText="1"/>
    </xf>
    <xf numFmtId="166" fontId="6" fillId="0" borderId="0" xfId="0" applyNumberFormat="1" applyFont="1" applyAlignment="1">
      <alignment/>
    </xf>
    <xf numFmtId="0" fontId="0" fillId="0" borderId="0" xfId="0" applyFont="1" applyBorder="1" applyAlignment="1">
      <alignment/>
    </xf>
    <xf numFmtId="0" fontId="4" fillId="0" borderId="10" xfId="0" applyFont="1" applyBorder="1" applyAlignment="1">
      <alignment wrapText="1"/>
    </xf>
    <xf numFmtId="0" fontId="4" fillId="0" borderId="10" xfId="0" applyFont="1" applyFill="1" applyBorder="1" applyAlignment="1">
      <alignment wrapText="1"/>
    </xf>
    <xf numFmtId="0" fontId="12" fillId="30" borderId="10" xfId="0" applyFont="1" applyFill="1" applyBorder="1" applyAlignment="1">
      <alignment wrapText="1"/>
    </xf>
    <xf numFmtId="164" fontId="6" fillId="0" borderId="10" xfId="42" applyNumberFormat="1" applyFont="1" applyFill="1" applyBorder="1" applyAlignment="1">
      <alignment wrapText="1"/>
    </xf>
    <xf numFmtId="165" fontId="6" fillId="0" borderId="10" xfId="44" applyNumberFormat="1" applyFont="1" applyFill="1" applyBorder="1" applyAlignment="1">
      <alignment wrapText="1"/>
    </xf>
    <xf numFmtId="0" fontId="12" fillId="0" borderId="10" xfId="0" applyFont="1" applyFill="1" applyBorder="1" applyAlignment="1">
      <alignment wrapText="1"/>
    </xf>
    <xf numFmtId="0" fontId="14" fillId="0" borderId="0" xfId="0" applyFont="1" applyAlignment="1">
      <alignment/>
    </xf>
    <xf numFmtId="14" fontId="4" fillId="0" borderId="10" xfId="0" applyNumberFormat="1" applyFont="1" applyBorder="1" applyAlignment="1">
      <alignment wrapText="1"/>
    </xf>
    <xf numFmtId="0" fontId="4" fillId="0" borderId="10" xfId="0" applyFont="1" applyBorder="1" applyAlignment="1">
      <alignment/>
    </xf>
    <xf numFmtId="2" fontId="4" fillId="0" borderId="10" xfId="0" applyNumberFormat="1" applyFont="1" applyBorder="1" applyAlignment="1">
      <alignment/>
    </xf>
    <xf numFmtId="166" fontId="4" fillId="0" borderId="10" xfId="0" applyNumberFormat="1" applyFont="1" applyBorder="1" applyAlignment="1">
      <alignment/>
    </xf>
    <xf numFmtId="2" fontId="1" fillId="0" borderId="0" xfId="44" applyNumberFormat="1" applyFont="1" applyFill="1" applyAlignment="1">
      <alignment/>
    </xf>
    <xf numFmtId="165" fontId="1" fillId="0" borderId="0" xfId="44" applyNumberFormat="1" applyFont="1" applyFill="1" applyAlignment="1">
      <alignment/>
    </xf>
    <xf numFmtId="164" fontId="12" fillId="0" borderId="10" xfId="42" applyNumberFormat="1" applyFont="1" applyFill="1" applyBorder="1" applyAlignment="1">
      <alignment wrapText="1"/>
    </xf>
    <xf numFmtId="0" fontId="4" fillId="0" borderId="0" xfId="0" applyFont="1" applyFill="1" applyBorder="1" applyAlignment="1">
      <alignment/>
    </xf>
    <xf numFmtId="0" fontId="6" fillId="30" borderId="10" xfId="0" applyFont="1" applyFill="1" applyBorder="1" applyAlignment="1">
      <alignment/>
    </xf>
    <xf numFmtId="0" fontId="4" fillId="0" borderId="0" xfId="0" applyFont="1" applyFill="1" applyAlignment="1">
      <alignment/>
    </xf>
    <xf numFmtId="166" fontId="4" fillId="0" borderId="10" xfId="0" applyNumberFormat="1" applyFont="1" applyBorder="1" applyAlignment="1">
      <alignment/>
    </xf>
    <xf numFmtId="0" fontId="6" fillId="0" borderId="0" xfId="0" applyFont="1" applyAlignment="1">
      <alignment/>
    </xf>
    <xf numFmtId="0" fontId="6" fillId="0" borderId="10" xfId="0" applyFont="1" applyBorder="1" applyAlignment="1">
      <alignment/>
    </xf>
    <xf numFmtId="0" fontId="6" fillId="0" borderId="10" xfId="0" applyFont="1" applyFill="1" applyBorder="1" applyAlignment="1">
      <alignment/>
    </xf>
    <xf numFmtId="0" fontId="0" fillId="0" borderId="0" xfId="0" applyFont="1" applyAlignment="1">
      <alignment/>
    </xf>
    <xf numFmtId="0" fontId="0" fillId="0" borderId="0" xfId="0" applyFont="1" applyFill="1" applyAlignment="1">
      <alignment/>
    </xf>
    <xf numFmtId="0" fontId="4" fillId="0" borderId="10" xfId="0" applyFont="1" applyFill="1" applyBorder="1" applyAlignment="1">
      <alignment/>
    </xf>
    <xf numFmtId="0" fontId="5" fillId="0" borderId="10" xfId="0" applyFont="1" applyBorder="1" applyAlignment="1">
      <alignment/>
    </xf>
    <xf numFmtId="0" fontId="4" fillId="0" borderId="12" xfId="0" applyFont="1" applyBorder="1" applyAlignment="1">
      <alignment wrapText="1"/>
    </xf>
    <xf numFmtId="0" fontId="47" fillId="0" borderId="10" xfId="0" applyFont="1" applyBorder="1" applyAlignment="1">
      <alignment/>
    </xf>
    <xf numFmtId="2" fontId="47" fillId="0" borderId="10" xfId="0" applyNumberFormat="1" applyFont="1" applyBorder="1" applyAlignment="1">
      <alignment/>
    </xf>
    <xf numFmtId="166" fontId="47" fillId="0" borderId="10" xfId="0" applyNumberFormat="1" applyFont="1" applyBorder="1" applyAlignment="1">
      <alignment/>
    </xf>
    <xf numFmtId="0" fontId="47" fillId="0" borderId="0" xfId="0" applyFont="1" applyAlignment="1">
      <alignment/>
    </xf>
    <xf numFmtId="176" fontId="0" fillId="0" borderId="0" xfId="0" applyNumberFormat="1" applyAlignment="1">
      <alignment/>
    </xf>
    <xf numFmtId="176" fontId="6" fillId="0" borderId="10" xfId="0" applyNumberFormat="1" applyFont="1" applyBorder="1" applyAlignment="1">
      <alignment/>
    </xf>
    <xf numFmtId="176" fontId="6" fillId="0" borderId="0" xfId="0" applyNumberFormat="1" applyFont="1" applyFill="1" applyAlignment="1">
      <alignment/>
    </xf>
    <xf numFmtId="0" fontId="4" fillId="0" borderId="0" xfId="0" applyFont="1" applyFill="1" applyAlignment="1">
      <alignment/>
    </xf>
    <xf numFmtId="166" fontId="4" fillId="0" borderId="10" xfId="0" applyNumberFormat="1" applyFont="1" applyFill="1" applyBorder="1" applyAlignment="1">
      <alignment/>
    </xf>
    <xf numFmtId="2" fontId="0" fillId="0" borderId="0" xfId="0" applyNumberFormat="1" applyFont="1" applyAlignment="1">
      <alignment wrapText="1"/>
    </xf>
    <xf numFmtId="2" fontId="4" fillId="0" borderId="10" xfId="0" applyNumberFormat="1" applyFont="1" applyFill="1" applyBorder="1" applyAlignment="1">
      <alignment/>
    </xf>
    <xf numFmtId="0" fontId="6" fillId="0" borderId="0" xfId="0" applyFont="1" applyAlignment="1">
      <alignment wrapText="1"/>
    </xf>
    <xf numFmtId="0" fontId="4" fillId="0" borderId="0" xfId="0" applyFont="1" applyAlignment="1">
      <alignment/>
    </xf>
    <xf numFmtId="0" fontId="47" fillId="0" borderId="10" xfId="0" applyFont="1" applyFill="1" applyBorder="1" applyAlignment="1">
      <alignment/>
    </xf>
    <xf numFmtId="0" fontId="6" fillId="0" borderId="14" xfId="0" applyFont="1" applyBorder="1" applyAlignment="1">
      <alignment wrapText="1"/>
    </xf>
    <xf numFmtId="2" fontId="0" fillId="0" borderId="0" xfId="0" applyNumberFormat="1" applyAlignment="1">
      <alignment/>
    </xf>
    <xf numFmtId="176" fontId="47" fillId="0" borderId="10" xfId="0" applyNumberFormat="1" applyFont="1" applyFill="1" applyBorder="1" applyAlignment="1">
      <alignment/>
    </xf>
    <xf numFmtId="2" fontId="47" fillId="0" borderId="10" xfId="0" applyNumberFormat="1" applyFont="1" applyFill="1" applyBorder="1" applyAlignment="1">
      <alignment/>
    </xf>
    <xf numFmtId="0" fontId="6" fillId="0" borderId="0" xfId="0" applyFont="1" applyBorder="1" applyAlignment="1">
      <alignment/>
    </xf>
    <xf numFmtId="0" fontId="6" fillId="31" borderId="0" xfId="0" applyFont="1" applyFill="1" applyAlignment="1">
      <alignment/>
    </xf>
    <xf numFmtId="3" fontId="6" fillId="0" borderId="10" xfId="0" applyNumberFormat="1" applyFont="1" applyFill="1" applyBorder="1" applyAlignment="1">
      <alignment wrapText="1"/>
    </xf>
    <xf numFmtId="0" fontId="6" fillId="32" borderId="10" xfId="0" applyFont="1" applyFill="1" applyBorder="1" applyAlignment="1">
      <alignment/>
    </xf>
    <xf numFmtId="0" fontId="4" fillId="32" borderId="10" xfId="0" applyFont="1" applyFill="1" applyBorder="1" applyAlignment="1">
      <alignment wrapText="1"/>
    </xf>
    <xf numFmtId="0" fontId="4" fillId="33" borderId="10" xfId="0" applyFont="1" applyFill="1" applyBorder="1" applyAlignment="1">
      <alignment wrapText="1"/>
    </xf>
    <xf numFmtId="1" fontId="6" fillId="0" borderId="10" xfId="44" applyNumberFormat="1" applyFont="1" applyFill="1" applyBorder="1" applyAlignment="1">
      <alignment/>
    </xf>
    <xf numFmtId="0" fontId="6" fillId="31" borderId="10" xfId="0" applyFont="1" applyFill="1" applyBorder="1" applyAlignment="1">
      <alignment wrapText="1"/>
    </xf>
    <xf numFmtId="2" fontId="0" fillId="0" borderId="0" xfId="0" applyNumberFormat="1" applyFill="1" applyAlignment="1">
      <alignment wrapText="1"/>
    </xf>
    <xf numFmtId="171" fontId="6" fillId="0" borderId="0" xfId="0" applyNumberFormat="1" applyFont="1" applyFill="1" applyAlignment="1">
      <alignment/>
    </xf>
    <xf numFmtId="171" fontId="4" fillId="0" borderId="10" xfId="0" applyNumberFormat="1" applyFont="1" applyFill="1" applyBorder="1" applyAlignment="1">
      <alignment/>
    </xf>
    <xf numFmtId="0" fontId="6" fillId="0" borderId="0" xfId="0" applyFont="1" applyFill="1" applyBorder="1" applyAlignment="1">
      <alignment/>
    </xf>
    <xf numFmtId="2" fontId="4" fillId="0" borderId="10" xfId="0" applyNumberFormat="1" applyFont="1" applyBorder="1" applyAlignment="1">
      <alignment/>
    </xf>
    <xf numFmtId="1" fontId="6" fillId="0" borderId="10" xfId="0" applyNumberFormat="1" applyFont="1" applyFill="1" applyBorder="1" applyAlignment="1">
      <alignment/>
    </xf>
    <xf numFmtId="0" fontId="6" fillId="0" borderId="10" xfId="0" applyFont="1" applyFill="1" applyBorder="1" applyAlignment="1" quotePrefix="1">
      <alignment wrapText="1"/>
    </xf>
    <xf numFmtId="2" fontId="5" fillId="0" borderId="10" xfId="0" applyNumberFormat="1" applyFont="1" applyFill="1" applyBorder="1" applyAlignment="1">
      <alignment/>
    </xf>
    <xf numFmtId="0" fontId="6" fillId="0" borderId="10" xfId="0" applyFont="1" applyBorder="1" applyAlignment="1">
      <alignment/>
    </xf>
    <xf numFmtId="164" fontId="6" fillId="34" borderId="10" xfId="42" applyNumberFormat="1" applyFont="1" applyFill="1" applyBorder="1" applyAlignment="1">
      <alignment wrapText="1"/>
    </xf>
    <xf numFmtId="0" fontId="6" fillId="0" borderId="0" xfId="0" applyFont="1" applyAlignment="1">
      <alignment/>
    </xf>
    <xf numFmtId="0" fontId="12" fillId="0" borderId="10" xfId="0" applyFont="1" applyBorder="1" applyAlignment="1">
      <alignment/>
    </xf>
    <xf numFmtId="0" fontId="6" fillId="0" borderId="10" xfId="0" applyFont="1" applyFill="1" applyBorder="1" applyAlignment="1">
      <alignment/>
    </xf>
    <xf numFmtId="0" fontId="6" fillId="0" borderId="10" xfId="0" applyFont="1" applyFill="1" applyBorder="1" applyAlignment="1">
      <alignment/>
    </xf>
    <xf numFmtId="0" fontId="6" fillId="0" borderId="10" xfId="0" applyFont="1" applyBorder="1" applyAlignment="1">
      <alignment/>
    </xf>
    <xf numFmtId="0" fontId="12" fillId="0" borderId="10" xfId="0" applyFont="1" applyFill="1" applyBorder="1" applyAlignment="1">
      <alignment/>
    </xf>
    <xf numFmtId="2" fontId="6" fillId="0" borderId="10" xfId="44" applyNumberFormat="1" applyFont="1" applyFill="1" applyBorder="1" applyAlignment="1">
      <alignment/>
    </xf>
    <xf numFmtId="0" fontId="6" fillId="35" borderId="10" xfId="0" applyFont="1" applyFill="1" applyBorder="1" applyAlignment="1">
      <alignment wrapText="1"/>
    </xf>
    <xf numFmtId="164" fontId="6" fillId="35" borderId="10" xfId="42" applyNumberFormat="1" applyFont="1" applyFill="1" applyBorder="1" applyAlignment="1">
      <alignment wrapText="1"/>
    </xf>
    <xf numFmtId="0" fontId="6" fillId="35" borderId="0" xfId="0" applyFont="1" applyFill="1" applyAlignment="1">
      <alignment/>
    </xf>
    <xf numFmtId="0" fontId="6" fillId="33" borderId="10" xfId="0" applyFont="1" applyFill="1" applyBorder="1" applyAlignment="1">
      <alignment/>
    </xf>
    <xf numFmtId="2" fontId="6" fillId="33" borderId="10" xfId="44" applyNumberFormat="1" applyFont="1" applyFill="1" applyBorder="1" applyAlignment="1">
      <alignment/>
    </xf>
    <xf numFmtId="166" fontId="6" fillId="33" borderId="13" xfId="0" applyNumberFormat="1" applyFont="1" applyFill="1" applyBorder="1" applyAlignment="1">
      <alignment/>
    </xf>
    <xf numFmtId="0" fontId="6" fillId="33" borderId="0" xfId="0" applyFont="1" applyFill="1" applyAlignment="1">
      <alignment/>
    </xf>
    <xf numFmtId="0" fontId="6" fillId="31" borderId="10" xfId="0" applyFont="1" applyFill="1" applyBorder="1" applyAlignment="1" applyProtection="1">
      <alignment/>
      <protection locked="0"/>
    </xf>
    <xf numFmtId="2" fontId="6" fillId="0" borderId="10" xfId="44" applyNumberFormat="1" applyFont="1" applyFill="1" applyBorder="1" applyAlignment="1" applyProtection="1">
      <alignment/>
      <protection/>
    </xf>
    <xf numFmtId="0" fontId="13" fillId="0" borderId="0" xfId="0" applyFont="1" applyFill="1" applyAlignment="1">
      <alignment/>
    </xf>
    <xf numFmtId="0" fontId="6" fillId="36" borderId="0" xfId="0" applyFont="1" applyFill="1" applyAlignment="1">
      <alignment/>
    </xf>
    <xf numFmtId="166" fontId="6" fillId="33" borderId="0" xfId="0" applyNumberFormat="1" applyFont="1" applyFill="1" applyAlignment="1">
      <alignment/>
    </xf>
    <xf numFmtId="166" fontId="4" fillId="33" borderId="10" xfId="0" applyNumberFormat="1" applyFont="1" applyFill="1" applyBorder="1" applyAlignment="1">
      <alignment wrapText="1"/>
    </xf>
    <xf numFmtId="166" fontId="6" fillId="33" borderId="10" xfId="44" applyNumberFormat="1" applyFont="1" applyFill="1" applyBorder="1" applyAlignment="1" applyProtection="1">
      <alignment/>
      <protection/>
    </xf>
    <xf numFmtId="166" fontId="6" fillId="33" borderId="10" xfId="0" applyNumberFormat="1" applyFont="1" applyFill="1" applyBorder="1" applyAlignment="1">
      <alignment/>
    </xf>
    <xf numFmtId="0" fontId="4" fillId="36" borderId="11" xfId="0" applyFont="1" applyFill="1" applyBorder="1" applyAlignment="1">
      <alignment/>
    </xf>
    <xf numFmtId="0" fontId="2" fillId="36" borderId="10" xfId="0" applyFont="1" applyFill="1" applyBorder="1" applyAlignment="1">
      <alignment/>
    </xf>
    <xf numFmtId="2" fontId="6" fillId="33" borderId="10" xfId="44" applyNumberFormat="1" applyFont="1" applyFill="1" applyBorder="1" applyAlignment="1" applyProtection="1">
      <alignment/>
      <protection/>
    </xf>
    <xf numFmtId="0" fontId="6" fillId="32" borderId="0" xfId="0" applyFont="1" applyFill="1" applyAlignment="1">
      <alignment/>
    </xf>
    <xf numFmtId="165" fontId="4" fillId="31" borderId="10" xfId="44" applyNumberFormat="1" applyFont="1" applyFill="1" applyBorder="1" applyAlignment="1">
      <alignment wrapText="1"/>
    </xf>
    <xf numFmtId="165" fontId="6" fillId="31" borderId="10" xfId="44" applyNumberFormat="1" applyFont="1" applyFill="1" applyBorder="1" applyAlignment="1">
      <alignment wrapText="1"/>
    </xf>
    <xf numFmtId="1" fontId="6" fillId="32" borderId="10" xfId="44" applyNumberFormat="1" applyFont="1" applyFill="1" applyBorder="1" applyAlignment="1" applyProtection="1">
      <alignment/>
      <protection/>
    </xf>
    <xf numFmtId="2" fontId="6" fillId="32" borderId="10" xfId="44" applyNumberFormat="1" applyFont="1" applyFill="1" applyBorder="1" applyAlignment="1">
      <alignment/>
    </xf>
    <xf numFmtId="2" fontId="6" fillId="32" borderId="13" xfId="44" applyNumberFormat="1" applyFont="1" applyFill="1" applyBorder="1" applyAlignment="1">
      <alignment/>
    </xf>
    <xf numFmtId="0" fontId="4" fillId="31" borderId="10" xfId="0" applyFont="1" applyFill="1" applyBorder="1" applyAlignment="1">
      <alignment wrapText="1"/>
    </xf>
    <xf numFmtId="166" fontId="6" fillId="0" borderId="0" xfId="0" applyNumberFormat="1" applyFont="1" applyFill="1" applyAlignment="1">
      <alignment/>
    </xf>
    <xf numFmtId="0" fontId="47" fillId="0" borderId="0" xfId="0" applyFont="1" applyFill="1" applyAlignment="1">
      <alignment/>
    </xf>
    <xf numFmtId="0" fontId="49" fillId="0" borderId="0" xfId="0" applyFont="1" applyFill="1" applyAlignment="1">
      <alignment horizontal="left" wrapText="1"/>
    </xf>
    <xf numFmtId="0" fontId="49" fillId="0" borderId="0" xfId="0" applyFont="1" applyFill="1" applyAlignment="1">
      <alignment/>
    </xf>
    <xf numFmtId="0" fontId="0" fillId="0" borderId="0" xfId="0" applyFont="1" applyFill="1" applyAlignment="1">
      <alignment/>
    </xf>
    <xf numFmtId="2" fontId="4" fillId="0" borderId="10" xfId="0" applyNumberFormat="1" applyFont="1" applyFill="1" applyBorder="1" applyAlignment="1" applyProtection="1">
      <alignment/>
      <protection locked="0"/>
    </xf>
    <xf numFmtId="166" fontId="0" fillId="0" borderId="0" xfId="0" applyNumberFormat="1" applyFill="1" applyAlignment="1">
      <alignment wrapText="1"/>
    </xf>
    <xf numFmtId="0" fontId="6" fillId="0" borderId="10" xfId="0" applyFont="1" applyFill="1" applyBorder="1" applyAlignment="1" applyProtection="1">
      <alignment/>
      <protection/>
    </xf>
    <xf numFmtId="0" fontId="14" fillId="0" borderId="0" xfId="0" applyFont="1" applyFill="1" applyAlignment="1">
      <alignment/>
    </xf>
    <xf numFmtId="0" fontId="2" fillId="37" borderId="10" xfId="0" applyFont="1" applyFill="1" applyBorder="1" applyAlignment="1">
      <alignment/>
    </xf>
    <xf numFmtId="0" fontId="12" fillId="37" borderId="10" xfId="0" applyFont="1" applyFill="1" applyBorder="1" applyAlignment="1">
      <alignment wrapText="1"/>
    </xf>
    <xf numFmtId="0" fontId="6" fillId="37" borderId="10" xfId="0" applyFont="1" applyFill="1" applyBorder="1" applyAlignment="1">
      <alignment/>
    </xf>
    <xf numFmtId="0" fontId="6" fillId="37" borderId="10" xfId="0" applyFont="1" applyFill="1" applyBorder="1" applyAlignment="1">
      <alignment wrapText="1"/>
    </xf>
    <xf numFmtId="165" fontId="6" fillId="37" borderId="10" xfId="44" applyNumberFormat="1" applyFont="1" applyFill="1" applyBorder="1" applyAlignment="1">
      <alignment wrapText="1"/>
    </xf>
    <xf numFmtId="2" fontId="6" fillId="37" borderId="10" xfId="44" applyNumberFormat="1" applyFont="1" applyFill="1" applyBorder="1" applyAlignment="1">
      <alignment/>
    </xf>
    <xf numFmtId="0" fontId="6" fillId="37" borderId="0" xfId="0" applyFont="1" applyFill="1" applyAlignment="1">
      <alignment/>
    </xf>
    <xf numFmtId="0" fontId="1" fillId="0" borderId="15" xfId="0" applyFont="1" applyBorder="1" applyAlignment="1">
      <alignment horizontal="left" vertical="top" wrapText="1"/>
    </xf>
    <xf numFmtId="2" fontId="6" fillId="0" borderId="13" xfId="44" applyNumberFormat="1" applyFont="1" applyFill="1" applyBorder="1" applyAlignment="1">
      <alignment/>
    </xf>
    <xf numFmtId="166" fontId="6" fillId="0" borderId="13" xfId="0" applyNumberFormat="1" applyFont="1" applyFill="1" applyBorder="1" applyAlignment="1">
      <alignment/>
    </xf>
    <xf numFmtId="0" fontId="12" fillId="0" borderId="10" xfId="0" applyFont="1" applyFill="1" applyBorder="1" applyAlignment="1">
      <alignment/>
    </xf>
    <xf numFmtId="0" fontId="4" fillId="0" borderId="10" xfId="0" applyFont="1" applyFill="1" applyBorder="1" applyAlignment="1">
      <alignment/>
    </xf>
    <xf numFmtId="0" fontId="6" fillId="0" borderId="0" xfId="0" applyFont="1" applyBorder="1" applyAlignment="1" applyProtection="1">
      <alignment/>
      <protection/>
    </xf>
    <xf numFmtId="0" fontId="50" fillId="0" borderId="10" xfId="0" applyFont="1" applyFill="1" applyBorder="1" applyAlignment="1">
      <alignment/>
    </xf>
    <xf numFmtId="0" fontId="12" fillId="0" borderId="0" xfId="0" applyFont="1" applyFill="1" applyAlignment="1">
      <alignment wrapText="1"/>
    </xf>
    <xf numFmtId="0" fontId="6" fillId="0" borderId="12" xfId="0" applyFont="1" applyFill="1" applyBorder="1" applyAlignment="1">
      <alignment wrapText="1"/>
    </xf>
    <xf numFmtId="164" fontId="6" fillId="0" borderId="12" xfId="42" applyNumberFormat="1" applyFont="1" applyFill="1" applyBorder="1" applyAlignment="1">
      <alignment wrapText="1"/>
    </xf>
    <xf numFmtId="0" fontId="49" fillId="0" borderId="0" xfId="0" applyFont="1" applyFill="1" applyAlignment="1">
      <alignment horizontal="left" wrapText="1"/>
    </xf>
    <xf numFmtId="0" fontId="3" fillId="0" borderId="10" xfId="0" applyFont="1" applyFill="1" applyBorder="1" applyAlignment="1">
      <alignment/>
    </xf>
    <xf numFmtId="14" fontId="4" fillId="0" borderId="10" xfId="0" applyNumberFormat="1" applyFont="1" applyFill="1" applyBorder="1" applyAlignment="1">
      <alignment wrapText="1"/>
    </xf>
    <xf numFmtId="0" fontId="4" fillId="0" borderId="10" xfId="0" applyFont="1" applyFill="1" applyBorder="1" applyAlignment="1" applyProtection="1">
      <alignment/>
      <protection locked="0"/>
    </xf>
    <xf numFmtId="166" fontId="4" fillId="0" borderId="10" xfId="0" applyNumberFormat="1" applyFont="1" applyFill="1" applyBorder="1" applyAlignment="1" applyProtection="1">
      <alignment/>
      <protection locked="0"/>
    </xf>
    <xf numFmtId="0" fontId="1" fillId="0" borderId="15" xfId="0" applyFont="1" applyBorder="1" applyAlignment="1">
      <alignment vertical="top" wrapText="1"/>
    </xf>
    <xf numFmtId="0" fontId="6" fillId="0" borderId="15" xfId="0" applyFont="1" applyBorder="1" applyAlignment="1">
      <alignment/>
    </xf>
    <xf numFmtId="166" fontId="6" fillId="37" borderId="10" xfId="0" applyNumberFormat="1" applyFont="1" applyFill="1" applyBorder="1" applyAlignment="1">
      <alignment/>
    </xf>
    <xf numFmtId="2" fontId="6" fillId="0" borderId="0" xfId="0" applyNumberFormat="1" applyFont="1" applyAlignment="1">
      <alignment/>
    </xf>
    <xf numFmtId="2" fontId="4" fillId="0" borderId="10" xfId="0" applyNumberFormat="1" applyFont="1" applyBorder="1" applyAlignment="1">
      <alignment wrapText="1"/>
    </xf>
    <xf numFmtId="2" fontId="49" fillId="0" borderId="0" xfId="0" applyNumberFormat="1" applyFont="1" applyFill="1" applyAlignment="1">
      <alignment horizontal="left" wrapText="1"/>
    </xf>
    <xf numFmtId="2" fontId="0" fillId="0" borderId="0" xfId="0" applyNumberFormat="1" applyFont="1" applyAlignment="1">
      <alignment/>
    </xf>
    <xf numFmtId="1" fontId="6" fillId="0" borderId="0" xfId="44" applyNumberFormat="1" applyFont="1" applyFill="1" applyBorder="1" applyAlignment="1">
      <alignment/>
    </xf>
    <xf numFmtId="164" fontId="6" fillId="37" borderId="10" xfId="42" applyNumberFormat="1" applyFont="1" applyFill="1" applyBorder="1" applyAlignment="1">
      <alignment wrapText="1"/>
    </xf>
    <xf numFmtId="1" fontId="6" fillId="37" borderId="10" xfId="0" applyNumberFormat="1" applyFont="1" applyFill="1" applyBorder="1" applyAlignment="1">
      <alignment/>
    </xf>
    <xf numFmtId="176" fontId="6" fillId="37" borderId="10" xfId="44" applyNumberFormat="1" applyFont="1" applyFill="1" applyBorder="1" applyAlignment="1">
      <alignment/>
    </xf>
    <xf numFmtId="2" fontId="6" fillId="0" borderId="10" xfId="0" applyNumberFormat="1" applyFont="1" applyBorder="1" applyAlignment="1">
      <alignment/>
    </xf>
    <xf numFmtId="0" fontId="6" fillId="0" borderId="0" xfId="0" applyFont="1" applyFill="1" applyBorder="1" applyAlignment="1" applyProtection="1">
      <alignment/>
      <protection/>
    </xf>
    <xf numFmtId="0" fontId="6" fillId="0" borderId="0" xfId="0" applyFont="1" applyFill="1" applyAlignment="1">
      <alignment horizontal="left" wrapText="1"/>
    </xf>
    <xf numFmtId="0" fontId="4" fillId="0" borderId="13" xfId="0" applyFont="1" applyFill="1" applyBorder="1" applyAlignment="1">
      <alignment horizontal="left"/>
    </xf>
    <xf numFmtId="0" fontId="1" fillId="0" borderId="10" xfId="0" applyFont="1" applyBorder="1" applyAlignment="1">
      <alignment horizontal="left" vertical="top" wrapText="1"/>
    </xf>
    <xf numFmtId="0" fontId="6" fillId="0" borderId="0" xfId="42" applyNumberFormat="1" applyFont="1" applyAlignment="1">
      <alignment horizontal="left"/>
    </xf>
    <xf numFmtId="0" fontId="4" fillId="0" borderId="10" xfId="42" applyNumberFormat="1" applyFont="1" applyBorder="1" applyAlignment="1">
      <alignment horizontal="left"/>
    </xf>
    <xf numFmtId="0" fontId="4" fillId="0" borderId="10" xfId="42" applyNumberFormat="1" applyFont="1" applyBorder="1" applyAlignment="1">
      <alignment horizontal="left" wrapText="1"/>
    </xf>
    <xf numFmtId="0" fontId="6" fillId="0" borderId="10" xfId="42" applyNumberFormat="1" applyFont="1" applyFill="1" applyBorder="1" applyAlignment="1" quotePrefix="1">
      <alignment horizontal="left"/>
    </xf>
    <xf numFmtId="0" fontId="6" fillId="0" borderId="10" xfId="42" applyNumberFormat="1" applyFont="1" applyFill="1" applyBorder="1" applyAlignment="1">
      <alignment horizontal="left" wrapText="1"/>
    </xf>
    <xf numFmtId="0" fontId="6" fillId="0" borderId="10" xfId="42" applyNumberFormat="1" applyFont="1" applyFill="1" applyBorder="1" applyAlignment="1" quotePrefix="1">
      <alignment horizontal="left"/>
    </xf>
    <xf numFmtId="0" fontId="6" fillId="0" borderId="10" xfId="42" applyNumberFormat="1" applyFont="1" applyFill="1" applyBorder="1" applyAlignment="1" quotePrefix="1">
      <alignment horizontal="left" wrapText="1"/>
    </xf>
    <xf numFmtId="0" fontId="6" fillId="0" borderId="10" xfId="42" applyNumberFormat="1" applyFont="1" applyFill="1" applyBorder="1" applyAlignment="1">
      <alignment horizontal="left"/>
    </xf>
    <xf numFmtId="0" fontId="6" fillId="0" borderId="10" xfId="42" applyNumberFormat="1" applyFont="1" applyBorder="1" applyAlignment="1">
      <alignment horizontal="left"/>
    </xf>
    <xf numFmtId="17" fontId="6" fillId="0" borderId="10" xfId="42" applyNumberFormat="1" applyFont="1" applyFill="1" applyBorder="1" applyAlignment="1" quotePrefix="1">
      <alignment horizontal="left"/>
    </xf>
    <xf numFmtId="0" fontId="6" fillId="0" borderId="10" xfId="42" applyNumberFormat="1" applyFont="1" applyBorder="1" applyAlignment="1" quotePrefix="1">
      <alignment horizontal="left"/>
    </xf>
    <xf numFmtId="16" fontId="6" fillId="0" borderId="10" xfId="42" applyNumberFormat="1" applyFont="1" applyFill="1" applyBorder="1" applyAlignment="1" quotePrefix="1">
      <alignment horizontal="left"/>
    </xf>
    <xf numFmtId="0" fontId="6" fillId="0" borderId="0" xfId="0" applyFont="1" applyFill="1" applyAlignment="1">
      <alignment horizontal="left"/>
    </xf>
    <xf numFmtId="0" fontId="6" fillId="0" borderId="0" xfId="0" applyFont="1" applyFill="1" applyAlignment="1">
      <alignment horizontal="left"/>
    </xf>
    <xf numFmtId="0" fontId="4" fillId="0" borderId="10" xfId="0" applyFont="1" applyFill="1" applyBorder="1" applyAlignment="1">
      <alignment horizontal="left"/>
    </xf>
    <xf numFmtId="0" fontId="6" fillId="0" borderId="10" xfId="0" applyFont="1" applyFill="1" applyBorder="1" applyAlignment="1">
      <alignment horizontal="left"/>
    </xf>
    <xf numFmtId="0" fontId="4" fillId="0" borderId="10" xfId="0" applyFont="1" applyFill="1" applyBorder="1" applyAlignment="1">
      <alignment horizontal="left" wrapText="1"/>
    </xf>
    <xf numFmtId="0" fontId="4" fillId="0" borderId="10" xfId="0" applyFont="1" applyFill="1" applyBorder="1" applyAlignment="1">
      <alignment horizontal="left" wrapText="1"/>
    </xf>
    <xf numFmtId="0" fontId="4" fillId="0" borderId="13" xfId="0" applyFont="1" applyFill="1" applyBorder="1" applyAlignment="1">
      <alignment horizontal="left" wrapText="1"/>
    </xf>
    <xf numFmtId="0" fontId="6" fillId="0" borderId="10" xfId="0" applyFont="1" applyFill="1" applyBorder="1" applyAlignment="1">
      <alignment horizontal="left"/>
    </xf>
    <xf numFmtId="0" fontId="6" fillId="0" borderId="13" xfId="0" applyFont="1" applyFill="1" applyBorder="1" applyAlignment="1" quotePrefix="1">
      <alignment horizontal="left"/>
    </xf>
    <xf numFmtId="0" fontId="6" fillId="0" borderId="10" xfId="0" applyFont="1" applyFill="1" applyBorder="1" applyAlignment="1" quotePrefix="1">
      <alignment horizontal="left" wrapText="1"/>
    </xf>
    <xf numFmtId="0" fontId="6" fillId="0" borderId="10" xfId="0" applyFont="1" applyFill="1" applyBorder="1" applyAlignment="1">
      <alignment horizontal="left" wrapText="1"/>
    </xf>
    <xf numFmtId="0" fontId="6" fillId="0" borderId="10" xfId="0" applyFont="1" applyFill="1" applyBorder="1" applyAlignment="1" quotePrefix="1">
      <alignment horizontal="left"/>
    </xf>
    <xf numFmtId="0" fontId="6" fillId="0" borderId="10" xfId="0" applyFont="1" applyFill="1" applyBorder="1" applyAlignment="1" quotePrefix="1">
      <alignment horizontal="left"/>
    </xf>
    <xf numFmtId="16" fontId="6" fillId="0" borderId="13" xfId="0" applyNumberFormat="1" applyFont="1" applyFill="1" applyBorder="1" applyAlignment="1" quotePrefix="1">
      <alignment horizontal="left" wrapText="1"/>
    </xf>
    <xf numFmtId="16" fontId="6" fillId="0" borderId="13" xfId="0" applyNumberFormat="1" applyFont="1" applyFill="1" applyBorder="1" applyAlignment="1" quotePrefix="1">
      <alignment horizontal="left"/>
    </xf>
    <xf numFmtId="0" fontId="6" fillId="0" borderId="13" xfId="0" applyFont="1" applyFill="1" applyBorder="1" applyAlignment="1">
      <alignment horizontal="left"/>
    </xf>
    <xf numFmtId="0" fontId="6" fillId="37" borderId="10" xfId="0" applyFont="1" applyFill="1" applyBorder="1" applyAlignment="1">
      <alignment horizontal="left" wrapText="1"/>
    </xf>
    <xf numFmtId="0" fontId="6" fillId="0" borderId="13" xfId="0" applyFont="1" applyFill="1" applyBorder="1" applyAlignment="1" quotePrefix="1">
      <alignment horizontal="left" wrapText="1"/>
    </xf>
    <xf numFmtId="0" fontId="0" fillId="0" borderId="0" xfId="0" applyAlignment="1">
      <alignment horizontal="left"/>
    </xf>
    <xf numFmtId="0" fontId="0" fillId="0" borderId="0" xfId="0" applyFont="1" applyAlignment="1">
      <alignment horizontal="left"/>
    </xf>
    <xf numFmtId="0" fontId="6" fillId="0" borderId="0" xfId="0" applyFont="1" applyAlignment="1">
      <alignment horizontal="left"/>
    </xf>
    <xf numFmtId="0" fontId="6" fillId="0" borderId="0" xfId="42" applyNumberFormat="1" applyFont="1" applyFill="1" applyAlignment="1">
      <alignment horizontal="left"/>
    </xf>
    <xf numFmtId="0" fontId="6" fillId="0" borderId="0" xfId="0" applyFont="1" applyAlignment="1">
      <alignment horizontal="left" wrapText="1"/>
    </xf>
    <xf numFmtId="0" fontId="4" fillId="0" borderId="10" xfId="42" applyNumberFormat="1" applyFont="1" applyFill="1" applyBorder="1" applyAlignment="1">
      <alignment horizontal="left"/>
    </xf>
    <xf numFmtId="0" fontId="4" fillId="0" borderId="10" xfId="0" applyFont="1" applyFill="1" applyBorder="1" applyAlignment="1">
      <alignment horizontal="left"/>
    </xf>
    <xf numFmtId="0" fontId="4" fillId="0" borderId="10" xfId="0" applyFont="1" applyBorder="1" applyAlignment="1">
      <alignment horizontal="left" wrapText="1"/>
    </xf>
    <xf numFmtId="0" fontId="4" fillId="0" borderId="10" xfId="42" applyNumberFormat="1" applyFont="1" applyFill="1" applyBorder="1" applyAlignment="1">
      <alignment horizontal="left" wrapText="1"/>
    </xf>
    <xf numFmtId="0" fontId="4" fillId="0" borderId="10" xfId="0" applyFont="1" applyBorder="1" applyAlignment="1">
      <alignment horizontal="left" wrapText="1"/>
    </xf>
    <xf numFmtId="0" fontId="6" fillId="0" borderId="10" xfId="0" applyFont="1" applyBorder="1" applyAlignment="1">
      <alignment horizontal="left"/>
    </xf>
    <xf numFmtId="0" fontId="6" fillId="0" borderId="10" xfId="0" applyFont="1" applyFill="1" applyBorder="1" applyAlignment="1">
      <alignment horizontal="left" wrapText="1"/>
    </xf>
    <xf numFmtId="0" fontId="6" fillId="0" borderId="10" xfId="0" applyFont="1" applyFill="1" applyBorder="1" applyAlignment="1">
      <alignment horizontal="left" wrapText="1"/>
    </xf>
    <xf numFmtId="0" fontId="6" fillId="0" borderId="10" xfId="0" applyFont="1" applyBorder="1" applyAlignment="1">
      <alignment horizontal="left" wrapText="1"/>
    </xf>
    <xf numFmtId="0" fontId="12" fillId="0" borderId="10" xfId="0" applyFont="1" applyFill="1" applyBorder="1" applyAlignment="1">
      <alignment horizontal="left"/>
    </xf>
    <xf numFmtId="0" fontId="6" fillId="0" borderId="10" xfId="42" applyNumberFormat="1" applyFont="1" applyFill="1" applyBorder="1" applyAlignment="1">
      <alignment horizontal="left"/>
    </xf>
    <xf numFmtId="0" fontId="0" fillId="0" borderId="0" xfId="0" applyFill="1" applyAlignment="1">
      <alignment horizontal="left"/>
    </xf>
    <xf numFmtId="164" fontId="1" fillId="0" borderId="0" xfId="42" applyNumberFormat="1" applyFont="1" applyFill="1" applyAlignment="1">
      <alignment horizontal="left" wrapText="1"/>
    </xf>
    <xf numFmtId="166" fontId="1" fillId="0" borderId="0" xfId="44" applyNumberFormat="1" applyFont="1" applyFill="1" applyAlignment="1">
      <alignment horizontal="left" wrapText="1"/>
    </xf>
    <xf numFmtId="166" fontId="1" fillId="0" borderId="0" xfId="44" applyNumberFormat="1" applyFont="1" applyFill="1" applyAlignment="1">
      <alignment horizontal="left"/>
    </xf>
    <xf numFmtId="2" fontId="1" fillId="0" borderId="0" xfId="44" applyNumberFormat="1" applyFont="1" applyFill="1" applyAlignment="1">
      <alignment horizontal="left"/>
    </xf>
    <xf numFmtId="0" fontId="0" fillId="0" borderId="0" xfId="0" applyFont="1" applyFill="1" applyAlignment="1">
      <alignment horizontal="left"/>
    </xf>
    <xf numFmtId="0" fontId="12" fillId="0" borderId="10" xfId="0" applyFont="1" applyFill="1" applyBorder="1" applyAlignment="1">
      <alignment horizontal="left"/>
    </xf>
    <xf numFmtId="0" fontId="12" fillId="0" borderId="0" xfId="0" applyFont="1" applyFill="1" applyAlignment="1">
      <alignment horizontal="left"/>
    </xf>
    <xf numFmtId="0" fontId="6" fillId="0" borderId="10" xfId="0" applyFont="1" applyBorder="1" applyAlignment="1">
      <alignment horizontal="left"/>
    </xf>
    <xf numFmtId="0" fontId="12" fillId="0" borderId="10" xfId="0" applyFont="1" applyBorder="1" applyAlignment="1">
      <alignment horizontal="left"/>
    </xf>
    <xf numFmtId="0" fontId="6" fillId="37" borderId="10" xfId="0" applyFont="1" applyFill="1" applyBorder="1" applyAlignment="1">
      <alignment horizontal="left"/>
    </xf>
    <xf numFmtId="0" fontId="6" fillId="37" borderId="10" xfId="42" applyNumberFormat="1" applyFont="1" applyFill="1" applyBorder="1" applyAlignment="1">
      <alignment horizontal="left"/>
    </xf>
    <xf numFmtId="0" fontId="6" fillId="37" borderId="10" xfId="0" applyFont="1" applyFill="1" applyBorder="1" applyAlignment="1">
      <alignment horizontal="left" wrapText="1"/>
    </xf>
    <xf numFmtId="0" fontId="12" fillId="37" borderId="10" xfId="0" applyFont="1" applyFill="1" applyBorder="1" applyAlignment="1">
      <alignment horizontal="left" wrapText="1"/>
    </xf>
    <xf numFmtId="0" fontId="12" fillId="0" borderId="13" xfId="0" applyFont="1" applyFill="1" applyBorder="1" applyAlignment="1">
      <alignment horizontal="left"/>
    </xf>
    <xf numFmtId="0" fontId="12" fillId="0" borderId="10" xfId="0" applyFont="1" applyFill="1" applyBorder="1" applyAlignment="1">
      <alignment horizontal="left" wrapText="1"/>
    </xf>
    <xf numFmtId="0" fontId="6" fillId="37" borderId="10" xfId="42" applyNumberFormat="1" applyFont="1" applyFill="1" applyBorder="1" applyAlignment="1" quotePrefix="1">
      <alignment horizontal="left"/>
    </xf>
    <xf numFmtId="0" fontId="47" fillId="0" borderId="10" xfId="0" applyFont="1" applyBorder="1" applyAlignment="1">
      <alignment horizontal="left"/>
    </xf>
    <xf numFmtId="0" fontId="0" fillId="0" borderId="10" xfId="0" applyFont="1" applyBorder="1" applyAlignment="1">
      <alignment horizontal="left"/>
    </xf>
    <xf numFmtId="0" fontId="5" fillId="0" borderId="10" xfId="0" applyFont="1" applyBorder="1" applyAlignment="1">
      <alignment horizontal="left" vertical="top" wrapText="1"/>
    </xf>
    <xf numFmtId="0" fontId="1" fillId="0" borderId="12" xfId="0" applyFont="1" applyBorder="1" applyAlignment="1">
      <alignment horizontal="left" vertical="top" wrapText="1"/>
    </xf>
    <xf numFmtId="0" fontId="6" fillId="0" borderId="15" xfId="0" applyFont="1" applyBorder="1" applyAlignment="1">
      <alignment horizontal="left"/>
    </xf>
    <xf numFmtId="0" fontId="0" fillId="0" borderId="0" xfId="0" applyAlignment="1">
      <alignment horizontal="right"/>
    </xf>
    <xf numFmtId="0" fontId="6" fillId="0" borderId="0" xfId="0" applyFont="1" applyFill="1" applyAlignment="1">
      <alignment horizontal="right"/>
    </xf>
    <xf numFmtId="0" fontId="6" fillId="0" borderId="10" xfId="0" applyFont="1" applyFill="1" applyBorder="1" applyAlignment="1">
      <alignment horizontal="right" wrapText="1"/>
    </xf>
    <xf numFmtId="0" fontId="6" fillId="0" borderId="10" xfId="0" applyFont="1" applyFill="1" applyBorder="1" applyAlignment="1">
      <alignment horizontal="right"/>
    </xf>
    <xf numFmtId="2" fontId="1" fillId="0" borderId="0" xfId="44" applyNumberFormat="1" applyFont="1" applyFill="1" applyAlignment="1">
      <alignment horizontal="right"/>
    </xf>
    <xf numFmtId="0" fontId="47" fillId="0" borderId="10" xfId="0" applyFont="1" applyBorder="1" applyAlignment="1">
      <alignment horizontal="right"/>
    </xf>
    <xf numFmtId="0" fontId="0" fillId="0" borderId="10" xfId="0" applyBorder="1" applyAlignment="1">
      <alignment horizontal="left"/>
    </xf>
    <xf numFmtId="0" fontId="6" fillId="0" borderId="0" xfId="0" applyFont="1" applyAlignment="1">
      <alignment horizontal="left"/>
    </xf>
    <xf numFmtId="0" fontId="0" fillId="0" borderId="0" xfId="0" applyAlignment="1">
      <alignment/>
    </xf>
    <xf numFmtId="0" fontId="6" fillId="0" borderId="0" xfId="42" applyNumberFormat="1" applyFont="1" applyFill="1" applyAlignment="1">
      <alignment/>
    </xf>
    <xf numFmtId="0" fontId="6" fillId="0" borderId="0" xfId="0" applyFont="1" applyFill="1" applyAlignment="1">
      <alignment/>
    </xf>
    <xf numFmtId="0" fontId="4" fillId="0" borderId="10" xfId="0" applyFont="1" applyFill="1" applyBorder="1" applyAlignment="1">
      <alignment/>
    </xf>
    <xf numFmtId="0" fontId="6" fillId="0" borderId="10" xfId="0" applyFont="1" applyFill="1" applyBorder="1" applyAlignment="1" quotePrefix="1">
      <alignment/>
    </xf>
    <xf numFmtId="0" fontId="6" fillId="0" borderId="10" xfId="42" applyNumberFormat="1" applyFont="1" applyFill="1" applyBorder="1" applyAlignment="1">
      <alignment/>
    </xf>
    <xf numFmtId="0" fontId="6" fillId="0" borderId="10" xfId="42" applyNumberFormat="1" applyFont="1" applyFill="1" applyBorder="1" applyAlignment="1">
      <alignment/>
    </xf>
    <xf numFmtId="0" fontId="0" fillId="0" borderId="0" xfId="0" applyFill="1" applyAlignment="1">
      <alignment/>
    </xf>
    <xf numFmtId="0" fontId="6" fillId="0" borderId="10" xfId="42" applyNumberFormat="1" applyFont="1" applyFill="1" applyBorder="1" applyAlignment="1" quotePrefix="1">
      <alignment/>
    </xf>
    <xf numFmtId="0" fontId="6" fillId="0" borderId="10" xfId="42" applyNumberFormat="1" applyFont="1" applyBorder="1" applyAlignment="1" quotePrefix="1">
      <alignment/>
    </xf>
    <xf numFmtId="0" fontId="6" fillId="0" borderId="15" xfId="0" applyFont="1" applyBorder="1" applyAlignment="1">
      <alignment/>
    </xf>
    <xf numFmtId="0" fontId="0" fillId="0" borderId="0" xfId="0" applyFont="1" applyFill="1" applyAlignment="1">
      <alignment horizontal="left"/>
    </xf>
    <xf numFmtId="0" fontId="49" fillId="0" borderId="0" xfId="0" applyFont="1" applyFill="1" applyAlignment="1">
      <alignment horizontal="left"/>
    </xf>
    <xf numFmtId="0" fontId="4" fillId="36" borderId="10" xfId="0" applyFont="1" applyFill="1" applyBorder="1" applyAlignment="1">
      <alignment horizontal="left" wrapText="1"/>
    </xf>
    <xf numFmtId="0" fontId="4" fillId="36" borderId="10" xfId="0" applyFont="1" applyFill="1" applyBorder="1" applyAlignment="1">
      <alignment horizontal="left" wrapText="1"/>
    </xf>
    <xf numFmtId="0" fontId="6" fillId="37" borderId="10" xfId="42" applyNumberFormat="1" applyFont="1" applyFill="1" applyBorder="1" applyAlignment="1" quotePrefix="1">
      <alignment horizontal="left"/>
    </xf>
    <xf numFmtId="0" fontId="12" fillId="37" borderId="10" xfId="0" applyFont="1" applyFill="1" applyBorder="1" applyAlignment="1">
      <alignment horizontal="left" wrapText="1"/>
    </xf>
    <xf numFmtId="0" fontId="6" fillId="33" borderId="10" xfId="0" applyFont="1" applyFill="1" applyBorder="1" applyAlignment="1">
      <alignment horizontal="left" wrapText="1"/>
    </xf>
    <xf numFmtId="0" fontId="6" fillId="36" borderId="0" xfId="0" applyFont="1" applyFill="1" applyAlignment="1">
      <alignment horizontal="left"/>
    </xf>
    <xf numFmtId="0" fontId="6" fillId="37" borderId="10" xfId="42" applyNumberFormat="1" applyFont="1" applyFill="1" applyBorder="1" applyAlignment="1">
      <alignment horizontal="left"/>
    </xf>
    <xf numFmtId="0" fontId="6" fillId="37" borderId="17" xfId="0" applyFont="1" applyFill="1" applyBorder="1" applyAlignment="1">
      <alignment horizontal="left" wrapText="1"/>
    </xf>
    <xf numFmtId="0" fontId="6" fillId="0" borderId="0" xfId="0" applyFont="1" applyAlignment="1">
      <alignment horizontal="left"/>
    </xf>
    <xf numFmtId="0" fontId="6" fillId="0" borderId="0" xfId="42" applyNumberFormat="1" applyFont="1" applyFill="1" applyAlignment="1">
      <alignment horizontal="left"/>
    </xf>
    <xf numFmtId="0" fontId="6" fillId="0" borderId="0" xfId="0" applyFont="1" applyFill="1" applyAlignment="1">
      <alignment horizontal="left"/>
    </xf>
    <xf numFmtId="0" fontId="6" fillId="0" borderId="0" xfId="0" applyFont="1" applyFill="1" applyAlignment="1">
      <alignment horizontal="left" wrapText="1"/>
    </xf>
    <xf numFmtId="0" fontId="6" fillId="0" borderId="0" xfId="0" applyFont="1" applyAlignment="1">
      <alignment horizontal="left" wrapText="1"/>
    </xf>
    <xf numFmtId="0" fontId="4" fillId="0" borderId="10" xfId="0" applyFont="1" applyFill="1" applyBorder="1" applyAlignment="1">
      <alignment horizontal="left" wrapText="1"/>
    </xf>
    <xf numFmtId="0" fontId="4" fillId="0" borderId="10" xfId="0" applyFont="1" applyBorder="1" applyAlignment="1">
      <alignment horizontal="left" wrapText="1"/>
    </xf>
    <xf numFmtId="0" fontId="4" fillId="0" borderId="10" xfId="42" applyNumberFormat="1" applyFont="1" applyFill="1" applyBorder="1" applyAlignment="1">
      <alignment horizontal="left" wrapText="1"/>
    </xf>
    <xf numFmtId="0" fontId="6" fillId="0" borderId="10" xfId="0" applyFont="1" applyBorder="1" applyAlignment="1">
      <alignment horizontal="left"/>
    </xf>
    <xf numFmtId="0" fontId="6" fillId="0" borderId="10" xfId="0" applyFont="1" applyFill="1" applyBorder="1" applyAlignment="1">
      <alignment horizontal="left"/>
    </xf>
    <xf numFmtId="0" fontId="6" fillId="0" borderId="10" xfId="0" applyFont="1" applyFill="1" applyBorder="1" applyAlignment="1">
      <alignment horizontal="left" wrapText="1"/>
    </xf>
    <xf numFmtId="0" fontId="6" fillId="0" borderId="10" xfId="0" applyFont="1" applyBorder="1" applyAlignment="1">
      <alignment horizontal="left" wrapText="1"/>
    </xf>
    <xf numFmtId="0" fontId="6" fillId="0" borderId="10" xfId="42" applyNumberFormat="1" applyFont="1" applyFill="1" applyBorder="1" applyAlignment="1">
      <alignment horizontal="left"/>
    </xf>
    <xf numFmtId="164" fontId="1" fillId="0" borderId="0" xfId="42" applyNumberFormat="1" applyFont="1" applyFill="1" applyAlignment="1">
      <alignment horizontal="left" wrapText="1"/>
    </xf>
    <xf numFmtId="166" fontId="1" fillId="0" borderId="0" xfId="44" applyNumberFormat="1" applyFont="1" applyFill="1" applyAlignment="1">
      <alignment horizontal="left" wrapText="1"/>
    </xf>
    <xf numFmtId="166" fontId="1" fillId="0" borderId="0" xfId="44" applyNumberFormat="1" applyFont="1" applyFill="1" applyAlignment="1">
      <alignment horizontal="left"/>
    </xf>
    <xf numFmtId="2" fontId="1" fillId="0" borderId="0" xfId="44" applyNumberFormat="1" applyFont="1" applyFill="1" applyAlignment="1">
      <alignment horizontal="left"/>
    </xf>
    <xf numFmtId="0" fontId="5" fillId="0" borderId="10" xfId="0" applyFont="1" applyBorder="1" applyAlignment="1">
      <alignment horizontal="left"/>
    </xf>
    <xf numFmtId="0" fontId="6" fillId="0" borderId="0" xfId="42" applyNumberFormat="1" applyFont="1" applyFill="1" applyAlignment="1">
      <alignment horizontal="left"/>
    </xf>
    <xf numFmtId="0" fontId="47" fillId="0" borderId="10" xfId="0" applyFont="1" applyFill="1" applyBorder="1" applyAlignment="1">
      <alignment horizontal="left"/>
    </xf>
    <xf numFmtId="0" fontId="0" fillId="0" borderId="0" xfId="0" applyFill="1" applyBorder="1" applyAlignment="1">
      <alignment horizontal="left"/>
    </xf>
    <xf numFmtId="166" fontId="1" fillId="0" borderId="0" xfId="44" applyNumberFormat="1" applyFont="1" applyFill="1" applyAlignment="1">
      <alignment/>
    </xf>
    <xf numFmtId="2" fontId="1" fillId="0" borderId="0" xfId="44" applyNumberFormat="1" applyFont="1" applyFill="1" applyAlignment="1">
      <alignment/>
    </xf>
    <xf numFmtId="0" fontId="6" fillId="0" borderId="0" xfId="42" applyNumberFormat="1" applyFont="1" applyFill="1" applyAlignment="1">
      <alignment/>
    </xf>
    <xf numFmtId="17" fontId="6" fillId="0" borderId="10" xfId="42" applyNumberFormat="1" applyFont="1" applyFill="1" applyBorder="1" applyAlignment="1" quotePrefix="1">
      <alignment/>
    </xf>
    <xf numFmtId="0" fontId="47" fillId="0" borderId="10" xfId="0" applyFont="1" applyBorder="1" applyAlignment="1">
      <alignment/>
    </xf>
    <xf numFmtId="0" fontId="47" fillId="0" borderId="10" xfId="0" applyFont="1" applyFill="1" applyBorder="1" applyAlignment="1">
      <alignment/>
    </xf>
    <xf numFmtId="0" fontId="4" fillId="0" borderId="10" xfId="42" applyNumberFormat="1" applyFont="1" applyFill="1" applyBorder="1" applyAlignment="1">
      <alignment horizontal="left" wrapText="1"/>
    </xf>
    <xf numFmtId="0" fontId="6" fillId="0" borderId="0" xfId="0" applyFont="1" applyFill="1" applyBorder="1" applyAlignment="1">
      <alignment/>
    </xf>
    <xf numFmtId="0" fontId="4" fillId="0" borderId="12" xfId="0" applyFont="1" applyFill="1" applyBorder="1" applyAlignment="1">
      <alignment wrapText="1"/>
    </xf>
    <xf numFmtId="0" fontId="0" fillId="0" borderId="0" xfId="0" applyBorder="1" applyAlignment="1">
      <alignment horizontal="left"/>
    </xf>
    <xf numFmtId="3" fontId="6" fillId="0" borderId="12" xfId="0" applyNumberFormat="1" applyFont="1" applyFill="1" applyBorder="1" applyAlignment="1">
      <alignment wrapText="1"/>
    </xf>
    <xf numFmtId="0" fontId="6" fillId="0" borderId="13" xfId="0" applyFont="1" applyFill="1" applyBorder="1" applyAlignment="1">
      <alignment horizontal="left"/>
    </xf>
    <xf numFmtId="0" fontId="6" fillId="0" borderId="10" xfId="0" applyFont="1" applyFill="1" applyBorder="1" applyAlignment="1">
      <alignment vertical="top" wrapText="1"/>
    </xf>
    <xf numFmtId="0" fontId="6" fillId="0" borderId="13" xfId="0" applyFont="1" applyFill="1" applyBorder="1" applyAlignment="1">
      <alignment horizontal="left" wrapText="1"/>
    </xf>
    <xf numFmtId="166" fontId="6" fillId="0" borderId="12" xfId="0" applyNumberFormat="1" applyFont="1" applyBorder="1" applyAlignment="1">
      <alignment/>
    </xf>
    <xf numFmtId="2" fontId="6" fillId="32" borderId="10" xfId="44" applyNumberFormat="1" applyFont="1" applyFill="1" applyBorder="1" applyAlignment="1" applyProtection="1">
      <alignment/>
      <protection/>
    </xf>
    <xf numFmtId="0" fontId="4" fillId="0" borderId="18" xfId="0" applyFont="1" applyFill="1" applyBorder="1" applyAlignment="1">
      <alignment wrapText="1"/>
    </xf>
    <xf numFmtId="0" fontId="12" fillId="30" borderId="13" xfId="0" applyFont="1" applyFill="1" applyBorder="1" applyAlignment="1">
      <alignment wrapText="1"/>
    </xf>
    <xf numFmtId="0" fontId="12" fillId="0" borderId="13" xfId="0" applyFont="1" applyFill="1" applyBorder="1" applyAlignment="1">
      <alignment wrapText="1"/>
    </xf>
    <xf numFmtId="0" fontId="6" fillId="0" borderId="10" xfId="0" applyFont="1" applyFill="1" applyBorder="1" applyAlignment="1" quotePrefix="1">
      <alignment horizontal="left" wrapText="1"/>
    </xf>
    <xf numFmtId="0" fontId="12" fillId="0" borderId="19" xfId="0" applyFont="1" applyFill="1" applyBorder="1" applyAlignment="1">
      <alignment wrapText="1"/>
    </xf>
    <xf numFmtId="0" fontId="4" fillId="0" borderId="13" xfId="0" applyFont="1" applyFill="1" applyBorder="1" applyAlignment="1">
      <alignment wrapText="1"/>
    </xf>
    <xf numFmtId="0" fontId="6" fillId="0" borderId="13" xfId="0" applyFont="1" applyBorder="1" applyAlignment="1" applyProtection="1">
      <alignment/>
      <protection/>
    </xf>
    <xf numFmtId="0" fontId="6" fillId="36" borderId="10" xfId="0" applyFont="1" applyFill="1" applyBorder="1" applyAlignment="1">
      <alignment horizontal="left" wrapText="1"/>
    </xf>
    <xf numFmtId="171" fontId="6" fillId="31" borderId="10" xfId="0" applyNumberFormat="1" applyFont="1" applyFill="1" applyBorder="1" applyAlignment="1" applyProtection="1">
      <alignment/>
      <protection locked="0"/>
    </xf>
    <xf numFmtId="1" fontId="47" fillId="0" borderId="10" xfId="0" applyNumberFormat="1" applyFont="1" applyFill="1" applyBorder="1" applyAlignment="1">
      <alignment/>
    </xf>
    <xf numFmtId="164" fontId="6" fillId="0" borderId="0" xfId="42" applyNumberFormat="1" applyFont="1" applyFill="1" applyAlignment="1">
      <alignment horizontal="right" wrapText="1"/>
    </xf>
    <xf numFmtId="164" fontId="4" fillId="0" borderId="10" xfId="42" applyNumberFormat="1" applyFont="1" applyFill="1" applyBorder="1" applyAlignment="1">
      <alignment horizontal="right" wrapText="1"/>
    </xf>
    <xf numFmtId="164" fontId="6" fillId="0" borderId="10" xfId="42" applyNumberFormat="1" applyFont="1" applyFill="1" applyBorder="1" applyAlignment="1">
      <alignment horizontal="right" wrapText="1"/>
    </xf>
    <xf numFmtId="165" fontId="1" fillId="0" borderId="0" xfId="44" applyNumberFormat="1" applyFont="1" applyFill="1" applyAlignment="1">
      <alignment horizontal="right"/>
    </xf>
    <xf numFmtId="3" fontId="6" fillId="0" borderId="0" xfId="0" applyNumberFormat="1" applyFont="1" applyFill="1" applyAlignment="1">
      <alignment horizontal="right"/>
    </xf>
    <xf numFmtId="164" fontId="6" fillId="37" borderId="10" xfId="42" applyNumberFormat="1" applyFont="1" applyFill="1" applyBorder="1" applyAlignment="1">
      <alignment horizontal="right" wrapText="1"/>
    </xf>
    <xf numFmtId="164" fontId="6" fillId="0" borderId="12" xfId="0" applyNumberFormat="1" applyFont="1" applyFill="1" applyBorder="1" applyAlignment="1">
      <alignment horizontal="right" wrapText="1"/>
    </xf>
    <xf numFmtId="3" fontId="6" fillId="0" borderId="10" xfId="0" applyNumberFormat="1" applyFont="1" applyFill="1" applyBorder="1" applyAlignment="1">
      <alignment horizontal="right"/>
    </xf>
    <xf numFmtId="164" fontId="6" fillId="0" borderId="10" xfId="42" applyNumberFormat="1" applyFont="1" applyFill="1" applyBorder="1" applyAlignment="1">
      <alignment horizontal="right" wrapText="1"/>
    </xf>
    <xf numFmtId="164" fontId="6" fillId="0" borderId="10" xfId="42" applyNumberFormat="1" applyFont="1" applyFill="1" applyBorder="1" applyAlignment="1">
      <alignment horizontal="right" wrapText="1"/>
    </xf>
    <xf numFmtId="3" fontId="6" fillId="34" borderId="0" xfId="0" applyNumberFormat="1" applyFont="1" applyFill="1" applyBorder="1" applyAlignment="1">
      <alignment horizontal="right" wrapText="1"/>
    </xf>
    <xf numFmtId="164" fontId="6" fillId="0" borderId="0" xfId="42" applyNumberFormat="1" applyFont="1" applyFill="1" applyBorder="1" applyAlignment="1">
      <alignment horizontal="right" wrapText="1"/>
    </xf>
    <xf numFmtId="0" fontId="4" fillId="0" borderId="10" xfId="0" applyFont="1" applyFill="1" applyBorder="1" applyAlignment="1">
      <alignment horizontal="right"/>
    </xf>
    <xf numFmtId="0" fontId="6" fillId="36" borderId="10" xfId="0" applyFont="1" applyFill="1" applyBorder="1" applyAlignment="1">
      <alignment/>
    </xf>
    <xf numFmtId="0" fontId="6" fillId="36" borderId="10" xfId="0" applyFont="1" applyFill="1" applyBorder="1" applyAlignment="1">
      <alignment/>
    </xf>
    <xf numFmtId="0" fontId="4" fillId="36" borderId="10" xfId="0" applyFont="1" applyFill="1" applyBorder="1" applyAlignment="1">
      <alignment wrapText="1"/>
    </xf>
    <xf numFmtId="0" fontId="6" fillId="36" borderId="10" xfId="0" applyFont="1" applyFill="1" applyBorder="1" applyAlignment="1">
      <alignment horizontal="left"/>
    </xf>
    <xf numFmtId="0" fontId="6" fillId="36" borderId="10" xfId="0" applyFont="1" applyFill="1" applyBorder="1" applyAlignment="1">
      <alignment wrapText="1"/>
    </xf>
    <xf numFmtId="0" fontId="6" fillId="36" borderId="10" xfId="0" applyFont="1" applyFill="1" applyBorder="1" applyAlignment="1">
      <alignment wrapText="1"/>
    </xf>
    <xf numFmtId="0" fontId="4" fillId="35" borderId="10" xfId="0" applyFont="1" applyFill="1" applyBorder="1" applyAlignment="1">
      <alignment horizontal="left" wrapText="1"/>
    </xf>
    <xf numFmtId="0" fontId="6" fillId="35" borderId="10" xfId="0" applyFont="1" applyFill="1" applyBorder="1" applyAlignment="1">
      <alignment horizontal="left" wrapText="1"/>
    </xf>
    <xf numFmtId="0" fontId="6" fillId="35" borderId="10" xfId="0" applyFont="1" applyFill="1" applyBorder="1" applyAlignment="1">
      <alignment wrapText="1"/>
    </xf>
    <xf numFmtId="0" fontId="6" fillId="36" borderId="10" xfId="0" applyFont="1" applyFill="1" applyBorder="1" applyAlignment="1" quotePrefix="1">
      <alignment horizontal="left"/>
    </xf>
    <xf numFmtId="0" fontId="6" fillId="36" borderId="10" xfId="0" applyFont="1" applyFill="1" applyBorder="1" applyAlignment="1">
      <alignment horizontal="left"/>
    </xf>
    <xf numFmtId="0" fontId="4" fillId="36" borderId="10" xfId="0" applyFont="1" applyFill="1" applyBorder="1" applyAlignment="1">
      <alignment horizontal="left"/>
    </xf>
    <xf numFmtId="0" fontId="6" fillId="36" borderId="10" xfId="0" applyFont="1" applyFill="1" applyBorder="1" applyAlignment="1" quotePrefix="1">
      <alignment horizontal="left" wrapText="1"/>
    </xf>
    <xf numFmtId="171" fontId="6" fillId="0" borderId="0" xfId="44" applyNumberFormat="1" applyFont="1" applyFill="1" applyAlignment="1">
      <alignment wrapText="1"/>
    </xf>
    <xf numFmtId="171" fontId="0" fillId="0" borderId="0" xfId="0" applyNumberFormat="1" applyAlignment="1">
      <alignment wrapText="1"/>
    </xf>
    <xf numFmtId="171" fontId="4" fillId="31" borderId="10" xfId="0" applyNumberFormat="1" applyFont="1" applyFill="1" applyBorder="1" applyAlignment="1">
      <alignment wrapText="1"/>
    </xf>
    <xf numFmtId="171" fontId="6" fillId="31" borderId="10" xfId="0" applyNumberFormat="1" applyFont="1" applyFill="1" applyBorder="1" applyAlignment="1">
      <alignment wrapText="1"/>
    </xf>
    <xf numFmtId="176" fontId="6" fillId="32" borderId="10" xfId="44" applyNumberFormat="1" applyFont="1" applyFill="1" applyBorder="1" applyAlignment="1">
      <alignment/>
    </xf>
    <xf numFmtId="2" fontId="6" fillId="32" borderId="10" xfId="0" applyNumberFormat="1" applyFont="1" applyFill="1" applyBorder="1" applyAlignment="1">
      <alignment/>
    </xf>
    <xf numFmtId="0" fontId="4" fillId="33" borderId="10" xfId="0" applyFont="1" applyFill="1" applyBorder="1" applyAlignment="1">
      <alignment wrapText="1"/>
    </xf>
    <xf numFmtId="176" fontId="6" fillId="0" borderId="0" xfId="0" applyNumberFormat="1" applyFont="1" applyAlignment="1">
      <alignment horizontal="right"/>
    </xf>
    <xf numFmtId="0" fontId="6" fillId="0" borderId="0" xfId="0" applyFont="1" applyAlignment="1">
      <alignment horizontal="right"/>
    </xf>
    <xf numFmtId="176" fontId="4" fillId="0" borderId="10" xfId="0" applyNumberFormat="1" applyFont="1" applyFill="1" applyBorder="1" applyAlignment="1">
      <alignment horizontal="right"/>
    </xf>
    <xf numFmtId="176" fontId="0" fillId="0" borderId="0" xfId="0" applyNumberFormat="1" applyAlignment="1">
      <alignment horizontal="right" wrapText="1"/>
    </xf>
    <xf numFmtId="0" fontId="0" fillId="0" borderId="0" xfId="0" applyAlignment="1">
      <alignment horizontal="right" wrapText="1"/>
    </xf>
    <xf numFmtId="2" fontId="6" fillId="33" borderId="10" xfId="44" applyNumberFormat="1" applyFont="1" applyFill="1" applyBorder="1" applyAlignment="1">
      <alignment horizontal="right"/>
    </xf>
    <xf numFmtId="2" fontId="4" fillId="0" borderId="10" xfId="0" applyNumberFormat="1" applyFont="1" applyFill="1" applyBorder="1" applyAlignment="1">
      <alignment horizontal="right"/>
    </xf>
    <xf numFmtId="0" fontId="6" fillId="37" borderId="10" xfId="0" applyFont="1" applyFill="1" applyBorder="1" applyAlignment="1">
      <alignment wrapText="1"/>
    </xf>
    <xf numFmtId="171" fontId="6" fillId="37" borderId="10" xfId="0" applyNumberFormat="1" applyFont="1" applyFill="1" applyBorder="1" applyAlignment="1">
      <alignment wrapText="1"/>
    </xf>
    <xf numFmtId="2" fontId="6" fillId="37" borderId="10" xfId="0" applyNumberFormat="1" applyFont="1" applyFill="1" applyBorder="1" applyAlignment="1">
      <alignment/>
    </xf>
    <xf numFmtId="2" fontId="6" fillId="37" borderId="10" xfId="44" applyNumberFormat="1" applyFont="1" applyFill="1" applyBorder="1" applyAlignment="1">
      <alignment horizontal="right"/>
    </xf>
    <xf numFmtId="0" fontId="6" fillId="37" borderId="10" xfId="0" applyFont="1" applyFill="1" applyBorder="1" applyAlignment="1" quotePrefix="1">
      <alignment horizontal="left"/>
    </xf>
    <xf numFmtId="3" fontId="6" fillId="37" borderId="10" xfId="0" applyNumberFormat="1" applyFont="1" applyFill="1" applyBorder="1" applyAlignment="1">
      <alignment/>
    </xf>
    <xf numFmtId="0" fontId="6" fillId="37" borderId="10" xfId="0" applyFont="1" applyFill="1" applyBorder="1" applyAlignment="1">
      <alignment horizontal="left" wrapText="1"/>
    </xf>
    <xf numFmtId="0" fontId="6" fillId="37" borderId="10" xfId="0" applyFont="1" applyFill="1" applyBorder="1" applyAlignment="1" quotePrefix="1">
      <alignment horizontal="left"/>
    </xf>
    <xf numFmtId="0" fontId="6" fillId="37" borderId="10" xfId="0" applyFont="1" applyFill="1" applyBorder="1" applyAlignment="1">
      <alignment/>
    </xf>
    <xf numFmtId="176" fontId="4" fillId="33" borderId="10" xfId="0" applyNumberFormat="1" applyFont="1" applyFill="1" applyBorder="1" applyAlignment="1">
      <alignment horizontal="left" wrapText="1"/>
    </xf>
    <xf numFmtId="171" fontId="0" fillId="0" borderId="0" xfId="0" applyNumberFormat="1" applyAlignment="1">
      <alignment/>
    </xf>
    <xf numFmtId="171" fontId="47" fillId="0" borderId="10" xfId="0" applyNumberFormat="1" applyFont="1" applyBorder="1" applyAlignment="1">
      <alignment/>
    </xf>
    <xf numFmtId="0" fontId="4" fillId="36" borderId="11" xfId="0" applyFont="1" applyFill="1" applyBorder="1" applyAlignment="1">
      <alignment wrapText="1"/>
    </xf>
    <xf numFmtId="16" fontId="6" fillId="36" borderId="10" xfId="0" applyNumberFormat="1" applyFont="1" applyFill="1" applyBorder="1" applyAlignment="1" quotePrefix="1">
      <alignment horizontal="left"/>
    </xf>
    <xf numFmtId="166" fontId="6" fillId="33" borderId="10" xfId="44" applyNumberFormat="1" applyFont="1" applyFill="1" applyBorder="1" applyAlignment="1">
      <alignment/>
    </xf>
    <xf numFmtId="171" fontId="6" fillId="0" borderId="10" xfId="0" applyNumberFormat="1" applyFont="1" applyFill="1" applyBorder="1" applyAlignment="1">
      <alignment wrapText="1"/>
    </xf>
    <xf numFmtId="1" fontId="4" fillId="31" borderId="10" xfId="0" applyNumberFormat="1" applyFont="1" applyFill="1" applyBorder="1" applyAlignment="1">
      <alignment wrapText="1"/>
    </xf>
    <xf numFmtId="171" fontId="6" fillId="31" borderId="10" xfId="0" applyNumberFormat="1" applyFont="1" applyFill="1" applyBorder="1" applyAlignment="1">
      <alignment wrapText="1"/>
    </xf>
    <xf numFmtId="1" fontId="6" fillId="31" borderId="10" xfId="0" applyNumberFormat="1" applyFont="1" applyFill="1" applyBorder="1" applyAlignment="1">
      <alignment wrapText="1"/>
    </xf>
    <xf numFmtId="0" fontId="4" fillId="36" borderId="10" xfId="0" applyFont="1" applyFill="1" applyBorder="1" applyAlignment="1">
      <alignment wrapText="1"/>
    </xf>
    <xf numFmtId="1" fontId="0" fillId="0" borderId="0" xfId="0" applyNumberFormat="1" applyFill="1" applyAlignment="1">
      <alignment/>
    </xf>
    <xf numFmtId="1" fontId="6" fillId="0" borderId="0" xfId="0" applyNumberFormat="1" applyFont="1" applyFill="1" applyAlignment="1">
      <alignment/>
    </xf>
    <xf numFmtId="1" fontId="0" fillId="0" borderId="0" xfId="0" applyNumberFormat="1" applyFill="1" applyAlignment="1">
      <alignment wrapText="1"/>
    </xf>
    <xf numFmtId="1" fontId="5" fillId="0" borderId="10" xfId="0" applyNumberFormat="1" applyFont="1" applyFill="1" applyBorder="1" applyAlignment="1">
      <alignment/>
    </xf>
    <xf numFmtId="171" fontId="6" fillId="37" borderId="10" xfId="0" applyNumberFormat="1" applyFont="1" applyFill="1" applyBorder="1" applyAlignment="1">
      <alignment wrapText="1"/>
    </xf>
    <xf numFmtId="1" fontId="6" fillId="37" borderId="10" xfId="0" applyNumberFormat="1" applyFont="1" applyFill="1" applyBorder="1" applyAlignment="1">
      <alignment wrapText="1"/>
    </xf>
    <xf numFmtId="1" fontId="6" fillId="32" borderId="10" xfId="44" applyNumberFormat="1" applyFont="1" applyFill="1" applyBorder="1" applyAlignment="1">
      <alignment/>
    </xf>
    <xf numFmtId="1" fontId="6" fillId="32" borderId="10" xfId="0" applyNumberFormat="1" applyFont="1" applyFill="1" applyBorder="1" applyAlignment="1">
      <alignment/>
    </xf>
    <xf numFmtId="0" fontId="4" fillId="33" borderId="10" xfId="0" applyFont="1" applyFill="1" applyBorder="1" applyAlignment="1">
      <alignment wrapText="1"/>
    </xf>
    <xf numFmtId="166" fontId="4" fillId="33" borderId="10" xfId="0" applyNumberFormat="1" applyFont="1" applyFill="1" applyBorder="1" applyAlignment="1">
      <alignment wrapText="1"/>
    </xf>
    <xf numFmtId="2" fontId="6" fillId="33" borderId="10" xfId="44" applyNumberFormat="1" applyFont="1" applyFill="1" applyBorder="1" applyAlignment="1" applyProtection="1">
      <alignment horizontal="right"/>
      <protection/>
    </xf>
    <xf numFmtId="1" fontId="4" fillId="0" borderId="10" xfId="0" applyNumberFormat="1" applyFont="1" applyBorder="1" applyAlignment="1">
      <alignment horizontal="right"/>
    </xf>
    <xf numFmtId="176" fontId="6" fillId="37" borderId="10" xfId="44" applyNumberFormat="1" applyFont="1" applyFill="1" applyBorder="1" applyAlignment="1">
      <alignment horizontal="right"/>
    </xf>
    <xf numFmtId="0" fontId="4" fillId="33" borderId="10" xfId="0" applyFont="1" applyFill="1" applyBorder="1" applyAlignment="1">
      <alignment horizontal="left" wrapText="1"/>
    </xf>
    <xf numFmtId="176" fontId="6" fillId="0" borderId="10" xfId="44" applyNumberFormat="1" applyFont="1" applyFill="1" applyBorder="1" applyAlignment="1">
      <alignment horizontal="right"/>
    </xf>
    <xf numFmtId="2" fontId="6" fillId="0" borderId="10" xfId="44" applyNumberFormat="1" applyFont="1" applyFill="1" applyBorder="1" applyAlignment="1">
      <alignment horizontal="right"/>
    </xf>
    <xf numFmtId="176" fontId="5" fillId="0" borderId="10" xfId="0" applyNumberFormat="1" applyFont="1" applyBorder="1" applyAlignment="1">
      <alignment horizontal="right"/>
    </xf>
    <xf numFmtId="176" fontId="6" fillId="0" borderId="10" xfId="0" applyNumberFormat="1" applyFont="1" applyFill="1" applyBorder="1" applyAlignment="1">
      <alignment/>
    </xf>
    <xf numFmtId="2" fontId="4" fillId="33" borderId="10" xfId="0" applyNumberFormat="1" applyFont="1" applyFill="1" applyBorder="1" applyAlignment="1">
      <alignment wrapText="1"/>
    </xf>
    <xf numFmtId="166" fontId="6" fillId="32" borderId="10" xfId="0" applyNumberFormat="1" applyFont="1" applyFill="1" applyBorder="1" applyAlignment="1">
      <alignment/>
    </xf>
    <xf numFmtId="0" fontId="6" fillId="36" borderId="10" xfId="0" applyFont="1" applyFill="1" applyBorder="1" applyAlignment="1">
      <alignment/>
    </xf>
    <xf numFmtId="166" fontId="0" fillId="0" borderId="0" xfId="0" applyNumberFormat="1" applyAlignment="1">
      <alignment/>
    </xf>
    <xf numFmtId="176" fontId="6" fillId="37" borderId="10" xfId="0" applyNumberFormat="1" applyFont="1" applyFill="1" applyBorder="1" applyAlignment="1">
      <alignment/>
    </xf>
    <xf numFmtId="0" fontId="0" fillId="0" borderId="0" xfId="0" applyAlignment="1">
      <alignment horizontal="left" wrapText="1"/>
    </xf>
    <xf numFmtId="0" fontId="47" fillId="0" borderId="10" xfId="0" applyFont="1" applyBorder="1" applyAlignment="1">
      <alignment horizontal="left" wrapText="1"/>
    </xf>
    <xf numFmtId="0" fontId="6" fillId="36" borderId="10" xfId="0" applyFont="1" applyFill="1" applyBorder="1" applyAlignment="1">
      <alignment/>
    </xf>
    <xf numFmtId="0" fontId="6" fillId="36" borderId="10" xfId="0" applyFont="1" applyFill="1" applyBorder="1" applyAlignment="1">
      <alignment/>
    </xf>
    <xf numFmtId="0" fontId="6" fillId="36" borderId="10" xfId="0" applyFont="1" applyFill="1" applyBorder="1" applyAlignment="1" quotePrefix="1">
      <alignment/>
    </xf>
    <xf numFmtId="16" fontId="6" fillId="36" borderId="10" xfId="0" applyNumberFormat="1" applyFont="1" applyFill="1" applyBorder="1" applyAlignment="1" quotePrefix="1">
      <alignment horizontal="left" wrapText="1"/>
    </xf>
    <xf numFmtId="0" fontId="6" fillId="37" borderId="10" xfId="42" applyNumberFormat="1" applyFont="1" applyFill="1" applyBorder="1" applyAlignment="1" quotePrefix="1">
      <alignment/>
    </xf>
    <xf numFmtId="0" fontId="6" fillId="37" borderId="10" xfId="0" applyFont="1" applyFill="1" applyBorder="1" applyAlignment="1">
      <alignment wrapText="1"/>
    </xf>
    <xf numFmtId="2" fontId="6" fillId="37" borderId="10" xfId="44" applyNumberFormat="1" applyFont="1" applyFill="1" applyBorder="1" applyAlignment="1">
      <alignment/>
    </xf>
    <xf numFmtId="1" fontId="4" fillId="0" borderId="10" xfId="0" applyNumberFormat="1" applyFont="1" applyFill="1" applyBorder="1" applyAlignment="1">
      <alignment/>
    </xf>
    <xf numFmtId="0" fontId="4" fillId="36" borderId="11" xfId="0" applyFont="1" applyFill="1" applyBorder="1" applyAlignment="1">
      <alignment/>
    </xf>
    <xf numFmtId="0" fontId="6" fillId="36" borderId="10" xfId="0" applyFont="1" applyFill="1" applyBorder="1" applyAlignment="1" quotePrefix="1">
      <alignment horizontal="left"/>
    </xf>
    <xf numFmtId="0" fontId="6" fillId="36" borderId="13" xfId="0" applyFont="1" applyFill="1" applyBorder="1" applyAlignment="1" quotePrefix="1">
      <alignment horizontal="left"/>
    </xf>
    <xf numFmtId="0" fontId="6" fillId="37" borderId="10" xfId="0" applyFont="1" applyFill="1" applyBorder="1" applyAlignment="1">
      <alignment/>
    </xf>
    <xf numFmtId="0" fontId="12" fillId="37" borderId="13" xfId="0" applyFont="1" applyFill="1" applyBorder="1" applyAlignment="1">
      <alignment wrapText="1"/>
    </xf>
    <xf numFmtId="2" fontId="6" fillId="37" borderId="13" xfId="44" applyNumberFormat="1" applyFont="1" applyFill="1" applyBorder="1" applyAlignment="1">
      <alignment/>
    </xf>
    <xf numFmtId="166" fontId="6" fillId="37" borderId="13" xfId="0" applyNumberFormat="1" applyFont="1" applyFill="1" applyBorder="1" applyAlignment="1">
      <alignment/>
    </xf>
    <xf numFmtId="0" fontId="4" fillId="37" borderId="10" xfId="0" applyFont="1" applyFill="1" applyBorder="1" applyAlignment="1">
      <alignment horizontal="left"/>
    </xf>
    <xf numFmtId="176" fontId="6" fillId="0" borderId="0" xfId="0" applyNumberFormat="1" applyFont="1" applyFill="1" applyAlignment="1">
      <alignment/>
    </xf>
    <xf numFmtId="176" fontId="4" fillId="31" borderId="10" xfId="0" applyNumberFormat="1" applyFont="1" applyFill="1" applyBorder="1" applyAlignment="1">
      <alignment wrapText="1"/>
    </xf>
    <xf numFmtId="176" fontId="4" fillId="0" borderId="10" xfId="0" applyNumberFormat="1" applyFont="1" applyFill="1" applyBorder="1" applyAlignment="1">
      <alignment/>
    </xf>
    <xf numFmtId="176" fontId="0" fillId="0" borderId="0" xfId="0" applyNumberFormat="1" applyFill="1" applyAlignment="1">
      <alignment wrapText="1"/>
    </xf>
    <xf numFmtId="176" fontId="0" fillId="0" borderId="0" xfId="0" applyNumberFormat="1" applyFont="1" applyFill="1" applyAlignment="1">
      <alignment wrapText="1"/>
    </xf>
    <xf numFmtId="176" fontId="5" fillId="0" borderId="10" xfId="0" applyNumberFormat="1" applyFont="1" applyFill="1" applyBorder="1" applyAlignment="1">
      <alignment/>
    </xf>
    <xf numFmtId="176" fontId="0" fillId="0" borderId="0" xfId="0" applyNumberFormat="1" applyFont="1" applyFill="1" applyAlignment="1">
      <alignment/>
    </xf>
    <xf numFmtId="176" fontId="6" fillId="31" borderId="10" xfId="0" applyNumberFormat="1" applyFont="1" applyFill="1" applyBorder="1" applyAlignment="1">
      <alignment wrapText="1"/>
    </xf>
    <xf numFmtId="0" fontId="4" fillId="36" borderId="10" xfId="0" applyFont="1" applyFill="1" applyBorder="1" applyAlignment="1">
      <alignment horizontal="left" wrapText="1"/>
    </xf>
    <xf numFmtId="0" fontId="6" fillId="36" borderId="13" xfId="0" applyFont="1" applyFill="1" applyBorder="1" applyAlignment="1" quotePrefix="1">
      <alignment horizontal="left" wrapText="1"/>
    </xf>
    <xf numFmtId="0" fontId="6" fillId="36" borderId="13" xfId="0" applyFont="1" applyFill="1" applyBorder="1" applyAlignment="1">
      <alignment horizontal="left"/>
    </xf>
    <xf numFmtId="0" fontId="6" fillId="36" borderId="13" xfId="0" applyFont="1" applyFill="1" applyBorder="1" applyAlignment="1">
      <alignment horizontal="left"/>
    </xf>
    <xf numFmtId="16" fontId="6" fillId="36" borderId="13" xfId="0" applyNumberFormat="1" applyFont="1" applyFill="1" applyBorder="1" applyAlignment="1" quotePrefix="1">
      <alignment horizontal="left"/>
    </xf>
    <xf numFmtId="0" fontId="6" fillId="37" borderId="10" xfId="0" applyFont="1" applyFill="1" applyBorder="1" applyAlignment="1">
      <alignment/>
    </xf>
    <xf numFmtId="0" fontId="12" fillId="37" borderId="10" xfId="0" applyFont="1" applyFill="1" applyBorder="1" applyAlignment="1">
      <alignment wrapText="1"/>
    </xf>
    <xf numFmtId="0" fontId="6" fillId="37" borderId="10" xfId="0" applyFont="1" applyFill="1" applyBorder="1" applyAlignment="1">
      <alignment/>
    </xf>
    <xf numFmtId="0" fontId="6" fillId="37" borderId="10" xfId="0" applyFont="1" applyFill="1" applyBorder="1" applyAlignment="1">
      <alignment horizontal="left"/>
    </xf>
    <xf numFmtId="0" fontId="6" fillId="37" borderId="10" xfId="42" applyNumberFormat="1" applyFont="1" applyFill="1" applyBorder="1" applyAlignment="1" quotePrefix="1">
      <alignment horizontal="left"/>
    </xf>
    <xf numFmtId="0" fontId="6" fillId="37" borderId="10" xfId="0" applyFont="1" applyFill="1" applyBorder="1" applyAlignment="1">
      <alignment horizontal="left" wrapText="1"/>
    </xf>
    <xf numFmtId="0" fontId="12" fillId="37" borderId="10" xfId="0" applyFont="1" applyFill="1" applyBorder="1" applyAlignment="1">
      <alignment horizontal="left" wrapText="1"/>
    </xf>
    <xf numFmtId="164" fontId="6" fillId="37" borderId="10" xfId="42" applyNumberFormat="1" applyFont="1" applyFill="1" applyBorder="1" applyAlignment="1">
      <alignment wrapText="1"/>
    </xf>
    <xf numFmtId="176" fontId="6" fillId="37" borderId="10" xfId="0" applyNumberFormat="1" applyFont="1" applyFill="1" applyBorder="1" applyAlignment="1">
      <alignment wrapText="1"/>
    </xf>
    <xf numFmtId="1" fontId="6" fillId="37" borderId="10" xfId="44" applyNumberFormat="1" applyFont="1" applyFill="1" applyBorder="1" applyAlignment="1">
      <alignment/>
    </xf>
    <xf numFmtId="0" fontId="6" fillId="37" borderId="10" xfId="42" applyNumberFormat="1" applyFont="1" applyFill="1" applyBorder="1" applyAlignment="1">
      <alignment horizontal="left"/>
    </xf>
    <xf numFmtId="0" fontId="4" fillId="37" borderId="10" xfId="0" applyFont="1" applyFill="1" applyBorder="1" applyAlignment="1">
      <alignment horizontal="left"/>
    </xf>
    <xf numFmtId="0" fontId="12" fillId="37" borderId="10" xfId="0" applyFont="1" applyFill="1" applyBorder="1" applyAlignment="1">
      <alignment horizontal="left"/>
    </xf>
    <xf numFmtId="0" fontId="6" fillId="37" borderId="10" xfId="0" applyFont="1" applyFill="1" applyBorder="1" applyAlignment="1" quotePrefix="1">
      <alignment horizontal="left"/>
    </xf>
    <xf numFmtId="0" fontId="49" fillId="0" borderId="0" xfId="0" applyFont="1" applyFill="1" applyAlignment="1">
      <alignment horizontal="left" wrapText="1"/>
    </xf>
    <xf numFmtId="176" fontId="47" fillId="0" borderId="10" xfId="0" applyNumberFormat="1" applyFont="1" applyBorder="1" applyAlignment="1">
      <alignment/>
    </xf>
    <xf numFmtId="1" fontId="6" fillId="31" borderId="10" xfId="0" applyNumberFormat="1" applyFont="1" applyFill="1" applyBorder="1" applyAlignment="1">
      <alignment wrapText="1"/>
    </xf>
    <xf numFmtId="2" fontId="4" fillId="0" borderId="10" xfId="44" applyNumberFormat="1" applyFont="1" applyFill="1" applyBorder="1" applyAlignment="1" applyProtection="1">
      <alignment/>
      <protection/>
    </xf>
    <xf numFmtId="175" fontId="6" fillId="0" borderId="0" xfId="0" applyNumberFormat="1" applyFont="1" applyFill="1" applyAlignment="1">
      <alignment/>
    </xf>
    <xf numFmtId="175" fontId="5" fillId="0" borderId="10" xfId="0" applyNumberFormat="1" applyFont="1" applyFill="1" applyBorder="1" applyAlignment="1">
      <alignment/>
    </xf>
    <xf numFmtId="0" fontId="6" fillId="36" borderId="13" xfId="0" applyFont="1" applyFill="1" applyBorder="1" applyAlignment="1">
      <alignment horizontal="left" wrapText="1"/>
    </xf>
    <xf numFmtId="0" fontId="6" fillId="37" borderId="10" xfId="0" applyFont="1" applyFill="1" applyBorder="1" applyAlignment="1">
      <alignment horizontal="left"/>
    </xf>
    <xf numFmtId="0" fontId="6" fillId="37" borderId="10" xfId="0" applyFont="1" applyFill="1" applyBorder="1" applyAlignment="1">
      <alignment horizontal="right"/>
    </xf>
    <xf numFmtId="175" fontId="0" fillId="0" borderId="0" xfId="0" applyNumberFormat="1" applyAlignment="1">
      <alignment/>
    </xf>
    <xf numFmtId="175" fontId="6" fillId="0" borderId="0" xfId="0" applyNumberFormat="1" applyFont="1" applyAlignment="1">
      <alignment/>
    </xf>
    <xf numFmtId="175" fontId="4" fillId="0" borderId="10" xfId="0" applyNumberFormat="1" applyFont="1" applyBorder="1" applyAlignment="1">
      <alignment wrapText="1"/>
    </xf>
    <xf numFmtId="175" fontId="4" fillId="0" borderId="10" xfId="0" applyNumberFormat="1" applyFont="1" applyBorder="1" applyAlignment="1">
      <alignment/>
    </xf>
    <xf numFmtId="175" fontId="0" fillId="0" borderId="0" xfId="0" applyNumberFormat="1" applyAlignment="1">
      <alignment wrapText="1"/>
    </xf>
    <xf numFmtId="176" fontId="4" fillId="0" borderId="10" xfId="0" applyNumberFormat="1" applyFont="1" applyBorder="1" applyAlignment="1">
      <alignment/>
    </xf>
    <xf numFmtId="175" fontId="6" fillId="0" borderId="10" xfId="44" applyNumberFormat="1" applyFont="1" applyFill="1" applyBorder="1" applyAlignment="1">
      <alignment/>
    </xf>
    <xf numFmtId="175" fontId="6" fillId="37" borderId="10" xfId="44" applyNumberFormat="1" applyFont="1" applyFill="1" applyBorder="1" applyAlignment="1">
      <alignment/>
    </xf>
    <xf numFmtId="2" fontId="5" fillId="0" borderId="10" xfId="0" applyNumberFormat="1" applyFont="1" applyFill="1" applyBorder="1" applyAlignment="1">
      <alignment horizontal="right"/>
    </xf>
    <xf numFmtId="2" fontId="0" fillId="0" borderId="0" xfId="0" applyNumberFormat="1" applyAlignment="1">
      <alignment horizontal="right"/>
    </xf>
    <xf numFmtId="2" fontId="6" fillId="0" borderId="0" xfId="0" applyNumberFormat="1" applyFont="1" applyAlignment="1">
      <alignment horizontal="right"/>
    </xf>
    <xf numFmtId="2" fontId="4" fillId="33" borderId="10" xfId="0" applyNumberFormat="1" applyFont="1" applyFill="1" applyBorder="1" applyAlignment="1">
      <alignment horizontal="left" wrapText="1"/>
    </xf>
    <xf numFmtId="2" fontId="4" fillId="0" borderId="10" xfId="0" applyNumberFormat="1" applyFont="1" applyBorder="1" applyAlignment="1">
      <alignment horizontal="right"/>
    </xf>
    <xf numFmtId="2" fontId="0" fillId="0" borderId="0" xfId="0" applyNumberFormat="1" applyAlignment="1">
      <alignment horizontal="right" wrapText="1"/>
    </xf>
    <xf numFmtId="0" fontId="6" fillId="36" borderId="10" xfId="42" applyNumberFormat="1" applyFont="1" applyFill="1" applyBorder="1" applyAlignment="1">
      <alignment horizontal="left"/>
    </xf>
    <xf numFmtId="2" fontId="5" fillId="0" borderId="10" xfId="0" applyNumberFormat="1" applyFont="1" applyBorder="1" applyAlignment="1">
      <alignment horizontal="right"/>
    </xf>
    <xf numFmtId="0" fontId="12" fillId="37" borderId="10" xfId="0" applyFont="1" applyFill="1" applyBorder="1" applyAlignment="1">
      <alignment wrapText="1"/>
    </xf>
    <xf numFmtId="164" fontId="6" fillId="37" borderId="0" xfId="42" applyNumberFormat="1" applyFont="1" applyFill="1" applyBorder="1" applyAlignment="1">
      <alignment wrapText="1"/>
    </xf>
    <xf numFmtId="0" fontId="12" fillId="37" borderId="13" xfId="0" applyFont="1" applyFill="1" applyBorder="1" applyAlignment="1">
      <alignment horizontal="left" wrapText="1"/>
    </xf>
    <xf numFmtId="0" fontId="51" fillId="0" borderId="0" xfId="0" applyFont="1" applyAlignment="1">
      <alignment/>
    </xf>
    <xf numFmtId="0" fontId="5" fillId="0" borderId="0" xfId="0" applyFont="1" applyAlignment="1">
      <alignment/>
    </xf>
    <xf numFmtId="0" fontId="0" fillId="0" borderId="0" xfId="0" applyFont="1" applyAlignment="1">
      <alignment horizontal="left" indent="5"/>
    </xf>
    <xf numFmtId="0" fontId="49" fillId="0" borderId="0" xfId="0" applyFont="1" applyAlignment="1">
      <alignment/>
    </xf>
    <xf numFmtId="0" fontId="1" fillId="0" borderId="0" xfId="0" applyFont="1" applyAlignment="1">
      <alignment/>
    </xf>
    <xf numFmtId="0" fontId="5" fillId="0" borderId="10" xfId="0" applyFont="1" applyBorder="1" applyAlignment="1">
      <alignment vertical="top" wrapText="1"/>
    </xf>
    <xf numFmtId="0" fontId="1" fillId="0" borderId="10" xfId="0" applyFont="1" applyBorder="1" applyAlignment="1">
      <alignment vertical="top" wrapText="1"/>
    </xf>
    <xf numFmtId="0" fontId="1" fillId="0" borderId="10" xfId="0" applyFont="1" applyFill="1" applyBorder="1" applyAlignment="1">
      <alignment vertical="top" wrapText="1"/>
    </xf>
    <xf numFmtId="0" fontId="1" fillId="0" borderId="10" xfId="0" applyFont="1" applyFill="1" applyBorder="1" applyAlignment="1">
      <alignment vertical="top" wrapText="1"/>
    </xf>
    <xf numFmtId="0" fontId="49" fillId="0" borderId="0" xfId="0" applyFont="1" applyAlignment="1">
      <alignment horizontal="left" wrapText="1"/>
    </xf>
    <xf numFmtId="0" fontId="0" fillId="0" borderId="0" xfId="0" applyAlignment="1">
      <alignment horizontal="left" wrapText="1" indent="5"/>
    </xf>
    <xf numFmtId="0" fontId="0" fillId="0" borderId="0" xfId="0" applyFont="1" applyAlignment="1">
      <alignment horizontal="left" wrapText="1" indent="5"/>
    </xf>
    <xf numFmtId="0" fontId="4" fillId="0" borderId="15" xfId="0" applyFont="1" applyFill="1" applyBorder="1" applyAlignment="1">
      <alignment horizontal="center" wrapText="1"/>
    </xf>
    <xf numFmtId="0" fontId="4" fillId="0" borderId="12" xfId="0" applyFont="1" applyFill="1" applyBorder="1" applyAlignment="1">
      <alignment horizontal="center" wrapText="1"/>
    </xf>
    <xf numFmtId="0" fontId="4" fillId="0" borderId="13" xfId="0" applyFont="1" applyBorder="1" applyAlignment="1">
      <alignment horizontal="center" wrapText="1"/>
    </xf>
    <xf numFmtId="0" fontId="4" fillId="0" borderId="12" xfId="0" applyFont="1" applyBorder="1" applyAlignment="1">
      <alignment horizontal="center" wrapText="1"/>
    </xf>
    <xf numFmtId="0" fontId="4" fillId="0" borderId="13" xfId="0" applyFont="1" applyFill="1" applyBorder="1" applyAlignment="1">
      <alignment horizontal="center"/>
    </xf>
    <xf numFmtId="0" fontId="4" fillId="0" borderId="12" xfId="0" applyFont="1" applyFill="1" applyBorder="1" applyAlignment="1">
      <alignment horizontal="center"/>
    </xf>
    <xf numFmtId="0" fontId="1" fillId="0" borderId="10" xfId="0" applyFont="1" applyBorder="1" applyAlignment="1">
      <alignment vertical="top" wrapText="1"/>
    </xf>
    <xf numFmtId="0" fontId="4" fillId="0" borderId="13" xfId="0" applyFont="1" applyBorder="1" applyAlignment="1">
      <alignment horizontal="center"/>
    </xf>
    <xf numFmtId="0" fontId="4" fillId="0" borderId="15" xfId="0" applyFont="1" applyBorder="1" applyAlignment="1">
      <alignment horizontal="center"/>
    </xf>
    <xf numFmtId="0" fontId="4" fillId="0" borderId="12" xfId="0" applyFont="1" applyBorder="1" applyAlignment="1">
      <alignment horizontal="center"/>
    </xf>
    <xf numFmtId="0" fontId="4" fillId="0" borderId="10" xfId="0" applyFont="1" applyBorder="1" applyAlignment="1">
      <alignment horizontal="center"/>
    </xf>
    <xf numFmtId="0" fontId="5" fillId="0" borderId="10" xfId="0" applyFont="1" applyBorder="1" applyAlignment="1">
      <alignment horizontal="center" vertical="top" wrapText="1"/>
    </xf>
    <xf numFmtId="0" fontId="1" fillId="0" borderId="13" xfId="0" applyFont="1" applyBorder="1" applyAlignment="1">
      <alignment horizontal="left" vertical="top" wrapText="1"/>
    </xf>
    <xf numFmtId="0" fontId="1" fillId="0" borderId="15" xfId="0" applyFont="1" applyBorder="1" applyAlignment="1">
      <alignment horizontal="left" vertical="top" wrapText="1"/>
    </xf>
    <xf numFmtId="0" fontId="4" fillId="0" borderId="13" xfId="0" applyFont="1" applyBorder="1" applyAlignment="1">
      <alignment horizontal="center"/>
    </xf>
    <xf numFmtId="0" fontId="4" fillId="0" borderId="15" xfId="0" applyFont="1" applyBorder="1" applyAlignment="1">
      <alignment horizontal="center"/>
    </xf>
    <xf numFmtId="0" fontId="4" fillId="0" borderId="12" xfId="0" applyFont="1" applyBorder="1" applyAlignment="1">
      <alignment horizontal="center"/>
    </xf>
    <xf numFmtId="0" fontId="49" fillId="0" borderId="0" xfId="0" applyFont="1" applyFill="1" applyAlignment="1">
      <alignment horizontal="left" wrapText="1"/>
    </xf>
    <xf numFmtId="0" fontId="0" fillId="0" borderId="0" xfId="0" applyFont="1" applyFill="1" applyAlignment="1">
      <alignment horizontal="left" wrapText="1"/>
    </xf>
    <xf numFmtId="0" fontId="49" fillId="0" borderId="0" xfId="0" applyFont="1" applyFill="1" applyAlignment="1" quotePrefix="1">
      <alignment horizontal="left" wrapText="1"/>
    </xf>
    <xf numFmtId="0" fontId="49" fillId="0" borderId="0" xfId="0" applyFont="1" applyFill="1" applyAlignment="1">
      <alignment horizontal="left" wrapText="1"/>
    </xf>
    <xf numFmtId="0" fontId="6" fillId="0" borderId="0" xfId="0" applyFont="1" applyFill="1" applyAlignment="1">
      <alignment horizontal="left" wrapText="1"/>
    </xf>
    <xf numFmtId="0" fontId="6" fillId="0" borderId="0" xfId="0" applyFont="1" applyFill="1" applyAlignment="1">
      <alignment horizontal="left" wrapText="1"/>
    </xf>
    <xf numFmtId="0" fontId="4" fillId="0" borderId="15" xfId="0" applyFont="1" applyFill="1" applyBorder="1" applyAlignment="1">
      <alignment horizontal="center"/>
    </xf>
    <xf numFmtId="0" fontId="4" fillId="0" borderId="13" xfId="0" applyFont="1" applyBorder="1" applyAlignment="1">
      <alignment horizontal="center" wrapText="1"/>
    </xf>
    <xf numFmtId="0" fontId="4" fillId="0" borderId="12" xfId="0" applyFont="1" applyBorder="1" applyAlignment="1">
      <alignment horizontal="center" wrapText="1"/>
    </xf>
    <xf numFmtId="0" fontId="1" fillId="0" borderId="10" xfId="0" applyFont="1" applyBorder="1" applyAlignment="1">
      <alignment horizontal="left" vertical="top" wrapText="1"/>
    </xf>
    <xf numFmtId="0" fontId="4" fillId="0" borderId="10" xfId="0" applyFont="1" applyBorder="1" applyAlignment="1">
      <alignment horizontal="center"/>
    </xf>
    <xf numFmtId="1" fontId="4" fillId="0" borderId="13" xfId="0" applyNumberFormat="1" applyFont="1" applyFill="1" applyBorder="1" applyAlignment="1">
      <alignment horizontal="center"/>
    </xf>
    <xf numFmtId="1" fontId="4" fillId="0" borderId="12" xfId="0" applyNumberFormat="1" applyFont="1" applyFill="1" applyBorder="1" applyAlignment="1">
      <alignment horizontal="center"/>
    </xf>
    <xf numFmtId="0" fontId="4" fillId="0" borderId="10" xfId="0" applyFont="1" applyBorder="1" applyAlignment="1">
      <alignment horizontal="center" wrapText="1"/>
    </xf>
    <xf numFmtId="0" fontId="4" fillId="0" borderId="10" xfId="0" applyFont="1" applyFill="1" applyBorder="1" applyAlignment="1">
      <alignment horizontal="center"/>
    </xf>
    <xf numFmtId="0" fontId="4" fillId="0" borderId="13" xfId="0" applyFont="1" applyFill="1" applyBorder="1" applyAlignment="1">
      <alignment horizontal="center" wrapText="1"/>
    </xf>
    <xf numFmtId="0" fontId="4" fillId="0" borderId="13" xfId="0" applyFont="1" applyFill="1" applyBorder="1" applyAlignment="1">
      <alignment horizontal="center"/>
    </xf>
    <xf numFmtId="0" fontId="4" fillId="0" borderId="15" xfId="0" applyFont="1" applyFill="1" applyBorder="1" applyAlignment="1">
      <alignment horizontal="center"/>
    </xf>
    <xf numFmtId="0" fontId="4" fillId="0" borderId="12" xfId="0" applyFont="1" applyFill="1" applyBorder="1" applyAlignment="1">
      <alignment horizontal="center"/>
    </xf>
    <xf numFmtId="0" fontId="4" fillId="0" borderId="10" xfId="0" applyFont="1" applyBorder="1" applyAlignment="1">
      <alignment horizontal="center"/>
    </xf>
    <xf numFmtId="0" fontId="4" fillId="0" borderId="13" xfId="0" applyFont="1" applyFill="1" applyBorder="1" applyAlignment="1">
      <alignment horizontal="center" wrapText="1"/>
    </xf>
    <xf numFmtId="0" fontId="4" fillId="0" borderId="12" xfId="0" applyFont="1" applyFill="1" applyBorder="1" applyAlignment="1">
      <alignment horizontal="center" wrapText="1"/>
    </xf>
    <xf numFmtId="0" fontId="4" fillId="0" borderId="13" xfId="0" applyFont="1" applyBorder="1" applyAlignment="1">
      <alignment horizontal="center"/>
    </xf>
    <xf numFmtId="0" fontId="4" fillId="0" borderId="15" xfId="0" applyFont="1" applyBorder="1" applyAlignment="1">
      <alignment horizontal="center"/>
    </xf>
    <xf numFmtId="0" fontId="4" fillId="0" borderId="12" xfId="0" applyFont="1" applyBorder="1" applyAlignment="1">
      <alignment horizontal="center"/>
    </xf>
    <xf numFmtId="0" fontId="4" fillId="0" borderId="13" xfId="0" applyFont="1" applyBorder="1" applyAlignment="1">
      <alignment horizontal="center" wrapText="1"/>
    </xf>
    <xf numFmtId="0" fontId="4" fillId="0" borderId="12" xfId="0" applyFont="1" applyBorder="1" applyAlignment="1">
      <alignment horizontal="center" wrapText="1"/>
    </xf>
    <xf numFmtId="0" fontId="4" fillId="0" borderId="13" xfId="0" applyFont="1" applyFill="1" applyBorder="1" applyAlignment="1">
      <alignment horizontal="center" wrapText="1"/>
    </xf>
    <xf numFmtId="0" fontId="4" fillId="0" borderId="12" xfId="0" applyFont="1" applyFill="1" applyBorder="1" applyAlignment="1">
      <alignment horizontal="center" wrapText="1"/>
    </xf>
    <xf numFmtId="0" fontId="4" fillId="0" borderId="10" xfId="0" applyFont="1" applyBorder="1" applyAlignment="1">
      <alignment horizont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C28"/>
  <sheetViews>
    <sheetView zoomScalePageLayoutView="0" workbookViewId="0" topLeftCell="A1">
      <selection activeCell="A1" sqref="A1"/>
    </sheetView>
  </sheetViews>
  <sheetFormatPr defaultColWidth="9.140625" defaultRowHeight="15"/>
  <cols>
    <col min="1" max="1" width="34.8515625" style="0" customWidth="1"/>
    <col min="2" max="2" width="34.28125" style="0" customWidth="1"/>
    <col min="3" max="3" width="21.00390625" style="0" customWidth="1"/>
  </cols>
  <sheetData>
    <row r="1" ht="15.75">
      <c r="A1" s="596" t="s">
        <v>1042</v>
      </c>
    </row>
    <row r="2" ht="15.75">
      <c r="A2" s="87"/>
    </row>
    <row r="3" spans="1:3" s="75" customFormat="1" ht="63.75" customHeight="1">
      <c r="A3" s="605" t="s">
        <v>1084</v>
      </c>
      <c r="B3" s="605"/>
      <c r="C3" s="605"/>
    </row>
    <row r="4" s="75" customFormat="1" ht="15">
      <c r="A4" s="597"/>
    </row>
    <row r="5" s="75" customFormat="1" ht="15">
      <c r="A5" s="75" t="s">
        <v>1028</v>
      </c>
    </row>
    <row r="6" spans="1:3" s="75" customFormat="1" ht="66" customHeight="1">
      <c r="A6" s="606" t="s">
        <v>1035</v>
      </c>
      <c r="B6" s="607"/>
      <c r="C6" s="607"/>
    </row>
    <row r="7" s="75" customFormat="1" ht="15">
      <c r="A7" s="598" t="s">
        <v>1036</v>
      </c>
    </row>
    <row r="8" s="75" customFormat="1" ht="15">
      <c r="A8" s="598" t="s">
        <v>1037</v>
      </c>
    </row>
    <row r="9" spans="1:3" s="75" customFormat="1" ht="34.5" customHeight="1">
      <c r="A9" s="607" t="s">
        <v>1038</v>
      </c>
      <c r="B9" s="607"/>
      <c r="C9" s="607"/>
    </row>
    <row r="10" s="75" customFormat="1" ht="15">
      <c r="A10" s="598"/>
    </row>
    <row r="11" s="75" customFormat="1" ht="15">
      <c r="A11" s="599" t="s">
        <v>1043</v>
      </c>
    </row>
    <row r="12" s="75" customFormat="1" ht="15">
      <c r="A12" s="598"/>
    </row>
    <row r="13" s="75" customFormat="1" ht="15">
      <c r="A13" s="599" t="s">
        <v>1029</v>
      </c>
    </row>
    <row r="14" s="75" customFormat="1" ht="15">
      <c r="A14" s="598"/>
    </row>
    <row r="15" s="75" customFormat="1" ht="15">
      <c r="A15" s="599" t="s">
        <v>1030</v>
      </c>
    </row>
    <row r="16" s="75" customFormat="1" ht="15">
      <c r="A16" s="600"/>
    </row>
    <row r="17" spans="1:2" s="75" customFormat="1" ht="30">
      <c r="A17" s="601" t="s">
        <v>1027</v>
      </c>
      <c r="B17" s="601" t="s">
        <v>1039</v>
      </c>
    </row>
    <row r="18" spans="1:2" s="75" customFormat="1" ht="15">
      <c r="A18" s="602" t="s">
        <v>692</v>
      </c>
      <c r="B18" s="603" t="s">
        <v>1044</v>
      </c>
    </row>
    <row r="19" spans="1:2" s="75" customFormat="1" ht="15" customHeight="1">
      <c r="A19" s="602" t="s">
        <v>693</v>
      </c>
      <c r="B19" s="604" t="s">
        <v>1045</v>
      </c>
    </row>
    <row r="20" spans="1:2" s="75" customFormat="1" ht="15.75" customHeight="1" hidden="1">
      <c r="A20" s="602" t="s">
        <v>689</v>
      </c>
      <c r="B20" s="604"/>
    </row>
    <row r="21" spans="1:2" s="75" customFormat="1" ht="15">
      <c r="A21" s="602" t="s">
        <v>694</v>
      </c>
      <c r="B21" s="603" t="s">
        <v>1046</v>
      </c>
    </row>
    <row r="22" spans="1:2" s="75" customFormat="1" ht="15">
      <c r="A22" s="602" t="s">
        <v>695</v>
      </c>
      <c r="B22" s="603" t="s">
        <v>1047</v>
      </c>
    </row>
    <row r="23" spans="1:2" s="75" customFormat="1" ht="15">
      <c r="A23" s="602" t="s">
        <v>1040</v>
      </c>
      <c r="B23" s="603" t="s">
        <v>1048</v>
      </c>
    </row>
    <row r="24" spans="1:2" s="75" customFormat="1" ht="15">
      <c r="A24" s="602" t="s">
        <v>1041</v>
      </c>
      <c r="B24" s="603" t="s">
        <v>1049</v>
      </c>
    </row>
    <row r="25" spans="1:2" s="75" customFormat="1" ht="15">
      <c r="A25" s="602" t="s">
        <v>1031</v>
      </c>
      <c r="B25" s="603" t="s">
        <v>1050</v>
      </c>
    </row>
    <row r="26" spans="1:2" s="75" customFormat="1" ht="15">
      <c r="A26" s="602" t="s">
        <v>1032</v>
      </c>
      <c r="B26" s="603" t="s">
        <v>1051</v>
      </c>
    </row>
    <row r="27" spans="1:2" s="75" customFormat="1" ht="17.25" customHeight="1">
      <c r="A27" s="602" t="s">
        <v>1033</v>
      </c>
      <c r="B27" s="603" t="s">
        <v>1052</v>
      </c>
    </row>
    <row r="28" spans="1:2" s="75" customFormat="1" ht="15">
      <c r="A28" s="602" t="s">
        <v>1034</v>
      </c>
      <c r="B28" s="603" t="s">
        <v>1053</v>
      </c>
    </row>
  </sheetData>
  <sheetProtection/>
  <mergeCells count="4">
    <mergeCell ref="B19:B20"/>
    <mergeCell ref="A3:C3"/>
    <mergeCell ref="A6:C6"/>
    <mergeCell ref="A9:C9"/>
  </mergeCells>
  <printOptions/>
  <pageMargins left="0.7" right="0.7" top="0.75" bottom="0.75" header="0.3" footer="0.3"/>
  <pageSetup horizontalDpi="600" verticalDpi="600" orientation="portrait" r:id="rId1"/>
</worksheet>
</file>

<file path=xl/worksheets/sheet10.xml><?xml version="1.0" encoding="utf-8"?>
<worksheet xmlns="http://schemas.openxmlformats.org/spreadsheetml/2006/main" xmlns:r="http://schemas.openxmlformats.org/officeDocument/2006/relationships">
  <dimension ref="A1:AH113"/>
  <sheetViews>
    <sheetView zoomScalePageLayoutView="0" workbookViewId="0" topLeftCell="A1">
      <selection activeCell="A1" sqref="A1"/>
    </sheetView>
  </sheetViews>
  <sheetFormatPr defaultColWidth="9.140625" defaultRowHeight="15"/>
  <cols>
    <col min="1" max="1" width="6.00390625" style="0" customWidth="1"/>
    <col min="2" max="2" width="20.140625" style="0" customWidth="1"/>
    <col min="3" max="3" width="16.140625" style="0" customWidth="1"/>
    <col min="4" max="4" width="9.140625" style="372" hidden="1" customWidth="1"/>
    <col min="5" max="5" width="9.140625" style="372" customWidth="1"/>
    <col min="6" max="6" width="5.28125" style="372" customWidth="1"/>
    <col min="7" max="7" width="6.7109375" style="372" customWidth="1"/>
    <col min="8" max="8" width="9.140625" style="379" hidden="1" customWidth="1"/>
    <col min="9" max="9" width="7.28125" style="372" customWidth="1"/>
    <col min="10" max="10" width="7.140625" style="372" customWidth="1"/>
    <col min="11" max="11" width="10.00390625" style="372" customWidth="1"/>
    <col min="12" max="12" width="7.57421875" style="372" customWidth="1"/>
    <col min="13" max="13" width="4.00390625" style="372" customWidth="1"/>
    <col min="14" max="14" width="6.57421875" style="372" customWidth="1"/>
    <col min="15" max="16" width="9.140625" style="372" hidden="1" customWidth="1"/>
    <col min="17" max="17" width="11.57421875" style="372" customWidth="1"/>
    <col min="18" max="18" width="6.28125" style="0" customWidth="1"/>
    <col min="19" max="19" width="10.7109375" style="0" bestFit="1" customWidth="1"/>
    <col min="20" max="20" width="6.140625" style="0" customWidth="1"/>
    <col min="21" max="21" width="6.00390625" style="500" customWidth="1"/>
    <col min="22" max="22" width="6.00390625" style="0" customWidth="1"/>
    <col min="23" max="23" width="5.8515625" style="0" customWidth="1"/>
    <col min="24" max="24" width="6.00390625" style="0" hidden="1" customWidth="1"/>
    <col min="25" max="25" width="7.8515625" style="196" customWidth="1"/>
    <col min="26" max="26" width="7.8515625" style="0" customWidth="1"/>
    <col min="27" max="27" width="8.28125" style="0" bestFit="1" customWidth="1"/>
  </cols>
  <sheetData>
    <row r="1" spans="1:27" s="26" customFormat="1" ht="15.75">
      <c r="A1" s="19" t="s">
        <v>1091</v>
      </c>
      <c r="B1" s="27"/>
      <c r="D1" s="217"/>
      <c r="E1" s="217"/>
      <c r="F1" s="217"/>
      <c r="G1" s="373"/>
      <c r="H1" s="374"/>
      <c r="I1" s="374"/>
      <c r="J1" s="37"/>
      <c r="K1" s="374"/>
      <c r="L1" s="374"/>
      <c r="M1" s="374"/>
      <c r="N1" s="374"/>
      <c r="O1" s="28"/>
      <c r="P1" s="28"/>
      <c r="Q1" s="28"/>
      <c r="R1" s="32"/>
      <c r="S1" s="29"/>
      <c r="T1" s="30"/>
      <c r="U1" s="501"/>
      <c r="V1" s="113"/>
      <c r="W1" s="109"/>
      <c r="X1" s="70"/>
      <c r="Y1" s="70"/>
      <c r="Z1" s="70"/>
      <c r="AA1" s="79"/>
    </row>
    <row r="2" spans="1:27" s="26" customFormat="1" ht="15">
      <c r="A2" s="20"/>
      <c r="B2" s="27"/>
      <c r="D2" s="217"/>
      <c r="E2" s="217"/>
      <c r="F2" s="217"/>
      <c r="G2" s="373"/>
      <c r="H2" s="374"/>
      <c r="I2" s="374"/>
      <c r="J2" s="37"/>
      <c r="K2" s="374"/>
      <c r="L2" s="374"/>
      <c r="M2" s="374"/>
      <c r="N2" s="374"/>
      <c r="O2" s="28"/>
      <c r="P2" s="28"/>
      <c r="Q2" s="28"/>
      <c r="R2" s="32"/>
      <c r="S2" s="29"/>
      <c r="T2" s="30"/>
      <c r="U2" s="501"/>
      <c r="V2" s="113"/>
      <c r="W2" s="109"/>
      <c r="X2" s="70"/>
      <c r="Y2" s="70"/>
      <c r="Z2" s="70"/>
      <c r="AA2" s="79"/>
    </row>
    <row r="3" spans="1:34" s="26" customFormat="1" ht="15">
      <c r="A3" s="250" t="s">
        <v>809</v>
      </c>
      <c r="B3" s="103"/>
      <c r="C3" s="32"/>
      <c r="D3" s="308"/>
      <c r="E3" s="308"/>
      <c r="F3" s="308"/>
      <c r="G3" s="329"/>
      <c r="H3" s="308"/>
      <c r="I3" s="308"/>
      <c r="J3" s="293"/>
      <c r="K3" s="308"/>
      <c r="L3" s="308"/>
      <c r="M3" s="308"/>
      <c r="N3" s="308"/>
      <c r="O3" s="293"/>
      <c r="P3" s="293"/>
      <c r="Q3" s="293"/>
      <c r="R3" s="32"/>
      <c r="S3" s="440"/>
      <c r="T3" s="30"/>
      <c r="U3" s="32"/>
      <c r="V3" s="32"/>
      <c r="W3" s="32"/>
      <c r="X3" s="32"/>
      <c r="Y3" s="32"/>
      <c r="Z3" s="32"/>
      <c r="AA3" s="249"/>
      <c r="AB3" s="32"/>
      <c r="AC3" s="32"/>
      <c r="AD3" s="32"/>
      <c r="AE3" s="32"/>
      <c r="AF3" s="32"/>
      <c r="AG3" s="32"/>
      <c r="AH3" s="32"/>
    </row>
    <row r="4" spans="1:34" s="26" customFormat="1" ht="33.75" customHeight="1">
      <c r="A4" s="625" t="s">
        <v>1061</v>
      </c>
      <c r="B4" s="625"/>
      <c r="C4" s="625"/>
      <c r="D4" s="625"/>
      <c r="E4" s="625"/>
      <c r="F4" s="625"/>
      <c r="G4" s="625"/>
      <c r="H4" s="625"/>
      <c r="I4" s="625"/>
      <c r="J4" s="625"/>
      <c r="K4" s="625"/>
      <c r="L4" s="625"/>
      <c r="M4" s="625"/>
      <c r="N4" s="625"/>
      <c r="O4" s="625"/>
      <c r="P4" s="625"/>
      <c r="Q4" s="625"/>
      <c r="R4" s="625"/>
      <c r="S4" s="625"/>
      <c r="T4" s="625"/>
      <c r="U4" s="625"/>
      <c r="V4" s="625"/>
      <c r="W4" s="625"/>
      <c r="X4" s="625"/>
      <c r="Y4" s="625"/>
      <c r="Z4" s="625"/>
      <c r="AA4" s="625"/>
      <c r="AB4" s="32"/>
      <c r="AC4" s="32"/>
      <c r="AD4" s="32"/>
      <c r="AE4" s="32"/>
      <c r="AF4" s="32"/>
      <c r="AG4" s="32"/>
      <c r="AH4" s="32"/>
    </row>
    <row r="5" spans="1:34" s="26" customFormat="1" ht="15">
      <c r="A5" s="252" t="s">
        <v>981</v>
      </c>
      <c r="B5" s="7"/>
      <c r="C5" s="253"/>
      <c r="D5" s="383"/>
      <c r="E5" s="342"/>
      <c r="F5" s="342"/>
      <c r="G5" s="342"/>
      <c r="H5" s="342"/>
      <c r="I5" s="342"/>
      <c r="J5" s="342"/>
      <c r="K5" s="308"/>
      <c r="L5" s="308"/>
      <c r="M5" s="308"/>
      <c r="N5" s="308"/>
      <c r="O5" s="293"/>
      <c r="P5" s="293"/>
      <c r="Q5" s="293"/>
      <c r="R5" s="32"/>
      <c r="S5" s="440"/>
      <c r="T5" s="30"/>
      <c r="U5" s="32"/>
      <c r="V5" s="32"/>
      <c r="W5" s="32"/>
      <c r="X5" s="32"/>
      <c r="Y5" s="32"/>
      <c r="Z5" s="32"/>
      <c r="AA5" s="249"/>
      <c r="AB5" s="32"/>
      <c r="AC5" s="32"/>
      <c r="AD5" s="32"/>
      <c r="AE5" s="32"/>
      <c r="AF5" s="32"/>
      <c r="AG5" s="32"/>
      <c r="AH5" s="32"/>
    </row>
    <row r="6" spans="1:34" s="26" customFormat="1" ht="15">
      <c r="A6" s="252" t="s">
        <v>980</v>
      </c>
      <c r="B6" s="7"/>
      <c r="C6" s="7"/>
      <c r="D6" s="342"/>
      <c r="E6" s="342"/>
      <c r="F6" s="342"/>
      <c r="G6" s="342"/>
      <c r="H6" s="342"/>
      <c r="I6" s="342"/>
      <c r="J6" s="383"/>
      <c r="K6" s="308"/>
      <c r="L6" s="308"/>
      <c r="M6" s="308"/>
      <c r="N6" s="308"/>
      <c r="O6" s="293"/>
      <c r="P6" s="293"/>
      <c r="Q6" s="293"/>
      <c r="R6" s="32"/>
      <c r="S6" s="440"/>
      <c r="T6" s="30"/>
      <c r="U6" s="32"/>
      <c r="V6" s="32"/>
      <c r="W6" s="32"/>
      <c r="X6" s="32"/>
      <c r="Y6" s="32"/>
      <c r="Z6" s="32"/>
      <c r="AA6" s="249"/>
      <c r="AB6" s="32"/>
      <c r="AC6" s="32"/>
      <c r="AD6" s="32"/>
      <c r="AE6" s="32"/>
      <c r="AF6" s="32"/>
      <c r="AG6" s="32"/>
      <c r="AH6" s="32"/>
    </row>
    <row r="7" spans="1:34" s="26" customFormat="1" ht="30.75" customHeight="1">
      <c r="A7" s="628" t="s">
        <v>979</v>
      </c>
      <c r="B7" s="628"/>
      <c r="C7" s="628"/>
      <c r="D7" s="628"/>
      <c r="E7" s="628"/>
      <c r="F7" s="628"/>
      <c r="G7" s="628"/>
      <c r="H7" s="628"/>
      <c r="I7" s="628"/>
      <c r="J7" s="628"/>
      <c r="K7" s="628"/>
      <c r="L7" s="628"/>
      <c r="M7" s="628"/>
      <c r="N7" s="628"/>
      <c r="O7" s="628"/>
      <c r="P7" s="628"/>
      <c r="Q7" s="628"/>
      <c r="R7" s="628"/>
      <c r="S7" s="628"/>
      <c r="T7" s="628"/>
      <c r="U7" s="628"/>
      <c r="V7" s="628"/>
      <c r="W7" s="628"/>
      <c r="X7" s="628"/>
      <c r="Y7" s="628"/>
      <c r="Z7" s="628"/>
      <c r="AA7" s="628"/>
      <c r="AB7" s="32"/>
      <c r="AC7" s="32"/>
      <c r="AD7" s="32"/>
      <c r="AE7" s="32"/>
      <c r="AF7" s="32"/>
      <c r="AG7" s="32"/>
      <c r="AH7" s="32"/>
    </row>
    <row r="8" spans="1:34" s="26" customFormat="1" ht="15">
      <c r="A8" s="78"/>
      <c r="B8" s="103"/>
      <c r="C8" s="32"/>
      <c r="D8" s="308"/>
      <c r="E8" s="308"/>
      <c r="F8" s="308"/>
      <c r="G8" s="329"/>
      <c r="H8" s="308"/>
      <c r="I8" s="308"/>
      <c r="J8" s="293"/>
      <c r="K8" s="308"/>
      <c r="L8" s="308"/>
      <c r="M8" s="308"/>
      <c r="N8" s="308"/>
      <c r="O8" s="293"/>
      <c r="P8" s="293"/>
      <c r="Q8" s="293"/>
      <c r="R8" s="32"/>
      <c r="S8" s="440"/>
      <c r="T8" s="32"/>
      <c r="U8" s="32"/>
      <c r="V8" s="32"/>
      <c r="W8" s="32"/>
      <c r="X8" s="32"/>
      <c r="Y8" s="32"/>
      <c r="Z8" s="32"/>
      <c r="AA8" s="249"/>
      <c r="AB8" s="32"/>
      <c r="AC8" s="32"/>
      <c r="AD8" s="32"/>
      <c r="AE8" s="32"/>
      <c r="AF8" s="32"/>
      <c r="AG8" s="32"/>
      <c r="AH8" s="32"/>
    </row>
    <row r="9" spans="1:34" s="26" customFormat="1" ht="15">
      <c r="A9" s="188" t="s">
        <v>1067</v>
      </c>
      <c r="B9" s="103"/>
      <c r="C9" s="32"/>
      <c r="D9" s="308"/>
      <c r="E9" s="308"/>
      <c r="F9" s="308"/>
      <c r="G9" s="329"/>
      <c r="H9" s="308"/>
      <c r="I9" s="308"/>
      <c r="J9" s="293"/>
      <c r="K9" s="308"/>
      <c r="L9" s="308"/>
      <c r="M9" s="308"/>
      <c r="N9" s="308"/>
      <c r="O9" s="293"/>
      <c r="P9" s="293"/>
      <c r="Q9" s="293"/>
      <c r="R9" s="32"/>
      <c r="S9" s="440"/>
      <c r="T9" s="30"/>
      <c r="U9" s="32"/>
      <c r="V9" s="32"/>
      <c r="W9" s="32"/>
      <c r="X9" s="32"/>
      <c r="Y9" s="32"/>
      <c r="Z9" s="32"/>
      <c r="AA9" s="249"/>
      <c r="AB9" s="32"/>
      <c r="AC9" s="32"/>
      <c r="AD9" s="32"/>
      <c r="AE9" s="32"/>
      <c r="AF9" s="32"/>
      <c r="AG9" s="32"/>
      <c r="AH9" s="32"/>
    </row>
    <row r="10" spans="1:34" s="26" customFormat="1" ht="15">
      <c r="A10" s="24" t="s">
        <v>1077</v>
      </c>
      <c r="B10" s="103"/>
      <c r="C10" s="32"/>
      <c r="D10" s="308"/>
      <c r="E10" s="308"/>
      <c r="F10" s="308"/>
      <c r="G10" s="329"/>
      <c r="H10" s="308"/>
      <c r="I10" s="308"/>
      <c r="J10" s="293"/>
      <c r="K10" s="308"/>
      <c r="L10" s="308"/>
      <c r="M10" s="308"/>
      <c r="N10" s="308"/>
      <c r="O10" s="293"/>
      <c r="P10" s="293"/>
      <c r="Q10" s="293"/>
      <c r="R10" s="32"/>
      <c r="S10" s="440"/>
      <c r="T10" s="30"/>
      <c r="U10" s="32"/>
      <c r="V10" s="32"/>
      <c r="W10" s="32"/>
      <c r="X10" s="32"/>
      <c r="Y10" s="32"/>
      <c r="Z10" s="32"/>
      <c r="AA10" s="249"/>
      <c r="AB10" s="32"/>
      <c r="AC10" s="32"/>
      <c r="AD10" s="32"/>
      <c r="AE10" s="32"/>
      <c r="AF10" s="32"/>
      <c r="AG10" s="32"/>
      <c r="AH10" s="32"/>
    </row>
    <row r="11" spans="1:34" s="26" customFormat="1" ht="30" customHeight="1">
      <c r="A11" s="629" t="s">
        <v>1014</v>
      </c>
      <c r="B11" s="630"/>
      <c r="C11" s="630"/>
      <c r="D11" s="630"/>
      <c r="E11" s="630"/>
      <c r="F11" s="630"/>
      <c r="G11" s="630"/>
      <c r="H11" s="630"/>
      <c r="I11" s="630"/>
      <c r="J11" s="630"/>
      <c r="K11" s="630"/>
      <c r="L11" s="630"/>
      <c r="M11" s="630"/>
      <c r="N11" s="630"/>
      <c r="O11" s="630"/>
      <c r="P11" s="630"/>
      <c r="Q11" s="630"/>
      <c r="R11" s="630"/>
      <c r="S11" s="630"/>
      <c r="T11" s="630"/>
      <c r="U11" s="630"/>
      <c r="V11" s="630"/>
      <c r="W11" s="630"/>
      <c r="X11" s="630"/>
      <c r="Y11" s="630"/>
      <c r="Z11" s="630"/>
      <c r="AA11" s="630"/>
      <c r="AB11" s="32"/>
      <c r="AC11" s="32"/>
      <c r="AD11" s="32"/>
      <c r="AE11" s="32"/>
      <c r="AF11" s="32"/>
      <c r="AG11" s="32"/>
      <c r="AH11" s="32"/>
    </row>
    <row r="12" spans="1:34" s="26" customFormat="1" ht="31.5" customHeight="1">
      <c r="A12" s="629" t="s">
        <v>982</v>
      </c>
      <c r="B12" s="629"/>
      <c r="C12" s="629"/>
      <c r="D12" s="629"/>
      <c r="E12" s="629"/>
      <c r="F12" s="629"/>
      <c r="G12" s="629"/>
      <c r="H12" s="629"/>
      <c r="I12" s="629"/>
      <c r="J12" s="629"/>
      <c r="K12" s="629"/>
      <c r="L12" s="629"/>
      <c r="M12" s="629"/>
      <c r="N12" s="629"/>
      <c r="O12" s="629"/>
      <c r="P12" s="629"/>
      <c r="Q12" s="629"/>
      <c r="R12" s="629"/>
      <c r="S12" s="629"/>
      <c r="T12" s="629"/>
      <c r="U12" s="629"/>
      <c r="V12" s="629"/>
      <c r="W12" s="629"/>
      <c r="X12" s="629"/>
      <c r="Y12" s="629"/>
      <c r="Z12" s="629"/>
      <c r="AA12" s="629"/>
      <c r="AB12" s="32"/>
      <c r="AC12" s="32"/>
      <c r="AD12" s="32"/>
      <c r="AE12" s="32"/>
      <c r="AF12" s="32"/>
      <c r="AG12" s="32"/>
      <c r="AH12" s="32"/>
    </row>
    <row r="13" spans="1:34" s="26" customFormat="1" ht="15">
      <c r="A13" s="24" t="s">
        <v>983</v>
      </c>
      <c r="B13" s="103"/>
      <c r="C13" s="32"/>
      <c r="D13" s="308"/>
      <c r="E13" s="308"/>
      <c r="F13" s="308"/>
      <c r="G13" s="329"/>
      <c r="H13" s="308"/>
      <c r="I13" s="308"/>
      <c r="J13" s="293"/>
      <c r="K13" s="308"/>
      <c r="L13" s="308"/>
      <c r="M13" s="308"/>
      <c r="N13" s="308"/>
      <c r="O13" s="293"/>
      <c r="P13" s="293"/>
      <c r="Q13" s="293"/>
      <c r="R13" s="32"/>
      <c r="S13" s="440"/>
      <c r="T13" s="30"/>
      <c r="U13" s="32"/>
      <c r="V13" s="32"/>
      <c r="W13" s="32"/>
      <c r="X13" s="32"/>
      <c r="Y13" s="32"/>
      <c r="Z13" s="32"/>
      <c r="AA13" s="249"/>
      <c r="AB13" s="32"/>
      <c r="AC13" s="32"/>
      <c r="AD13" s="32"/>
      <c r="AE13" s="32"/>
      <c r="AF13" s="32"/>
      <c r="AG13" s="32"/>
      <c r="AH13" s="32"/>
    </row>
    <row r="14" spans="1:34" s="26" customFormat="1" ht="27.75" customHeight="1">
      <c r="A14" s="629" t="s">
        <v>1082</v>
      </c>
      <c r="B14" s="630"/>
      <c r="C14" s="630"/>
      <c r="D14" s="630"/>
      <c r="E14" s="630"/>
      <c r="F14" s="630"/>
      <c r="G14" s="630"/>
      <c r="H14" s="630"/>
      <c r="I14" s="630"/>
      <c r="J14" s="630"/>
      <c r="K14" s="630"/>
      <c r="L14" s="630"/>
      <c r="M14" s="630"/>
      <c r="N14" s="630"/>
      <c r="O14" s="630"/>
      <c r="P14" s="630"/>
      <c r="Q14" s="630"/>
      <c r="R14" s="630"/>
      <c r="S14" s="630"/>
      <c r="T14" s="630"/>
      <c r="U14" s="630"/>
      <c r="V14" s="630"/>
      <c r="W14" s="630"/>
      <c r="X14" s="630"/>
      <c r="Y14" s="630"/>
      <c r="Z14" s="630"/>
      <c r="AA14" s="630"/>
      <c r="AB14" s="32"/>
      <c r="AC14" s="32"/>
      <c r="AD14" s="32"/>
      <c r="AE14" s="32"/>
      <c r="AF14" s="32"/>
      <c r="AG14" s="32"/>
      <c r="AH14" s="32"/>
    </row>
    <row r="15" spans="1:27" s="26" customFormat="1" ht="15">
      <c r="A15" s="2"/>
      <c r="B15" s="27"/>
      <c r="D15" s="217"/>
      <c r="E15" s="217"/>
      <c r="F15" s="217"/>
      <c r="G15" s="373"/>
      <c r="H15" s="374"/>
      <c r="I15" s="374"/>
      <c r="J15" s="37"/>
      <c r="K15" s="374"/>
      <c r="L15" s="374"/>
      <c r="M15" s="374"/>
      <c r="N15" s="374"/>
      <c r="O15" s="28"/>
      <c r="P15" s="28"/>
      <c r="Q15" s="28"/>
      <c r="R15" s="32"/>
      <c r="S15" s="29"/>
      <c r="T15" s="30"/>
      <c r="U15" s="501"/>
      <c r="V15" s="113"/>
      <c r="W15" s="109"/>
      <c r="X15" s="70"/>
      <c r="Y15" s="70"/>
      <c r="Z15" s="70"/>
      <c r="AA15" s="79"/>
    </row>
    <row r="16" spans="1:27" s="26" customFormat="1" ht="15">
      <c r="A16" s="2" t="s">
        <v>1068</v>
      </c>
      <c r="B16" s="27"/>
      <c r="D16" s="217"/>
      <c r="E16" s="217"/>
      <c r="F16" s="217"/>
      <c r="G16" s="373"/>
      <c r="H16" s="374"/>
      <c r="I16" s="374"/>
      <c r="J16" s="37"/>
      <c r="K16" s="374"/>
      <c r="L16" s="374"/>
      <c r="M16" s="374"/>
      <c r="N16" s="374"/>
      <c r="O16" s="28"/>
      <c r="P16" s="28"/>
      <c r="Q16" s="28"/>
      <c r="R16" s="32"/>
      <c r="S16" s="29"/>
      <c r="T16" s="30"/>
      <c r="U16" s="501"/>
      <c r="V16" s="113"/>
      <c r="W16" s="109"/>
      <c r="X16" s="70"/>
      <c r="Y16" s="70"/>
      <c r="Z16" s="70"/>
      <c r="AA16" s="79"/>
    </row>
    <row r="17" spans="1:27" s="26" customFormat="1" ht="30.75" customHeight="1">
      <c r="A17" s="622" t="s">
        <v>10</v>
      </c>
      <c r="B17" s="623"/>
      <c r="C17" s="623"/>
      <c r="D17" s="623"/>
      <c r="E17" s="623"/>
      <c r="F17" s="623"/>
      <c r="G17" s="623"/>
      <c r="H17" s="623"/>
      <c r="I17" s="623"/>
      <c r="J17" s="623"/>
      <c r="K17" s="623"/>
      <c r="L17" s="623"/>
      <c r="M17" s="623"/>
      <c r="N17" s="623"/>
      <c r="O17" s="623"/>
      <c r="P17" s="623"/>
      <c r="Q17" s="624"/>
      <c r="R17" s="610" t="s">
        <v>11</v>
      </c>
      <c r="S17" s="611"/>
      <c r="T17" s="612" t="s">
        <v>651</v>
      </c>
      <c r="U17" s="613"/>
      <c r="V17" s="615" t="s">
        <v>652</v>
      </c>
      <c r="W17" s="616"/>
      <c r="X17" s="616"/>
      <c r="Y17" s="616"/>
      <c r="Z17" s="616"/>
      <c r="AA17" s="616"/>
    </row>
    <row r="18" spans="1:27" s="26" customFormat="1" ht="90" customHeight="1">
      <c r="A18" s="35" t="s">
        <v>417</v>
      </c>
      <c r="B18" s="23" t="s">
        <v>414</v>
      </c>
      <c r="C18" s="36" t="s">
        <v>415</v>
      </c>
      <c r="D18" s="21" t="s">
        <v>416</v>
      </c>
      <c r="E18" s="21" t="s">
        <v>56</v>
      </c>
      <c r="F18" s="21" t="s">
        <v>57</v>
      </c>
      <c r="G18" s="48" t="s">
        <v>58</v>
      </c>
      <c r="H18" s="25" t="s">
        <v>713</v>
      </c>
      <c r="I18" s="25" t="s">
        <v>646</v>
      </c>
      <c r="J18" s="25" t="s">
        <v>650</v>
      </c>
      <c r="K18" s="25" t="s">
        <v>0</v>
      </c>
      <c r="L18" s="25" t="s">
        <v>9</v>
      </c>
      <c r="M18" s="25" t="s">
        <v>524</v>
      </c>
      <c r="N18" s="25" t="s">
        <v>653</v>
      </c>
      <c r="O18" s="21" t="s">
        <v>418</v>
      </c>
      <c r="P18" s="21" t="s">
        <v>52</v>
      </c>
      <c r="Q18" s="21" t="s">
        <v>305</v>
      </c>
      <c r="R18" s="25" t="s">
        <v>645</v>
      </c>
      <c r="S18" s="13" t="s">
        <v>986</v>
      </c>
      <c r="T18" s="468" t="s">
        <v>988</v>
      </c>
      <c r="U18" s="496" t="s">
        <v>1069</v>
      </c>
      <c r="V18" s="114" t="s">
        <v>647</v>
      </c>
      <c r="W18" s="518" t="s">
        <v>648</v>
      </c>
      <c r="X18" s="68" t="s">
        <v>54</v>
      </c>
      <c r="Y18" s="518" t="s">
        <v>54</v>
      </c>
      <c r="Z18" s="203" t="s">
        <v>751</v>
      </c>
      <c r="AA18" s="236" t="s">
        <v>55</v>
      </c>
    </row>
    <row r="19" spans="1:27" ht="15.75" customHeight="1">
      <c r="A19" s="15" t="s">
        <v>433</v>
      </c>
      <c r="B19" s="43" t="s">
        <v>372</v>
      </c>
      <c r="C19" s="37" t="s">
        <v>201</v>
      </c>
      <c r="D19" s="38" t="s">
        <v>202</v>
      </c>
      <c r="E19" s="38" t="s">
        <v>523</v>
      </c>
      <c r="F19" s="125" t="s">
        <v>634</v>
      </c>
      <c r="G19" s="303" t="s">
        <v>542</v>
      </c>
      <c r="H19" s="15" t="s">
        <v>985</v>
      </c>
      <c r="I19" s="38" t="s">
        <v>377</v>
      </c>
      <c r="J19" s="15" t="s">
        <v>959</v>
      </c>
      <c r="K19" s="38" t="s">
        <v>7</v>
      </c>
      <c r="L19" s="315" t="s">
        <v>543</v>
      </c>
      <c r="M19" s="311" t="s">
        <v>484</v>
      </c>
      <c r="N19" s="319" t="s">
        <v>750</v>
      </c>
      <c r="O19" s="220"/>
      <c r="P19" s="220"/>
      <c r="Q19" s="39"/>
      <c r="R19" s="15">
        <v>0.6</v>
      </c>
      <c r="S19" s="96">
        <v>10000</v>
      </c>
      <c r="T19" s="497"/>
      <c r="U19" s="498"/>
      <c r="V19" s="33">
        <f aca="true" t="shared" si="0" ref="V19:V24">U19/100*45</f>
        <v>0</v>
      </c>
      <c r="W19" s="241">
        <f aca="true" t="shared" si="1" ref="W19:W24">V19*R19</f>
        <v>0</v>
      </c>
      <c r="X19" s="46">
        <f aca="true" t="shared" si="2" ref="X19:X24">(W19/S19*43560)/16</f>
        <v>0</v>
      </c>
      <c r="Y19" s="241">
        <f>X19</f>
        <v>0</v>
      </c>
      <c r="Z19" s="246"/>
      <c r="AA19" s="238">
        <f aca="true" t="shared" si="3" ref="AA19:AA24">X19*(T19)</f>
        <v>0</v>
      </c>
    </row>
    <row r="20" spans="1:27" ht="15">
      <c r="A20" s="15" t="s">
        <v>433</v>
      </c>
      <c r="B20" s="60" t="s">
        <v>373</v>
      </c>
      <c r="C20" s="39" t="s">
        <v>252</v>
      </c>
      <c r="D20" s="38" t="s">
        <v>313</v>
      </c>
      <c r="E20" s="125" t="s">
        <v>523</v>
      </c>
      <c r="F20" s="38" t="s">
        <v>538</v>
      </c>
      <c r="G20" s="303" t="s">
        <v>570</v>
      </c>
      <c r="H20" s="15" t="s">
        <v>667</v>
      </c>
      <c r="I20" s="38" t="s">
        <v>484</v>
      </c>
      <c r="J20" s="15" t="s">
        <v>513</v>
      </c>
      <c r="K20" s="38" t="s">
        <v>1</v>
      </c>
      <c r="L20" s="315" t="s">
        <v>543</v>
      </c>
      <c r="M20" s="311" t="s">
        <v>377</v>
      </c>
      <c r="N20" s="319" t="s">
        <v>881</v>
      </c>
      <c r="O20" s="220"/>
      <c r="P20" s="220"/>
      <c r="Q20" s="39"/>
      <c r="R20" s="15">
        <v>0.5</v>
      </c>
      <c r="S20" s="96">
        <v>8000</v>
      </c>
      <c r="T20" s="497"/>
      <c r="U20" s="498"/>
      <c r="V20" s="33">
        <f t="shared" si="0"/>
        <v>0</v>
      </c>
      <c r="W20" s="241">
        <f t="shared" si="1"/>
        <v>0</v>
      </c>
      <c r="X20" s="46">
        <f t="shared" si="2"/>
        <v>0</v>
      </c>
      <c r="Y20" s="241">
        <f>X20</f>
        <v>0</v>
      </c>
      <c r="Z20" s="246"/>
      <c r="AA20" s="238">
        <f t="shared" si="3"/>
        <v>0</v>
      </c>
    </row>
    <row r="21" spans="1:27" ht="60">
      <c r="A21" s="15" t="s">
        <v>433</v>
      </c>
      <c r="B21" s="60" t="s">
        <v>301</v>
      </c>
      <c r="C21" s="39" t="s">
        <v>145</v>
      </c>
      <c r="D21" s="38"/>
      <c r="E21" s="38" t="s">
        <v>523</v>
      </c>
      <c r="F21" s="38" t="s">
        <v>525</v>
      </c>
      <c r="G21" s="303">
        <v>6</v>
      </c>
      <c r="H21" s="15" t="s">
        <v>659</v>
      </c>
      <c r="I21" s="38" t="s">
        <v>377</v>
      </c>
      <c r="J21" s="39" t="s">
        <v>514</v>
      </c>
      <c r="K21" s="38" t="s">
        <v>1</v>
      </c>
      <c r="L21" s="315"/>
      <c r="M21" s="311"/>
      <c r="N21" s="427" t="s">
        <v>999</v>
      </c>
      <c r="O21" s="222"/>
      <c r="P21" s="220"/>
      <c r="Q21" s="15" t="s">
        <v>953</v>
      </c>
      <c r="R21" s="15">
        <v>1</v>
      </c>
      <c r="S21" s="96">
        <v>25000</v>
      </c>
      <c r="T21" s="497"/>
      <c r="U21" s="498"/>
      <c r="V21" s="33">
        <f t="shared" si="0"/>
        <v>0</v>
      </c>
      <c r="W21" s="241">
        <f t="shared" si="1"/>
        <v>0</v>
      </c>
      <c r="X21" s="46">
        <f t="shared" si="2"/>
        <v>0</v>
      </c>
      <c r="Y21" s="241">
        <f>X21</f>
        <v>0</v>
      </c>
      <c r="Z21" s="246"/>
      <c r="AA21" s="238">
        <f t="shared" si="3"/>
        <v>0</v>
      </c>
    </row>
    <row r="22" spans="1:27" ht="15">
      <c r="A22" s="15" t="s">
        <v>433</v>
      </c>
      <c r="B22" s="60" t="s">
        <v>374</v>
      </c>
      <c r="C22" s="39" t="s">
        <v>156</v>
      </c>
      <c r="D22" s="38" t="s">
        <v>202</v>
      </c>
      <c r="E22" s="38" t="s">
        <v>523</v>
      </c>
      <c r="F22" s="125" t="s">
        <v>634</v>
      </c>
      <c r="G22" s="303" t="s">
        <v>567</v>
      </c>
      <c r="H22" s="123" t="s">
        <v>660</v>
      </c>
      <c r="I22" s="38" t="s">
        <v>483</v>
      </c>
      <c r="J22" s="15" t="s">
        <v>513</v>
      </c>
      <c r="K22" s="38" t="s">
        <v>1</v>
      </c>
      <c r="L22" s="315" t="s">
        <v>550</v>
      </c>
      <c r="M22" s="311" t="s">
        <v>484</v>
      </c>
      <c r="N22" s="319" t="s">
        <v>740</v>
      </c>
      <c r="O22" s="220"/>
      <c r="P22" s="220"/>
      <c r="Q22" s="39"/>
      <c r="R22" s="15">
        <v>0.4</v>
      </c>
      <c r="S22" s="96">
        <v>5200</v>
      </c>
      <c r="T22" s="497"/>
      <c r="U22" s="498"/>
      <c r="V22" s="33">
        <f t="shared" si="0"/>
        <v>0</v>
      </c>
      <c r="W22" s="228">
        <f t="shared" si="1"/>
        <v>0</v>
      </c>
      <c r="X22" s="46">
        <f t="shared" si="2"/>
        <v>0</v>
      </c>
      <c r="Y22" s="228">
        <f>IF(X22&gt;Z22,"too high",X22)</f>
        <v>0</v>
      </c>
      <c r="Z22" s="246">
        <v>2</v>
      </c>
      <c r="AA22" s="238">
        <f t="shared" si="3"/>
        <v>0</v>
      </c>
    </row>
    <row r="23" spans="1:27" ht="30">
      <c r="A23" s="15" t="s">
        <v>433</v>
      </c>
      <c r="B23" s="60" t="s">
        <v>494</v>
      </c>
      <c r="C23" s="39" t="s">
        <v>496</v>
      </c>
      <c r="D23" s="38" t="s">
        <v>330</v>
      </c>
      <c r="E23" s="38" t="s">
        <v>523</v>
      </c>
      <c r="F23" s="125" t="s">
        <v>635</v>
      </c>
      <c r="G23" s="303">
        <v>24</v>
      </c>
      <c r="H23" s="15" t="s">
        <v>965</v>
      </c>
      <c r="I23" s="38" t="s">
        <v>484</v>
      </c>
      <c r="J23" s="15" t="s">
        <v>513</v>
      </c>
      <c r="K23" s="38"/>
      <c r="L23" s="315"/>
      <c r="M23" s="311" t="s">
        <v>541</v>
      </c>
      <c r="N23" s="319" t="s">
        <v>740</v>
      </c>
      <c r="O23" s="222"/>
      <c r="P23" s="220" t="s">
        <v>495</v>
      </c>
      <c r="Q23" s="39"/>
      <c r="R23" s="15">
        <v>0.5</v>
      </c>
      <c r="S23" s="96">
        <v>6900</v>
      </c>
      <c r="T23" s="497"/>
      <c r="U23" s="498"/>
      <c r="V23" s="33">
        <f t="shared" si="0"/>
        <v>0</v>
      </c>
      <c r="W23" s="228">
        <f t="shared" si="1"/>
        <v>0</v>
      </c>
      <c r="X23" s="46">
        <f t="shared" si="2"/>
        <v>0</v>
      </c>
      <c r="Y23" s="228">
        <f>IF(X23&gt;Z23,"too high",X23)</f>
        <v>0</v>
      </c>
      <c r="Z23" s="246">
        <v>2</v>
      </c>
      <c r="AA23" s="238">
        <f t="shared" si="3"/>
        <v>0</v>
      </c>
    </row>
    <row r="24" spans="1:27" ht="30">
      <c r="A24" s="15" t="s">
        <v>433</v>
      </c>
      <c r="B24" s="60" t="s">
        <v>280</v>
      </c>
      <c r="C24" s="39" t="s">
        <v>108</v>
      </c>
      <c r="D24" s="38" t="s">
        <v>219</v>
      </c>
      <c r="E24" s="38" t="s">
        <v>523</v>
      </c>
      <c r="F24" s="38" t="s">
        <v>634</v>
      </c>
      <c r="G24" s="299" t="s">
        <v>563</v>
      </c>
      <c r="H24" s="15" t="s">
        <v>977</v>
      </c>
      <c r="I24" s="38" t="s">
        <v>377</v>
      </c>
      <c r="J24" s="15" t="s">
        <v>513</v>
      </c>
      <c r="K24" s="38" t="s">
        <v>1</v>
      </c>
      <c r="L24" s="315" t="s">
        <v>543</v>
      </c>
      <c r="M24" s="311" t="s">
        <v>484</v>
      </c>
      <c r="N24" s="319" t="s">
        <v>750</v>
      </c>
      <c r="O24" s="220"/>
      <c r="P24" s="223"/>
      <c r="Q24" s="99"/>
      <c r="R24" s="15">
        <v>0.7</v>
      </c>
      <c r="S24" s="96">
        <v>15000</v>
      </c>
      <c r="T24" s="497"/>
      <c r="U24" s="498"/>
      <c r="V24" s="33">
        <f t="shared" si="0"/>
        <v>0</v>
      </c>
      <c r="W24" s="241">
        <f t="shared" si="1"/>
        <v>0</v>
      </c>
      <c r="X24" s="46">
        <f t="shared" si="2"/>
        <v>0</v>
      </c>
      <c r="Y24" s="241">
        <f>X24</f>
        <v>0</v>
      </c>
      <c r="Z24" s="246"/>
      <c r="AA24" s="238">
        <f t="shared" si="3"/>
        <v>0</v>
      </c>
    </row>
    <row r="25" spans="1:27" s="26" customFormat="1" ht="15">
      <c r="A25" s="61"/>
      <c r="B25" s="56" t="s">
        <v>304</v>
      </c>
      <c r="C25" s="33"/>
      <c r="D25" s="215"/>
      <c r="E25" s="215"/>
      <c r="F25" s="215"/>
      <c r="G25" s="378"/>
      <c r="H25" s="220"/>
      <c r="I25" s="220"/>
      <c r="J25" s="39"/>
      <c r="K25" s="220"/>
      <c r="L25" s="220"/>
      <c r="M25" s="220"/>
      <c r="N25" s="220"/>
      <c r="O25" s="34"/>
      <c r="P25" s="34"/>
      <c r="Q25" s="34"/>
      <c r="R25" s="38"/>
      <c r="S25" s="40"/>
      <c r="T25" s="41"/>
      <c r="U25" s="116">
        <f>SUM(U19:U24)</f>
        <v>0</v>
      </c>
      <c r="V25" s="116">
        <f>SUM(V19:V24)</f>
        <v>0</v>
      </c>
      <c r="W25" s="116">
        <f>SUM(W19:W24)</f>
        <v>0</v>
      </c>
      <c r="X25" s="116">
        <f>SUM(X19:X24)</f>
        <v>0</v>
      </c>
      <c r="Y25" s="74">
        <f>SUM(Y19:Y24)</f>
        <v>0</v>
      </c>
      <c r="Z25" s="116"/>
      <c r="AA25" s="119">
        <f>SUM(AA19:AA24)</f>
        <v>0</v>
      </c>
    </row>
    <row r="26" spans="1:27" s="26" customFormat="1" ht="15">
      <c r="A26" s="2"/>
      <c r="B26" s="27"/>
      <c r="D26" s="217"/>
      <c r="E26" s="217"/>
      <c r="F26" s="217"/>
      <c r="G26" s="373"/>
      <c r="H26" s="374"/>
      <c r="I26" s="374"/>
      <c r="J26" s="37"/>
      <c r="K26" s="374"/>
      <c r="L26" s="374"/>
      <c r="M26" s="374"/>
      <c r="N26" s="374"/>
      <c r="O26" s="28"/>
      <c r="P26" s="28"/>
      <c r="Q26" s="28"/>
      <c r="R26" s="32"/>
      <c r="S26" s="29"/>
      <c r="T26" s="30"/>
      <c r="U26" s="501"/>
      <c r="V26" s="113"/>
      <c r="W26" s="109"/>
      <c r="X26" s="70"/>
      <c r="Y26" s="70"/>
      <c r="Z26" s="70"/>
      <c r="AA26" s="79"/>
    </row>
    <row r="27" spans="1:34" s="4" customFormat="1" ht="15">
      <c r="A27" s="118" t="s">
        <v>673</v>
      </c>
      <c r="B27" s="7"/>
      <c r="C27" s="7"/>
      <c r="D27" s="342"/>
      <c r="E27" s="342"/>
      <c r="F27" s="342"/>
      <c r="G27" s="342"/>
      <c r="H27" s="342"/>
      <c r="I27" s="342"/>
      <c r="J27" s="342"/>
      <c r="K27" s="342"/>
      <c r="L27" s="342"/>
      <c r="M27" s="342"/>
      <c r="N27" s="343"/>
      <c r="O27" s="344"/>
      <c r="P27" s="345"/>
      <c r="Q27" s="346"/>
      <c r="R27" s="11"/>
      <c r="S27" s="443"/>
      <c r="T27" s="22"/>
      <c r="U27" s="22"/>
      <c r="V27" s="22"/>
      <c r="W27" s="22"/>
      <c r="X27" s="22"/>
      <c r="Y27" s="22"/>
      <c r="Z27" s="22"/>
      <c r="AA27" s="255"/>
      <c r="AB27" s="22"/>
      <c r="AC27" s="22"/>
      <c r="AD27" s="22"/>
      <c r="AE27" s="22"/>
      <c r="AF27" s="22"/>
      <c r="AG27" s="22"/>
      <c r="AH27" s="22"/>
    </row>
    <row r="28" spans="1:34" s="4" customFormat="1" ht="28.5" customHeight="1">
      <c r="A28" s="625" t="s">
        <v>819</v>
      </c>
      <c r="B28" s="625"/>
      <c r="C28" s="625"/>
      <c r="D28" s="625"/>
      <c r="E28" s="625"/>
      <c r="F28" s="625"/>
      <c r="G28" s="625"/>
      <c r="H28" s="625"/>
      <c r="I28" s="625"/>
      <c r="J28" s="625"/>
      <c r="K28" s="625"/>
      <c r="L28" s="625"/>
      <c r="M28" s="625"/>
      <c r="N28" s="625"/>
      <c r="O28" s="625"/>
      <c r="P28" s="625"/>
      <c r="Q28" s="625"/>
      <c r="R28" s="625"/>
      <c r="S28" s="625"/>
      <c r="T28" s="625"/>
      <c r="U28" s="625"/>
      <c r="V28" s="625"/>
      <c r="W28" s="625"/>
      <c r="X28" s="568"/>
      <c r="Y28" s="568"/>
      <c r="Z28" s="568"/>
      <c r="AA28" s="568"/>
      <c r="AB28" s="22"/>
      <c r="AC28" s="22"/>
      <c r="AD28" s="22"/>
      <c r="AE28" s="22"/>
      <c r="AF28" s="22"/>
      <c r="AG28" s="22"/>
      <c r="AH28" s="22"/>
    </row>
    <row r="29" spans="1:34" s="4" customFormat="1" ht="15">
      <c r="A29" s="7"/>
      <c r="B29" s="252" t="s">
        <v>818</v>
      </c>
      <c r="C29" s="7"/>
      <c r="D29" s="342"/>
      <c r="E29" s="342"/>
      <c r="F29" s="342"/>
      <c r="G29" s="342"/>
      <c r="H29" s="342"/>
      <c r="I29" s="342"/>
      <c r="J29" s="342"/>
      <c r="K29" s="342"/>
      <c r="L29" s="384"/>
      <c r="M29" s="342"/>
      <c r="N29" s="343"/>
      <c r="O29" s="344"/>
      <c r="P29" s="345"/>
      <c r="Q29" s="346"/>
      <c r="R29" s="11"/>
      <c r="S29" s="443"/>
      <c r="T29" s="22"/>
      <c r="U29" s="22"/>
      <c r="V29" s="22"/>
      <c r="W29" s="22"/>
      <c r="X29" s="22"/>
      <c r="Y29" s="22"/>
      <c r="Z29" s="22"/>
      <c r="AA29" s="255"/>
      <c r="AB29" s="22"/>
      <c r="AC29" s="22"/>
      <c r="AD29" s="22"/>
      <c r="AE29" s="22"/>
      <c r="AF29" s="22"/>
      <c r="AG29" s="22"/>
      <c r="AH29" s="22"/>
    </row>
    <row r="30" spans="1:34" s="4" customFormat="1" ht="15">
      <c r="A30" s="7"/>
      <c r="B30" s="252" t="s">
        <v>1006</v>
      </c>
      <c r="C30" s="7"/>
      <c r="D30" s="342"/>
      <c r="E30" s="342"/>
      <c r="F30" s="342"/>
      <c r="G30" s="342"/>
      <c r="H30" s="342"/>
      <c r="I30" s="342"/>
      <c r="J30" s="342"/>
      <c r="K30" s="342"/>
      <c r="L30" s="384"/>
      <c r="M30" s="342"/>
      <c r="N30" s="343"/>
      <c r="O30" s="344"/>
      <c r="P30" s="345"/>
      <c r="Q30" s="346"/>
      <c r="R30" s="11"/>
      <c r="S30" s="443"/>
      <c r="T30" s="22"/>
      <c r="U30" s="22"/>
      <c r="V30" s="22"/>
      <c r="W30" s="22"/>
      <c r="X30" s="22"/>
      <c r="Y30" s="22"/>
      <c r="Z30" s="22"/>
      <c r="AA30" s="255"/>
      <c r="AB30" s="22"/>
      <c r="AC30" s="22"/>
      <c r="AD30" s="22"/>
      <c r="AE30" s="22"/>
      <c r="AF30" s="22"/>
      <c r="AG30" s="22"/>
      <c r="AH30" s="22"/>
    </row>
    <row r="31" spans="1:34" s="4" customFormat="1" ht="15">
      <c r="A31" s="7"/>
      <c r="B31" s="252" t="s">
        <v>1002</v>
      </c>
      <c r="C31" s="7"/>
      <c r="D31" s="342"/>
      <c r="E31" s="342"/>
      <c r="F31" s="342"/>
      <c r="G31" s="342"/>
      <c r="H31" s="342"/>
      <c r="I31" s="342"/>
      <c r="J31" s="342"/>
      <c r="K31" s="342"/>
      <c r="L31" s="384"/>
      <c r="M31" s="342"/>
      <c r="N31" s="343"/>
      <c r="O31" s="344"/>
      <c r="P31" s="345"/>
      <c r="Q31" s="346"/>
      <c r="R31" s="11"/>
      <c r="S31" s="443"/>
      <c r="T31" s="22"/>
      <c r="U31" s="22"/>
      <c r="V31" s="22"/>
      <c r="W31" s="22"/>
      <c r="X31" s="22"/>
      <c r="Y31" s="22"/>
      <c r="Z31" s="22"/>
      <c r="AA31" s="255"/>
      <c r="AB31" s="22"/>
      <c r="AC31" s="22"/>
      <c r="AD31" s="22"/>
      <c r="AE31" s="22"/>
      <c r="AF31" s="22"/>
      <c r="AG31" s="22"/>
      <c r="AH31" s="22"/>
    </row>
    <row r="32" spans="1:34" s="4" customFormat="1" ht="15">
      <c r="A32" s="7"/>
      <c r="B32" s="252" t="s">
        <v>816</v>
      </c>
      <c r="C32" s="7"/>
      <c r="D32" s="342"/>
      <c r="E32" s="342"/>
      <c r="F32" s="342"/>
      <c r="G32" s="342"/>
      <c r="H32" s="342"/>
      <c r="I32" s="342"/>
      <c r="J32" s="342"/>
      <c r="K32" s="342"/>
      <c r="L32" s="384"/>
      <c r="M32" s="342"/>
      <c r="N32" s="343"/>
      <c r="O32" s="344"/>
      <c r="P32" s="345"/>
      <c r="Q32" s="346"/>
      <c r="R32" s="11"/>
      <c r="S32" s="443"/>
      <c r="T32" s="22"/>
      <c r="U32" s="22"/>
      <c r="V32" s="22"/>
      <c r="W32" s="22"/>
      <c r="X32" s="22"/>
      <c r="Y32" s="22"/>
      <c r="Z32" s="22"/>
      <c r="AA32" s="255"/>
      <c r="AB32" s="22"/>
      <c r="AC32" s="22"/>
      <c r="AD32" s="22"/>
      <c r="AE32" s="22"/>
      <c r="AF32" s="22"/>
      <c r="AG32" s="22"/>
      <c r="AH32" s="22"/>
    </row>
    <row r="33" spans="1:34" s="4" customFormat="1" ht="15">
      <c r="A33" s="7"/>
      <c r="B33" s="252" t="s">
        <v>1007</v>
      </c>
      <c r="C33" s="7"/>
      <c r="D33" s="342"/>
      <c r="E33" s="342"/>
      <c r="F33" s="342"/>
      <c r="G33" s="342"/>
      <c r="H33" s="342"/>
      <c r="I33" s="342"/>
      <c r="J33" s="342"/>
      <c r="K33" s="342"/>
      <c r="L33" s="384"/>
      <c r="M33" s="342"/>
      <c r="N33" s="343"/>
      <c r="O33" s="344"/>
      <c r="P33" s="345"/>
      <c r="Q33" s="346"/>
      <c r="R33" s="11"/>
      <c r="S33" s="443"/>
      <c r="T33" s="22"/>
      <c r="U33" s="22"/>
      <c r="V33" s="22"/>
      <c r="W33" s="22"/>
      <c r="X33" s="22"/>
      <c r="Y33" s="22"/>
      <c r="Z33" s="22"/>
      <c r="AA33" s="255"/>
      <c r="AB33" s="22"/>
      <c r="AC33" s="22"/>
      <c r="AD33" s="22"/>
      <c r="AE33" s="22"/>
      <c r="AF33" s="22"/>
      <c r="AG33" s="22"/>
      <c r="AH33" s="22"/>
    </row>
    <row r="34" spans="1:34" s="4" customFormat="1" ht="27.75" customHeight="1">
      <c r="A34" s="626" t="s">
        <v>1019</v>
      </c>
      <c r="B34" s="626"/>
      <c r="C34" s="626"/>
      <c r="D34" s="626"/>
      <c r="E34" s="626"/>
      <c r="F34" s="626"/>
      <c r="G34" s="626"/>
      <c r="H34" s="626"/>
      <c r="I34" s="626"/>
      <c r="J34" s="626"/>
      <c r="K34" s="626"/>
      <c r="L34" s="626"/>
      <c r="M34" s="626"/>
      <c r="N34" s="626"/>
      <c r="O34" s="626"/>
      <c r="P34" s="626"/>
      <c r="Q34" s="626"/>
      <c r="R34" s="626"/>
      <c r="S34" s="626"/>
      <c r="T34" s="626"/>
      <c r="U34" s="626"/>
      <c r="V34" s="626"/>
      <c r="W34" s="626"/>
      <c r="X34" s="626"/>
      <c r="Y34" s="626"/>
      <c r="Z34" s="626"/>
      <c r="AA34" s="626"/>
      <c r="AB34" s="22"/>
      <c r="AC34" s="22"/>
      <c r="AD34" s="22"/>
      <c r="AE34" s="22"/>
      <c r="AF34" s="22"/>
      <c r="AG34" s="22"/>
      <c r="AH34" s="22"/>
    </row>
    <row r="35" spans="1:34" s="4" customFormat="1" ht="15">
      <c r="A35" s="252" t="s">
        <v>1004</v>
      </c>
      <c r="B35" s="7"/>
      <c r="C35" s="7"/>
      <c r="D35" s="342"/>
      <c r="E35" s="342"/>
      <c r="F35" s="342"/>
      <c r="G35" s="342"/>
      <c r="H35" s="342"/>
      <c r="I35" s="342"/>
      <c r="J35" s="342"/>
      <c r="K35" s="342"/>
      <c r="L35" s="342"/>
      <c r="M35" s="342"/>
      <c r="N35" s="343"/>
      <c r="O35" s="344"/>
      <c r="P35" s="345"/>
      <c r="Q35" s="346"/>
      <c r="R35" s="11"/>
      <c r="S35" s="443"/>
      <c r="T35" s="22"/>
      <c r="U35" s="22"/>
      <c r="V35" s="22"/>
      <c r="W35" s="22"/>
      <c r="X35" s="22"/>
      <c r="Y35" s="22"/>
      <c r="Z35" s="22"/>
      <c r="AA35" s="255"/>
      <c r="AB35" s="22"/>
      <c r="AC35" s="22"/>
      <c r="AD35" s="22"/>
      <c r="AE35" s="22"/>
      <c r="AF35" s="22"/>
      <c r="AG35" s="22"/>
      <c r="AH35" s="22"/>
    </row>
    <row r="36" spans="1:34" s="4" customFormat="1" ht="15">
      <c r="A36" s="252" t="s">
        <v>822</v>
      </c>
      <c r="B36" s="7"/>
      <c r="C36" s="7"/>
      <c r="D36" s="342"/>
      <c r="E36" s="384"/>
      <c r="F36" s="342"/>
      <c r="G36" s="342"/>
      <c r="H36" s="342"/>
      <c r="I36" s="342"/>
      <c r="J36" s="342"/>
      <c r="K36" s="342"/>
      <c r="L36" s="342"/>
      <c r="M36" s="342"/>
      <c r="N36" s="343"/>
      <c r="O36" s="344"/>
      <c r="P36" s="345"/>
      <c r="Q36" s="346"/>
      <c r="R36" s="11"/>
      <c r="S36" s="443"/>
      <c r="T36" s="22"/>
      <c r="U36" s="22"/>
      <c r="V36" s="22"/>
      <c r="W36" s="22"/>
      <c r="X36" s="22"/>
      <c r="Y36" s="22"/>
      <c r="Z36" s="22"/>
      <c r="AA36" s="255"/>
      <c r="AB36" s="22"/>
      <c r="AC36" s="22"/>
      <c r="AD36" s="22"/>
      <c r="AE36" s="22"/>
      <c r="AF36" s="22"/>
      <c r="AG36" s="22"/>
      <c r="AH36" s="22"/>
    </row>
    <row r="37" spans="1:34" s="4" customFormat="1" ht="30.75" customHeight="1">
      <c r="A37" s="626" t="s">
        <v>1012</v>
      </c>
      <c r="B37" s="626"/>
      <c r="C37" s="626"/>
      <c r="D37" s="626"/>
      <c r="E37" s="626"/>
      <c r="F37" s="626"/>
      <c r="G37" s="626"/>
      <c r="H37" s="626"/>
      <c r="I37" s="626"/>
      <c r="J37" s="626"/>
      <c r="K37" s="626"/>
      <c r="L37" s="626"/>
      <c r="M37" s="626"/>
      <c r="N37" s="626"/>
      <c r="O37" s="626"/>
      <c r="P37" s="626"/>
      <c r="Q37" s="626"/>
      <c r="R37" s="626"/>
      <c r="S37" s="626"/>
      <c r="T37" s="626"/>
      <c r="U37" s="626"/>
      <c r="V37" s="626"/>
      <c r="W37" s="626"/>
      <c r="X37" s="626"/>
      <c r="Y37" s="626"/>
      <c r="Z37" s="626"/>
      <c r="AA37" s="626"/>
      <c r="AB37" s="22"/>
      <c r="AC37" s="22"/>
      <c r="AD37" s="22"/>
      <c r="AE37" s="22"/>
      <c r="AF37" s="22"/>
      <c r="AG37" s="22"/>
      <c r="AH37" s="22"/>
    </row>
    <row r="38" spans="1:34" s="4" customFormat="1" ht="15">
      <c r="A38" s="253" t="s">
        <v>1005</v>
      </c>
      <c r="B38" s="7"/>
      <c r="C38" s="7"/>
      <c r="D38" s="342"/>
      <c r="E38" s="342"/>
      <c r="F38" s="342"/>
      <c r="G38" s="342"/>
      <c r="H38" s="342"/>
      <c r="I38" s="342"/>
      <c r="J38" s="342"/>
      <c r="K38" s="342"/>
      <c r="L38" s="342"/>
      <c r="M38" s="342"/>
      <c r="N38" s="343"/>
      <c r="O38" s="344"/>
      <c r="P38" s="345"/>
      <c r="Q38" s="346"/>
      <c r="R38" s="11"/>
      <c r="S38" s="443"/>
      <c r="T38" s="22"/>
      <c r="U38" s="22"/>
      <c r="V38" s="22"/>
      <c r="W38" s="22"/>
      <c r="X38" s="22"/>
      <c r="Y38" s="22"/>
      <c r="Z38" s="22"/>
      <c r="AA38" s="255"/>
      <c r="AB38" s="22"/>
      <c r="AC38" s="22"/>
      <c r="AD38" s="22"/>
      <c r="AE38" s="22"/>
      <c r="AF38" s="22"/>
      <c r="AG38" s="22"/>
      <c r="AH38" s="22"/>
    </row>
    <row r="39" spans="1:27" s="4" customFormat="1" ht="16.5" customHeight="1">
      <c r="A39" s="120"/>
      <c r="B39"/>
      <c r="C39"/>
      <c r="D39" s="372"/>
      <c r="E39" s="372"/>
      <c r="F39" s="372"/>
      <c r="G39" s="372"/>
      <c r="H39" s="372"/>
      <c r="I39" s="372"/>
      <c r="J39" s="372"/>
      <c r="K39" s="379"/>
      <c r="L39" s="372"/>
      <c r="M39" s="372"/>
      <c r="N39" s="12"/>
      <c r="O39" s="16"/>
      <c r="P39" s="414"/>
      <c r="Q39" s="415"/>
      <c r="R39" s="11"/>
      <c r="S39" s="10"/>
      <c r="U39" s="502"/>
      <c r="W39" s="111"/>
      <c r="X39" s="73"/>
      <c r="Y39" s="73"/>
      <c r="Z39" s="73"/>
      <c r="AA39" s="81"/>
    </row>
    <row r="40" spans="1:26" s="32" customFormat="1" ht="15">
      <c r="A40" s="2" t="s">
        <v>997</v>
      </c>
      <c r="B40" s="102"/>
      <c r="C40" s="37"/>
      <c r="D40" s="374"/>
      <c r="E40" s="374"/>
      <c r="F40" s="374"/>
      <c r="G40" s="416"/>
      <c r="H40" s="37"/>
      <c r="I40" s="374"/>
      <c r="J40" s="37"/>
      <c r="K40" s="374"/>
      <c r="L40" s="374"/>
      <c r="M40" s="374"/>
      <c r="N40" s="374"/>
      <c r="O40" s="37"/>
      <c r="P40" s="37"/>
      <c r="Q40" s="37"/>
      <c r="S40" s="89"/>
      <c r="T40" s="90"/>
      <c r="U40" s="501"/>
      <c r="W40" s="187"/>
      <c r="X40" s="105"/>
      <c r="Y40" s="105"/>
      <c r="Z40" s="105"/>
    </row>
    <row r="41" spans="1:28" ht="30" customHeight="1">
      <c r="A41" s="615" t="s">
        <v>10</v>
      </c>
      <c r="B41" s="616"/>
      <c r="C41" s="616"/>
      <c r="D41" s="616"/>
      <c r="E41" s="616"/>
      <c r="F41" s="616"/>
      <c r="G41" s="616"/>
      <c r="H41" s="616"/>
      <c r="I41" s="616"/>
      <c r="J41" s="616"/>
      <c r="K41" s="616"/>
      <c r="L41" s="616"/>
      <c r="M41" s="616"/>
      <c r="N41" s="616"/>
      <c r="O41" s="616"/>
      <c r="P41" s="616"/>
      <c r="Q41" s="617"/>
      <c r="R41" s="654" t="s">
        <v>11</v>
      </c>
      <c r="S41" s="654"/>
      <c r="T41" s="639" t="s">
        <v>651</v>
      </c>
      <c r="U41" s="639"/>
      <c r="V41" s="618" t="s">
        <v>652</v>
      </c>
      <c r="W41" s="618"/>
      <c r="X41" s="618"/>
      <c r="Y41" s="618"/>
      <c r="Z41" s="618"/>
      <c r="AA41" s="618"/>
      <c r="AB41" s="138"/>
    </row>
    <row r="42" spans="1:27" ht="90">
      <c r="A42" s="492" t="s">
        <v>417</v>
      </c>
      <c r="B42" s="88" t="s">
        <v>414</v>
      </c>
      <c r="C42" s="88" t="s">
        <v>415</v>
      </c>
      <c r="D42" s="55" t="s">
        <v>674</v>
      </c>
      <c r="E42" s="499" t="s">
        <v>56</v>
      </c>
      <c r="F42" s="499" t="s">
        <v>57</v>
      </c>
      <c r="G42" s="95" t="s">
        <v>58</v>
      </c>
      <c r="H42" s="25" t="s">
        <v>713</v>
      </c>
      <c r="I42" s="499" t="s">
        <v>646</v>
      </c>
      <c r="J42" s="72" t="s">
        <v>650</v>
      </c>
      <c r="K42" s="72" t="s">
        <v>0</v>
      </c>
      <c r="L42" s="72" t="s">
        <v>9</v>
      </c>
      <c r="M42" s="499" t="s">
        <v>524</v>
      </c>
      <c r="N42" s="499" t="s">
        <v>653</v>
      </c>
      <c r="O42" s="55" t="s">
        <v>675</v>
      </c>
      <c r="P42" s="55" t="s">
        <v>676</v>
      </c>
      <c r="Q42" s="55" t="s">
        <v>305</v>
      </c>
      <c r="R42" s="55" t="s">
        <v>645</v>
      </c>
      <c r="S42" s="13" t="s">
        <v>986</v>
      </c>
      <c r="T42" s="468" t="s">
        <v>988</v>
      </c>
      <c r="U42" s="496" t="s">
        <v>705</v>
      </c>
      <c r="V42" s="55" t="s">
        <v>647</v>
      </c>
      <c r="W42" s="518" t="s">
        <v>648</v>
      </c>
      <c r="X42" s="68" t="s">
        <v>53</v>
      </c>
      <c r="Y42" s="518" t="s">
        <v>53</v>
      </c>
      <c r="Z42" s="203" t="s">
        <v>752</v>
      </c>
      <c r="AA42" s="236" t="s">
        <v>55</v>
      </c>
    </row>
    <row r="43" spans="1:27" ht="15">
      <c r="A43" s="458" t="s">
        <v>455</v>
      </c>
      <c r="B43" s="59" t="s">
        <v>344</v>
      </c>
      <c r="C43" s="34" t="s">
        <v>322</v>
      </c>
      <c r="D43" s="215" t="s">
        <v>306</v>
      </c>
      <c r="E43" s="525" t="s">
        <v>523</v>
      </c>
      <c r="F43" s="526" t="s">
        <v>634</v>
      </c>
      <c r="G43" s="380" t="s">
        <v>563</v>
      </c>
      <c r="H43" s="15" t="s">
        <v>666</v>
      </c>
      <c r="I43" s="526" t="s">
        <v>483</v>
      </c>
      <c r="J43" s="39" t="s">
        <v>513</v>
      </c>
      <c r="K43" s="220" t="s">
        <v>2</v>
      </c>
      <c r="L43" s="220" t="s">
        <v>609</v>
      </c>
      <c r="M43" s="525" t="s">
        <v>377</v>
      </c>
      <c r="N43" s="527" t="s">
        <v>740</v>
      </c>
      <c r="O43" s="222"/>
      <c r="P43" s="220"/>
      <c r="Q43" s="39"/>
      <c r="R43" s="15">
        <v>1.6</v>
      </c>
      <c r="S43" s="96">
        <v>178251</v>
      </c>
      <c r="T43" s="497"/>
      <c r="U43" s="498"/>
      <c r="V43" s="33">
        <f>U43/100*20</f>
        <v>0</v>
      </c>
      <c r="W43" s="228">
        <f aca="true" t="shared" si="4" ref="W43:W51">V43*R43</f>
        <v>0</v>
      </c>
      <c r="X43" s="46">
        <f aca="true" t="shared" si="5" ref="X43:X51">W43/S43*43560</f>
        <v>0</v>
      </c>
      <c r="Y43" s="228">
        <f>IF(X43&gt;Z43,"too high",X43)</f>
        <v>0</v>
      </c>
      <c r="Z43" s="202">
        <v>0.25</v>
      </c>
      <c r="AA43" s="238">
        <f aca="true" t="shared" si="6" ref="AA43:AA51">X43*T43</f>
        <v>0</v>
      </c>
    </row>
    <row r="44" spans="1:27" s="32" customFormat="1" ht="29.25" customHeight="1">
      <c r="A44" s="458" t="s">
        <v>455</v>
      </c>
      <c r="B44" s="43" t="s">
        <v>316</v>
      </c>
      <c r="C44" s="39" t="s">
        <v>317</v>
      </c>
      <c r="D44" s="72"/>
      <c r="E44" s="458" t="s">
        <v>523</v>
      </c>
      <c r="F44" s="457" t="s">
        <v>634</v>
      </c>
      <c r="G44" s="300">
        <v>24</v>
      </c>
      <c r="H44" s="15" t="s">
        <v>664</v>
      </c>
      <c r="I44" s="457" t="s">
        <v>483</v>
      </c>
      <c r="J44" s="39" t="s">
        <v>514</v>
      </c>
      <c r="K44" s="39" t="s">
        <v>2</v>
      </c>
      <c r="L44" s="317" t="s">
        <v>558</v>
      </c>
      <c r="M44" s="437" t="s">
        <v>377</v>
      </c>
      <c r="N44" s="465" t="s">
        <v>837</v>
      </c>
      <c r="O44" s="269"/>
      <c r="P44" s="220"/>
      <c r="Q44" s="39"/>
      <c r="R44" s="15">
        <v>2.1</v>
      </c>
      <c r="S44" s="158">
        <v>218000</v>
      </c>
      <c r="T44" s="497"/>
      <c r="U44" s="498"/>
      <c r="V44" s="33">
        <f aca="true" t="shared" si="7" ref="V44:V103">U44/100*20</f>
        <v>0</v>
      </c>
      <c r="W44" s="228">
        <f t="shared" si="4"/>
        <v>0</v>
      </c>
      <c r="X44" s="46">
        <f t="shared" si="5"/>
        <v>0</v>
      </c>
      <c r="Y44" s="228">
        <f aca="true" t="shared" si="8" ref="Y44:Y103">X44</f>
        <v>0</v>
      </c>
      <c r="Z44" s="246"/>
      <c r="AA44" s="238">
        <f t="shared" si="6"/>
        <v>0</v>
      </c>
    </row>
    <row r="45" spans="1:27" ht="15">
      <c r="A45" s="458" t="s">
        <v>455</v>
      </c>
      <c r="B45" s="59" t="s">
        <v>385</v>
      </c>
      <c r="C45" s="34" t="s">
        <v>206</v>
      </c>
      <c r="D45" s="336" t="s">
        <v>330</v>
      </c>
      <c r="E45" s="456" t="s">
        <v>523</v>
      </c>
      <c r="F45" s="463" t="s">
        <v>634</v>
      </c>
      <c r="G45" s="299" t="s">
        <v>631</v>
      </c>
      <c r="H45" s="15" t="s">
        <v>663</v>
      </c>
      <c r="I45" s="456" t="s">
        <v>377</v>
      </c>
      <c r="J45" s="338" t="s">
        <v>514</v>
      </c>
      <c r="K45" s="315" t="s">
        <v>1</v>
      </c>
      <c r="L45" s="338" t="s">
        <v>581</v>
      </c>
      <c r="M45" s="456" t="s">
        <v>541</v>
      </c>
      <c r="N45" s="462" t="s">
        <v>740</v>
      </c>
      <c r="O45" s="315"/>
      <c r="P45" s="315"/>
      <c r="Q45" s="338"/>
      <c r="R45" s="15">
        <v>2.7</v>
      </c>
      <c r="S45" s="96">
        <v>412500</v>
      </c>
      <c r="T45" s="497"/>
      <c r="U45" s="498"/>
      <c r="V45" s="33">
        <f t="shared" si="7"/>
        <v>0</v>
      </c>
      <c r="W45" s="228">
        <f t="shared" si="4"/>
        <v>0</v>
      </c>
      <c r="X45" s="46">
        <f t="shared" si="5"/>
        <v>0</v>
      </c>
      <c r="Y45" s="228">
        <f t="shared" si="8"/>
        <v>0</v>
      </c>
      <c r="Z45" s="246"/>
      <c r="AA45" s="238">
        <f>Y45*T45</f>
        <v>0</v>
      </c>
    </row>
    <row r="46" spans="1:27" ht="30">
      <c r="A46" s="458" t="s">
        <v>455</v>
      </c>
      <c r="B46" s="59" t="s">
        <v>345</v>
      </c>
      <c r="C46" s="34" t="s">
        <v>207</v>
      </c>
      <c r="D46" s="38"/>
      <c r="E46" s="454" t="s">
        <v>523</v>
      </c>
      <c r="F46" s="453" t="s">
        <v>525</v>
      </c>
      <c r="G46" s="299" t="s">
        <v>630</v>
      </c>
      <c r="H46" s="15" t="s">
        <v>663</v>
      </c>
      <c r="I46" s="454" t="s">
        <v>377</v>
      </c>
      <c r="J46" s="39" t="s">
        <v>514</v>
      </c>
      <c r="K46" s="38" t="s">
        <v>1</v>
      </c>
      <c r="L46" s="338" t="s">
        <v>581</v>
      </c>
      <c r="M46" s="463"/>
      <c r="N46" s="462" t="s">
        <v>741</v>
      </c>
      <c r="O46" s="222"/>
      <c r="P46" s="220"/>
      <c r="Q46" s="39"/>
      <c r="R46" s="15">
        <v>2.3</v>
      </c>
      <c r="S46" s="96">
        <v>275000</v>
      </c>
      <c r="T46" s="497"/>
      <c r="U46" s="498"/>
      <c r="V46" s="33">
        <f t="shared" si="7"/>
        <v>0</v>
      </c>
      <c r="W46" s="228">
        <f t="shared" si="4"/>
        <v>0</v>
      </c>
      <c r="X46" s="46">
        <f t="shared" si="5"/>
        <v>0</v>
      </c>
      <c r="Y46" s="228">
        <f t="shared" si="8"/>
        <v>0</v>
      </c>
      <c r="Z46" s="246"/>
      <c r="AA46" s="238">
        <f>Y46*T46</f>
        <v>0</v>
      </c>
    </row>
    <row r="47" spans="1:27" s="32" customFormat="1" ht="60">
      <c r="A47" s="457" t="s">
        <v>455</v>
      </c>
      <c r="B47" s="43" t="s">
        <v>755</v>
      </c>
      <c r="C47" s="39" t="s">
        <v>759</v>
      </c>
      <c r="D47" s="38"/>
      <c r="E47" s="453" t="s">
        <v>584</v>
      </c>
      <c r="F47" s="453" t="s">
        <v>634</v>
      </c>
      <c r="G47" s="301" t="s">
        <v>532</v>
      </c>
      <c r="H47" s="15" t="s">
        <v>665</v>
      </c>
      <c r="I47" s="453" t="s">
        <v>484</v>
      </c>
      <c r="J47" s="15" t="s">
        <v>607</v>
      </c>
      <c r="K47" s="125" t="s">
        <v>3</v>
      </c>
      <c r="L47" s="319" t="s">
        <v>552</v>
      </c>
      <c r="M47" s="463"/>
      <c r="N47" s="462" t="s">
        <v>872</v>
      </c>
      <c r="O47" s="271" t="s">
        <v>757</v>
      </c>
      <c r="P47" s="271" t="s">
        <v>757</v>
      </c>
      <c r="Q47" s="39" t="s">
        <v>871</v>
      </c>
      <c r="R47" s="15">
        <v>5.5</v>
      </c>
      <c r="S47" s="201">
        <v>1280000</v>
      </c>
      <c r="T47" s="497"/>
      <c r="U47" s="498"/>
      <c r="V47" s="33">
        <f t="shared" si="7"/>
        <v>0</v>
      </c>
      <c r="W47" s="228">
        <f t="shared" si="4"/>
        <v>0</v>
      </c>
      <c r="X47" s="46">
        <f t="shared" si="5"/>
        <v>0</v>
      </c>
      <c r="Y47" s="228">
        <f t="shared" si="8"/>
        <v>0</v>
      </c>
      <c r="Z47" s="246"/>
      <c r="AA47" s="238">
        <f t="shared" si="6"/>
        <v>0</v>
      </c>
    </row>
    <row r="48" spans="1:27" s="32" customFormat="1" ht="60">
      <c r="A48" s="457" t="s">
        <v>455</v>
      </c>
      <c r="B48" s="43" t="s">
        <v>761</v>
      </c>
      <c r="C48" s="39" t="s">
        <v>760</v>
      </c>
      <c r="D48" s="38"/>
      <c r="E48" s="453" t="s">
        <v>584</v>
      </c>
      <c r="F48" s="453" t="s">
        <v>538</v>
      </c>
      <c r="G48" s="301" t="s">
        <v>535</v>
      </c>
      <c r="H48" s="15" t="s">
        <v>670</v>
      </c>
      <c r="I48" s="453" t="s">
        <v>484</v>
      </c>
      <c r="J48" s="15" t="s">
        <v>517</v>
      </c>
      <c r="K48" s="125" t="s">
        <v>4</v>
      </c>
      <c r="L48" s="319" t="s">
        <v>552</v>
      </c>
      <c r="M48" s="463" t="s">
        <v>377</v>
      </c>
      <c r="N48" s="462" t="s">
        <v>857</v>
      </c>
      <c r="O48" s="271" t="s">
        <v>762</v>
      </c>
      <c r="P48" s="271" t="s">
        <v>762</v>
      </c>
      <c r="Q48" s="39" t="s">
        <v>873</v>
      </c>
      <c r="R48" s="15">
        <v>1.8</v>
      </c>
      <c r="S48" s="40">
        <v>140000</v>
      </c>
      <c r="T48" s="497"/>
      <c r="U48" s="498"/>
      <c r="V48" s="33">
        <f t="shared" si="7"/>
        <v>0</v>
      </c>
      <c r="W48" s="228">
        <f t="shared" si="4"/>
        <v>0</v>
      </c>
      <c r="X48" s="46">
        <f t="shared" si="5"/>
        <v>0</v>
      </c>
      <c r="Y48" s="228">
        <f t="shared" si="8"/>
        <v>0</v>
      </c>
      <c r="Z48" s="246"/>
      <c r="AA48" s="238">
        <f t="shared" si="6"/>
        <v>0</v>
      </c>
    </row>
    <row r="49" spans="1:27" ht="30" customHeight="1">
      <c r="A49" s="458" t="s">
        <v>455</v>
      </c>
      <c r="B49" s="43" t="s">
        <v>731</v>
      </c>
      <c r="C49" s="39" t="s">
        <v>221</v>
      </c>
      <c r="D49" s="38"/>
      <c r="E49" s="454" t="s">
        <v>523</v>
      </c>
      <c r="F49" s="453" t="s">
        <v>634</v>
      </c>
      <c r="G49" s="299" t="s">
        <v>632</v>
      </c>
      <c r="H49" s="123" t="s">
        <v>660</v>
      </c>
      <c r="I49" s="454" t="s">
        <v>377</v>
      </c>
      <c r="J49" s="15" t="s">
        <v>513</v>
      </c>
      <c r="K49" s="38" t="s">
        <v>4</v>
      </c>
      <c r="L49" s="320" t="s">
        <v>559</v>
      </c>
      <c r="M49" s="463" t="s">
        <v>484</v>
      </c>
      <c r="N49" s="462" t="s">
        <v>742</v>
      </c>
      <c r="O49" s="222" t="s">
        <v>531</v>
      </c>
      <c r="P49" s="222" t="s">
        <v>531</v>
      </c>
      <c r="Q49" s="39" t="s">
        <v>876</v>
      </c>
      <c r="R49" s="15">
        <v>1</v>
      </c>
      <c r="S49" s="96">
        <v>55000</v>
      </c>
      <c r="T49" s="497"/>
      <c r="U49" s="498"/>
      <c r="V49" s="33">
        <f t="shared" si="7"/>
        <v>0</v>
      </c>
      <c r="W49" s="228">
        <f t="shared" si="4"/>
        <v>0</v>
      </c>
      <c r="X49" s="46">
        <f t="shared" si="5"/>
        <v>0</v>
      </c>
      <c r="Y49" s="228">
        <f t="shared" si="8"/>
        <v>0</v>
      </c>
      <c r="Z49" s="246"/>
      <c r="AA49" s="238">
        <f t="shared" si="6"/>
        <v>0</v>
      </c>
    </row>
    <row r="50" spans="1:27" s="32" customFormat="1" ht="30">
      <c r="A50" s="457" t="s">
        <v>455</v>
      </c>
      <c r="B50" s="43" t="s">
        <v>727</v>
      </c>
      <c r="C50" s="15" t="s">
        <v>728</v>
      </c>
      <c r="D50" s="15" t="s">
        <v>160</v>
      </c>
      <c r="E50" s="457" t="s">
        <v>627</v>
      </c>
      <c r="F50" s="453" t="s">
        <v>634</v>
      </c>
      <c r="G50" s="302" t="s">
        <v>767</v>
      </c>
      <c r="H50" s="213" t="s">
        <v>659</v>
      </c>
      <c r="I50" s="457" t="s">
        <v>483</v>
      </c>
      <c r="J50" s="15" t="s">
        <v>513</v>
      </c>
      <c r="K50" s="15" t="s">
        <v>4</v>
      </c>
      <c r="L50" s="318" t="s">
        <v>559</v>
      </c>
      <c r="M50" s="437" t="s">
        <v>377</v>
      </c>
      <c r="N50" s="528" t="s">
        <v>756</v>
      </c>
      <c r="O50" s="268" t="s">
        <v>729</v>
      </c>
      <c r="P50" s="268" t="s">
        <v>729</v>
      </c>
      <c r="Q50" s="15"/>
      <c r="R50" s="15">
        <v>2.2</v>
      </c>
      <c r="S50" s="201">
        <v>250000</v>
      </c>
      <c r="T50" s="497"/>
      <c r="U50" s="498"/>
      <c r="V50" s="33">
        <f t="shared" si="7"/>
        <v>0</v>
      </c>
      <c r="W50" s="228">
        <f t="shared" si="4"/>
        <v>0</v>
      </c>
      <c r="X50" s="46">
        <f t="shared" si="5"/>
        <v>0</v>
      </c>
      <c r="Y50" s="228">
        <f t="shared" si="8"/>
        <v>0</v>
      </c>
      <c r="Z50" s="246"/>
      <c r="AA50" s="238">
        <f t="shared" si="6"/>
        <v>0</v>
      </c>
    </row>
    <row r="51" spans="1:27" ht="29.25" customHeight="1">
      <c r="A51" s="457" t="s">
        <v>455</v>
      </c>
      <c r="B51" s="60" t="s">
        <v>288</v>
      </c>
      <c r="C51" s="39" t="s">
        <v>230</v>
      </c>
      <c r="D51" s="38"/>
      <c r="E51" s="454" t="s">
        <v>627</v>
      </c>
      <c r="F51" s="453" t="s">
        <v>634</v>
      </c>
      <c r="G51" s="299" t="s">
        <v>560</v>
      </c>
      <c r="H51" s="123" t="s">
        <v>656</v>
      </c>
      <c r="I51" s="454" t="s">
        <v>484</v>
      </c>
      <c r="J51" s="39" t="s">
        <v>513</v>
      </c>
      <c r="K51" s="38" t="s">
        <v>3</v>
      </c>
      <c r="L51" s="315" t="s">
        <v>543</v>
      </c>
      <c r="M51" s="463" t="s">
        <v>377</v>
      </c>
      <c r="N51" s="462" t="s">
        <v>878</v>
      </c>
      <c r="O51" s="222" t="s">
        <v>229</v>
      </c>
      <c r="P51" s="220"/>
      <c r="Q51" s="39" t="s">
        <v>877</v>
      </c>
      <c r="R51" s="15">
        <v>1</v>
      </c>
      <c r="S51" s="96">
        <v>27000</v>
      </c>
      <c r="T51" s="497"/>
      <c r="U51" s="498"/>
      <c r="V51" s="33">
        <f t="shared" si="7"/>
        <v>0</v>
      </c>
      <c r="W51" s="228">
        <f t="shared" si="4"/>
        <v>0</v>
      </c>
      <c r="X51" s="46">
        <f t="shared" si="5"/>
        <v>0</v>
      </c>
      <c r="Y51" s="228">
        <f t="shared" si="8"/>
        <v>0</v>
      </c>
      <c r="Z51" s="246"/>
      <c r="AA51" s="238">
        <f t="shared" si="6"/>
        <v>0</v>
      </c>
    </row>
    <row r="52" spans="1:27" s="32" customFormat="1" ht="15">
      <c r="A52" s="457" t="s">
        <v>455</v>
      </c>
      <c r="B52" s="272" t="s">
        <v>239</v>
      </c>
      <c r="C52" s="37" t="s">
        <v>240</v>
      </c>
      <c r="D52" s="38"/>
      <c r="E52" s="453" t="s">
        <v>627</v>
      </c>
      <c r="F52" s="454" t="s">
        <v>634</v>
      </c>
      <c r="G52" s="303">
        <v>36</v>
      </c>
      <c r="H52" s="15" t="s">
        <v>659</v>
      </c>
      <c r="I52" s="454" t="s">
        <v>484</v>
      </c>
      <c r="J52" s="39" t="s">
        <v>517</v>
      </c>
      <c r="K52" s="38" t="s">
        <v>4</v>
      </c>
      <c r="L52" s="315" t="s">
        <v>559</v>
      </c>
      <c r="M52" s="463" t="s">
        <v>377</v>
      </c>
      <c r="N52" s="462" t="s">
        <v>838</v>
      </c>
      <c r="O52" s="222" t="s">
        <v>238</v>
      </c>
      <c r="P52" s="222" t="s">
        <v>238</v>
      </c>
      <c r="Q52" s="39"/>
      <c r="R52" s="15">
        <v>1.7</v>
      </c>
      <c r="S52" s="40">
        <v>135000</v>
      </c>
      <c r="T52" s="497"/>
      <c r="U52" s="498"/>
      <c r="V52" s="33">
        <f t="shared" si="7"/>
        <v>0</v>
      </c>
      <c r="W52" s="228">
        <f>V52*R52</f>
        <v>0</v>
      </c>
      <c r="X52" s="46">
        <f>W52/S52*43560</f>
        <v>0</v>
      </c>
      <c r="Y52" s="228">
        <f>X52</f>
        <v>0</v>
      </c>
      <c r="Z52" s="246"/>
      <c r="AA52" s="238">
        <f>X52/16</f>
        <v>0</v>
      </c>
    </row>
    <row r="53" spans="1:27" s="32" customFormat="1" ht="30">
      <c r="A53" s="457" t="s">
        <v>455</v>
      </c>
      <c r="B53" s="43" t="s">
        <v>791</v>
      </c>
      <c r="C53" s="39" t="s">
        <v>792</v>
      </c>
      <c r="D53" s="38"/>
      <c r="E53" s="453" t="s">
        <v>523</v>
      </c>
      <c r="F53" s="453" t="s">
        <v>538</v>
      </c>
      <c r="G53" s="301" t="s">
        <v>612</v>
      </c>
      <c r="H53" s="15" t="s">
        <v>670</v>
      </c>
      <c r="I53" s="453" t="s">
        <v>484</v>
      </c>
      <c r="J53" s="15" t="s">
        <v>513</v>
      </c>
      <c r="K53" s="125" t="s">
        <v>4</v>
      </c>
      <c r="L53" s="319" t="s">
        <v>533</v>
      </c>
      <c r="M53" s="463"/>
      <c r="N53" s="462" t="s">
        <v>838</v>
      </c>
      <c r="O53" s="222"/>
      <c r="P53" s="222"/>
      <c r="Q53" s="39"/>
      <c r="R53" s="15">
        <v>0.4</v>
      </c>
      <c r="S53" s="40">
        <v>4200</v>
      </c>
      <c r="T53" s="497"/>
      <c r="U53" s="498"/>
      <c r="V53" s="33">
        <f t="shared" si="7"/>
        <v>0</v>
      </c>
      <c r="W53" s="228">
        <f aca="true" t="shared" si="9" ref="W53:W58">V53*R53</f>
        <v>0</v>
      </c>
      <c r="X53" s="46">
        <f aca="true" t="shared" si="10" ref="X53:X58">W53/S53*43560</f>
        <v>0</v>
      </c>
      <c r="Y53" s="228">
        <f t="shared" si="8"/>
        <v>0</v>
      </c>
      <c r="Z53" s="246"/>
      <c r="AA53" s="238">
        <f aca="true" t="shared" si="11" ref="AA53:AA58">X53*T53</f>
        <v>0</v>
      </c>
    </row>
    <row r="54" spans="1:27" s="75" customFormat="1" ht="30">
      <c r="A54" s="520" t="s">
        <v>455</v>
      </c>
      <c r="B54" s="160" t="s">
        <v>186</v>
      </c>
      <c r="C54" s="175" t="s">
        <v>185</v>
      </c>
      <c r="D54" s="402"/>
      <c r="E54" s="456" t="s">
        <v>523</v>
      </c>
      <c r="F54" s="463" t="s">
        <v>634</v>
      </c>
      <c r="G54" s="303" t="s">
        <v>571</v>
      </c>
      <c r="H54" s="15" t="s">
        <v>660</v>
      </c>
      <c r="I54" s="456" t="s">
        <v>484</v>
      </c>
      <c r="J54" s="338" t="s">
        <v>515</v>
      </c>
      <c r="K54" s="315" t="s">
        <v>6</v>
      </c>
      <c r="L54" s="315" t="s">
        <v>557</v>
      </c>
      <c r="M54" s="456" t="s">
        <v>484</v>
      </c>
      <c r="N54" s="462" t="s">
        <v>740</v>
      </c>
      <c r="O54" s="340" t="s">
        <v>721</v>
      </c>
      <c r="P54" s="340" t="s">
        <v>721</v>
      </c>
      <c r="Q54" s="338"/>
      <c r="R54" s="15">
        <v>0.5</v>
      </c>
      <c r="S54" s="158">
        <v>6300</v>
      </c>
      <c r="T54" s="497"/>
      <c r="U54" s="498"/>
      <c r="V54" s="33">
        <f t="shared" si="7"/>
        <v>0</v>
      </c>
      <c r="W54" s="228">
        <f t="shared" si="9"/>
        <v>0</v>
      </c>
      <c r="X54" s="46">
        <f t="shared" si="10"/>
        <v>0</v>
      </c>
      <c r="Y54" s="228">
        <f t="shared" si="8"/>
        <v>0</v>
      </c>
      <c r="Z54" s="246"/>
      <c r="AA54" s="238">
        <f t="shared" si="11"/>
        <v>0</v>
      </c>
    </row>
    <row r="55" spans="1:27" ht="30">
      <c r="A55" s="458" t="s">
        <v>455</v>
      </c>
      <c r="B55" s="59" t="s">
        <v>351</v>
      </c>
      <c r="C55" s="34" t="s">
        <v>105</v>
      </c>
      <c r="D55" s="215" t="s">
        <v>306</v>
      </c>
      <c r="E55" s="525" t="s">
        <v>523</v>
      </c>
      <c r="F55" s="526" t="s">
        <v>634</v>
      </c>
      <c r="G55" s="380" t="s">
        <v>535</v>
      </c>
      <c r="H55" s="15" t="s">
        <v>660</v>
      </c>
      <c r="I55" s="525" t="s">
        <v>483</v>
      </c>
      <c r="J55" s="39" t="s">
        <v>517</v>
      </c>
      <c r="K55" s="220" t="s">
        <v>6</v>
      </c>
      <c r="L55" s="220" t="s">
        <v>533</v>
      </c>
      <c r="M55" s="525" t="s">
        <v>484</v>
      </c>
      <c r="N55" s="527" t="s">
        <v>740</v>
      </c>
      <c r="O55" s="220"/>
      <c r="P55" s="220"/>
      <c r="Q55" s="39"/>
      <c r="R55" s="15">
        <v>1</v>
      </c>
      <c r="S55" s="96">
        <v>92000</v>
      </c>
      <c r="T55" s="497"/>
      <c r="U55" s="498"/>
      <c r="V55" s="33">
        <f t="shared" si="7"/>
        <v>0</v>
      </c>
      <c r="W55" s="228">
        <f t="shared" si="9"/>
        <v>0</v>
      </c>
      <c r="X55" s="46">
        <f t="shared" si="10"/>
        <v>0</v>
      </c>
      <c r="Y55" s="228">
        <f t="shared" si="8"/>
        <v>0</v>
      </c>
      <c r="Z55" s="246"/>
      <c r="AA55" s="238">
        <f t="shared" si="11"/>
        <v>0</v>
      </c>
    </row>
    <row r="56" spans="1:27" ht="15">
      <c r="A56" s="457" t="s">
        <v>455</v>
      </c>
      <c r="B56" s="59" t="s">
        <v>299</v>
      </c>
      <c r="C56" s="34" t="s">
        <v>119</v>
      </c>
      <c r="D56" s="215" t="s">
        <v>306</v>
      </c>
      <c r="E56" s="525" t="s">
        <v>584</v>
      </c>
      <c r="F56" s="526" t="s">
        <v>634</v>
      </c>
      <c r="G56" s="377" t="s">
        <v>536</v>
      </c>
      <c r="H56" s="15" t="s">
        <v>847</v>
      </c>
      <c r="I56" s="525" t="s">
        <v>483</v>
      </c>
      <c r="J56" s="39" t="s">
        <v>517</v>
      </c>
      <c r="K56" s="220" t="s">
        <v>4</v>
      </c>
      <c r="L56" s="220" t="s">
        <v>543</v>
      </c>
      <c r="M56" s="525" t="s">
        <v>377</v>
      </c>
      <c r="N56" s="527" t="s">
        <v>984</v>
      </c>
      <c r="O56" s="222"/>
      <c r="P56" s="220"/>
      <c r="Q56" s="39"/>
      <c r="R56" s="15">
        <v>1.4</v>
      </c>
      <c r="S56" s="96">
        <v>84000</v>
      </c>
      <c r="T56" s="497"/>
      <c r="U56" s="498"/>
      <c r="V56" s="33">
        <f t="shared" si="7"/>
        <v>0</v>
      </c>
      <c r="W56" s="228">
        <f t="shared" si="9"/>
        <v>0</v>
      </c>
      <c r="X56" s="46">
        <f t="shared" si="10"/>
        <v>0</v>
      </c>
      <c r="Y56" s="228">
        <f t="shared" si="8"/>
        <v>0</v>
      </c>
      <c r="Z56" s="246"/>
      <c r="AA56" s="238">
        <f t="shared" si="11"/>
        <v>0</v>
      </c>
    </row>
    <row r="57" spans="1:27" ht="15">
      <c r="A57" s="458" t="s">
        <v>455</v>
      </c>
      <c r="B57" s="60" t="s">
        <v>393</v>
      </c>
      <c r="C57" s="39" t="s">
        <v>121</v>
      </c>
      <c r="D57" s="38"/>
      <c r="E57" s="453" t="s">
        <v>523</v>
      </c>
      <c r="F57" s="453" t="s">
        <v>634</v>
      </c>
      <c r="G57" s="299" t="s">
        <v>592</v>
      </c>
      <c r="H57" s="123" t="s">
        <v>663</v>
      </c>
      <c r="I57" s="454" t="s">
        <v>377</v>
      </c>
      <c r="J57" s="39" t="s">
        <v>514</v>
      </c>
      <c r="K57" s="38" t="s">
        <v>4</v>
      </c>
      <c r="L57" s="315" t="s">
        <v>550</v>
      </c>
      <c r="M57" s="463" t="s">
        <v>484</v>
      </c>
      <c r="N57" s="462" t="s">
        <v>740</v>
      </c>
      <c r="O57" s="222"/>
      <c r="P57" s="220"/>
      <c r="Q57" s="39"/>
      <c r="R57" s="15">
        <v>2.3</v>
      </c>
      <c r="S57" s="96">
        <v>300000</v>
      </c>
      <c r="T57" s="497"/>
      <c r="U57" s="498"/>
      <c r="V57" s="33">
        <f t="shared" si="7"/>
        <v>0</v>
      </c>
      <c r="W57" s="228">
        <f t="shared" si="9"/>
        <v>0</v>
      </c>
      <c r="X57" s="46">
        <f t="shared" si="10"/>
        <v>0</v>
      </c>
      <c r="Y57" s="228">
        <f t="shared" si="8"/>
        <v>0</v>
      </c>
      <c r="Z57" s="246"/>
      <c r="AA57" s="238">
        <f t="shared" si="11"/>
        <v>0</v>
      </c>
    </row>
    <row r="58" spans="1:27" s="75" customFormat="1" ht="17.25" customHeight="1">
      <c r="A58" s="520" t="s">
        <v>455</v>
      </c>
      <c r="B58" s="160" t="s">
        <v>395</v>
      </c>
      <c r="C58" s="175" t="s">
        <v>125</v>
      </c>
      <c r="D58" s="175"/>
      <c r="E58" s="525" t="s">
        <v>523</v>
      </c>
      <c r="F58" s="526" t="s">
        <v>634</v>
      </c>
      <c r="G58" s="380" t="s">
        <v>594</v>
      </c>
      <c r="H58" s="15" t="s">
        <v>660</v>
      </c>
      <c r="I58" s="525" t="s">
        <v>484</v>
      </c>
      <c r="J58" s="39" t="s">
        <v>515</v>
      </c>
      <c r="K58" s="220" t="s">
        <v>5</v>
      </c>
      <c r="L58" s="220" t="s">
        <v>543</v>
      </c>
      <c r="M58" s="525" t="s">
        <v>484</v>
      </c>
      <c r="N58" s="527" t="s">
        <v>740</v>
      </c>
      <c r="O58" s="222" t="s">
        <v>48</v>
      </c>
      <c r="P58" s="268" t="s">
        <v>722</v>
      </c>
      <c r="Q58" s="39"/>
      <c r="R58" s="15">
        <v>1</v>
      </c>
      <c r="S58" s="158">
        <v>41000</v>
      </c>
      <c r="T58" s="497"/>
      <c r="U58" s="498"/>
      <c r="V58" s="33">
        <f t="shared" si="7"/>
        <v>0</v>
      </c>
      <c r="W58" s="228">
        <f t="shared" si="9"/>
        <v>0</v>
      </c>
      <c r="X58" s="46">
        <f t="shared" si="10"/>
        <v>0</v>
      </c>
      <c r="Y58" s="228">
        <f t="shared" si="8"/>
        <v>0</v>
      </c>
      <c r="Z58" s="246"/>
      <c r="AA58" s="238">
        <f t="shared" si="11"/>
        <v>0</v>
      </c>
    </row>
    <row r="59" spans="1:27" ht="15">
      <c r="A59" s="261"/>
      <c r="B59" s="259"/>
      <c r="C59" s="261"/>
      <c r="D59" s="488"/>
      <c r="E59" s="488"/>
      <c r="F59" s="488"/>
      <c r="G59" s="529"/>
      <c r="H59" s="530"/>
      <c r="I59" s="488"/>
      <c r="J59" s="261"/>
      <c r="K59" s="488"/>
      <c r="L59" s="488"/>
      <c r="M59" s="488"/>
      <c r="N59" s="488"/>
      <c r="O59" s="259"/>
      <c r="P59" s="261"/>
      <c r="Q59" s="261"/>
      <c r="R59" s="260"/>
      <c r="S59" s="288"/>
      <c r="T59" s="504"/>
      <c r="U59" s="505"/>
      <c r="V59" s="260">
        <f t="shared" si="7"/>
        <v>0</v>
      </c>
      <c r="W59" s="263"/>
      <c r="X59" s="263"/>
      <c r="Y59" s="263">
        <f t="shared" si="8"/>
        <v>0</v>
      </c>
      <c r="Z59" s="263"/>
      <c r="AA59" s="282"/>
    </row>
    <row r="60" spans="1:27" ht="168" customHeight="1">
      <c r="A60" s="458" t="s">
        <v>419</v>
      </c>
      <c r="B60" s="43" t="s">
        <v>354</v>
      </c>
      <c r="C60" s="39" t="s">
        <v>321</v>
      </c>
      <c r="D60" s="38"/>
      <c r="E60" s="454" t="s">
        <v>523</v>
      </c>
      <c r="F60" s="453" t="s">
        <v>634</v>
      </c>
      <c r="G60" s="303" t="s">
        <v>532</v>
      </c>
      <c r="H60" s="123" t="s">
        <v>660</v>
      </c>
      <c r="I60" s="454" t="s">
        <v>484</v>
      </c>
      <c r="J60" s="39" t="s">
        <v>513</v>
      </c>
      <c r="K60" s="38" t="s">
        <v>5</v>
      </c>
      <c r="L60" s="315" t="s">
        <v>533</v>
      </c>
      <c r="M60" s="463" t="s">
        <v>484</v>
      </c>
      <c r="N60" s="462" t="s">
        <v>856</v>
      </c>
      <c r="O60" s="220"/>
      <c r="P60" s="220"/>
      <c r="Q60" s="39" t="s">
        <v>855</v>
      </c>
      <c r="R60" s="15">
        <v>1.2</v>
      </c>
      <c r="S60" s="96">
        <v>90000</v>
      </c>
      <c r="T60" s="497"/>
      <c r="U60" s="498"/>
      <c r="V60" s="33">
        <f t="shared" si="7"/>
        <v>0</v>
      </c>
      <c r="W60" s="228">
        <f aca="true" t="shared" si="12" ref="W60:W81">V60*R60</f>
        <v>0</v>
      </c>
      <c r="X60" s="46">
        <f aca="true" t="shared" si="13" ref="X60:X81">W60/S60*43560</f>
        <v>0</v>
      </c>
      <c r="Y60" s="228">
        <f t="shared" si="8"/>
        <v>0</v>
      </c>
      <c r="Z60" s="246"/>
      <c r="AA60" s="238">
        <f aca="true" t="shared" si="14" ref="AA60:AA81">X60*T60</f>
        <v>0</v>
      </c>
    </row>
    <row r="61" spans="1:27" ht="15">
      <c r="A61" s="458" t="s">
        <v>419</v>
      </c>
      <c r="B61" s="43" t="s">
        <v>286</v>
      </c>
      <c r="C61" s="39" t="s">
        <v>331</v>
      </c>
      <c r="D61" s="38" t="s">
        <v>306</v>
      </c>
      <c r="E61" s="453" t="s">
        <v>584</v>
      </c>
      <c r="F61" s="454" t="s">
        <v>484</v>
      </c>
      <c r="G61" s="299" t="s">
        <v>614</v>
      </c>
      <c r="H61" s="15" t="s">
        <v>847</v>
      </c>
      <c r="I61" s="454" t="s">
        <v>484</v>
      </c>
      <c r="J61" s="39" t="s">
        <v>484</v>
      </c>
      <c r="K61" s="38" t="s">
        <v>3</v>
      </c>
      <c r="L61" s="320" t="s">
        <v>557</v>
      </c>
      <c r="M61" s="463"/>
      <c r="N61" s="462" t="s">
        <v>746</v>
      </c>
      <c r="O61" s="222"/>
      <c r="P61" s="220"/>
      <c r="Q61" s="39"/>
      <c r="R61" s="15">
        <v>0.2</v>
      </c>
      <c r="S61" s="96">
        <v>1400</v>
      </c>
      <c r="T61" s="497"/>
      <c r="U61" s="498"/>
      <c r="V61" s="33">
        <f t="shared" si="7"/>
        <v>0</v>
      </c>
      <c r="W61" s="228">
        <f t="shared" si="12"/>
        <v>0</v>
      </c>
      <c r="X61" s="46">
        <f t="shared" si="13"/>
        <v>0</v>
      </c>
      <c r="Y61" s="228">
        <f t="shared" si="8"/>
        <v>0</v>
      </c>
      <c r="Z61" s="246"/>
      <c r="AA61" s="238">
        <f t="shared" si="14"/>
        <v>0</v>
      </c>
    </row>
    <row r="62" spans="1:27" ht="30">
      <c r="A62" s="458" t="s">
        <v>419</v>
      </c>
      <c r="B62" s="59" t="s">
        <v>490</v>
      </c>
      <c r="C62" s="143" t="s">
        <v>735</v>
      </c>
      <c r="D62" s="38"/>
      <c r="E62" s="454" t="s">
        <v>628</v>
      </c>
      <c r="F62" s="453" t="s">
        <v>538</v>
      </c>
      <c r="G62" s="303">
        <v>24</v>
      </c>
      <c r="H62" s="15" t="s">
        <v>955</v>
      </c>
      <c r="I62" s="454" t="s">
        <v>377</v>
      </c>
      <c r="J62" s="15" t="s">
        <v>607</v>
      </c>
      <c r="K62" s="38"/>
      <c r="L62" s="320" t="s">
        <v>557</v>
      </c>
      <c r="M62" s="463"/>
      <c r="N62" s="462" t="s">
        <v>864</v>
      </c>
      <c r="O62" s="222"/>
      <c r="P62" s="220"/>
      <c r="Q62" s="15" t="s">
        <v>865</v>
      </c>
      <c r="R62" s="15">
        <v>1</v>
      </c>
      <c r="S62" s="71">
        <v>28000</v>
      </c>
      <c r="T62" s="497"/>
      <c r="U62" s="498"/>
      <c r="V62" s="33">
        <f t="shared" si="7"/>
        <v>0</v>
      </c>
      <c r="W62" s="228">
        <f t="shared" si="12"/>
        <v>0</v>
      </c>
      <c r="X62" s="46">
        <f t="shared" si="13"/>
        <v>0</v>
      </c>
      <c r="Y62" s="228">
        <f t="shared" si="8"/>
        <v>0</v>
      </c>
      <c r="Z62" s="246"/>
      <c r="AA62" s="238">
        <f t="shared" si="14"/>
        <v>0</v>
      </c>
    </row>
    <row r="63" spans="1:27" ht="15">
      <c r="A63" s="458" t="s">
        <v>419</v>
      </c>
      <c r="B63" s="59" t="s">
        <v>287</v>
      </c>
      <c r="C63" s="34" t="s">
        <v>210</v>
      </c>
      <c r="D63" s="215" t="s">
        <v>202</v>
      </c>
      <c r="E63" s="525" t="s">
        <v>627</v>
      </c>
      <c r="F63" s="525" t="s">
        <v>538</v>
      </c>
      <c r="G63" s="381" t="s">
        <v>563</v>
      </c>
      <c r="H63" s="123" t="s">
        <v>659</v>
      </c>
      <c r="I63" s="525" t="s">
        <v>484</v>
      </c>
      <c r="J63" s="39" t="s">
        <v>513</v>
      </c>
      <c r="K63" s="220" t="s">
        <v>2</v>
      </c>
      <c r="L63" s="220" t="s">
        <v>551</v>
      </c>
      <c r="M63" s="525" t="s">
        <v>541</v>
      </c>
      <c r="N63" s="527" t="s">
        <v>740</v>
      </c>
      <c r="O63" s="218"/>
      <c r="P63" s="215"/>
      <c r="Q63" s="34"/>
      <c r="R63" s="15">
        <v>1</v>
      </c>
      <c r="S63" s="96">
        <v>38000</v>
      </c>
      <c r="T63" s="497"/>
      <c r="U63" s="498"/>
      <c r="V63" s="33">
        <f t="shared" si="7"/>
        <v>0</v>
      </c>
      <c r="W63" s="228">
        <f t="shared" si="12"/>
        <v>0</v>
      </c>
      <c r="X63" s="46">
        <f t="shared" si="13"/>
        <v>0</v>
      </c>
      <c r="Y63" s="228">
        <f t="shared" si="8"/>
        <v>0</v>
      </c>
      <c r="Z63" s="246"/>
      <c r="AA63" s="238">
        <f t="shared" si="14"/>
        <v>0</v>
      </c>
    </row>
    <row r="64" spans="1:27" ht="30">
      <c r="A64" s="458" t="s">
        <v>419</v>
      </c>
      <c r="B64" s="60" t="s">
        <v>399</v>
      </c>
      <c r="C64" s="39" t="s">
        <v>267</v>
      </c>
      <c r="D64" s="38" t="s">
        <v>202</v>
      </c>
      <c r="E64" s="454" t="s">
        <v>523</v>
      </c>
      <c r="F64" s="454" t="s">
        <v>538</v>
      </c>
      <c r="G64" s="299" t="s">
        <v>565</v>
      </c>
      <c r="H64" s="123" t="s">
        <v>663</v>
      </c>
      <c r="I64" s="454" t="s">
        <v>377</v>
      </c>
      <c r="J64" s="39" t="s">
        <v>514</v>
      </c>
      <c r="K64" s="38" t="s">
        <v>3</v>
      </c>
      <c r="L64" s="315" t="s">
        <v>558</v>
      </c>
      <c r="M64" s="463" t="s">
        <v>377</v>
      </c>
      <c r="N64" s="462" t="s">
        <v>756</v>
      </c>
      <c r="O64" s="222"/>
      <c r="P64" s="220"/>
      <c r="Q64" s="39"/>
      <c r="R64" s="15">
        <v>4.6</v>
      </c>
      <c r="S64" s="96">
        <v>900000</v>
      </c>
      <c r="T64" s="497"/>
      <c r="U64" s="498"/>
      <c r="V64" s="33">
        <f t="shared" si="7"/>
        <v>0</v>
      </c>
      <c r="W64" s="228">
        <f t="shared" si="12"/>
        <v>0</v>
      </c>
      <c r="X64" s="46">
        <f t="shared" si="13"/>
        <v>0</v>
      </c>
      <c r="Y64" s="228">
        <f t="shared" si="8"/>
        <v>0</v>
      </c>
      <c r="Z64" s="246"/>
      <c r="AA64" s="238">
        <f t="shared" si="14"/>
        <v>0</v>
      </c>
    </row>
    <row r="65" spans="1:27" ht="28.5" customHeight="1">
      <c r="A65" s="458" t="s">
        <v>419</v>
      </c>
      <c r="B65" s="59" t="s">
        <v>359</v>
      </c>
      <c r="C65" s="34" t="s">
        <v>137</v>
      </c>
      <c r="D65" s="220" t="s">
        <v>306</v>
      </c>
      <c r="E65" s="525" t="s">
        <v>523</v>
      </c>
      <c r="F65" s="525" t="s">
        <v>538</v>
      </c>
      <c r="G65" s="377">
        <v>9</v>
      </c>
      <c r="H65" s="15" t="s">
        <v>666</v>
      </c>
      <c r="I65" s="525" t="s">
        <v>377</v>
      </c>
      <c r="J65" s="39" t="s">
        <v>515</v>
      </c>
      <c r="K65" s="220" t="s">
        <v>2</v>
      </c>
      <c r="L65" s="220" t="s">
        <v>546</v>
      </c>
      <c r="M65" s="525"/>
      <c r="N65" s="527" t="s">
        <v>740</v>
      </c>
      <c r="O65" s="34"/>
      <c r="P65" s="34"/>
      <c r="Q65" s="34"/>
      <c r="R65" s="33">
        <v>0.2</v>
      </c>
      <c r="S65" s="96">
        <v>700</v>
      </c>
      <c r="T65" s="497"/>
      <c r="U65" s="498"/>
      <c r="V65" s="33">
        <f t="shared" si="7"/>
        <v>0</v>
      </c>
      <c r="W65" s="228">
        <f t="shared" si="12"/>
        <v>0</v>
      </c>
      <c r="X65" s="46">
        <f t="shared" si="13"/>
        <v>0</v>
      </c>
      <c r="Y65" s="228">
        <f t="shared" si="8"/>
        <v>0</v>
      </c>
      <c r="Z65" s="246"/>
      <c r="AA65" s="238">
        <f t="shared" si="14"/>
        <v>0</v>
      </c>
    </row>
    <row r="66" spans="1:27" s="26" customFormat="1" ht="15">
      <c r="A66" s="458" t="s">
        <v>419</v>
      </c>
      <c r="B66" s="126" t="s">
        <v>826</v>
      </c>
      <c r="C66" s="34" t="s">
        <v>138</v>
      </c>
      <c r="D66" s="215"/>
      <c r="E66" s="525" t="s">
        <v>523</v>
      </c>
      <c r="F66" s="525" t="s">
        <v>538</v>
      </c>
      <c r="G66" s="377" t="s">
        <v>532</v>
      </c>
      <c r="H66" s="123" t="s">
        <v>664</v>
      </c>
      <c r="I66" s="525" t="s">
        <v>377</v>
      </c>
      <c r="J66" s="39" t="s">
        <v>514</v>
      </c>
      <c r="K66" s="220" t="s">
        <v>1</v>
      </c>
      <c r="L66" s="220" t="s">
        <v>551</v>
      </c>
      <c r="M66" s="525" t="s">
        <v>377</v>
      </c>
      <c r="N66" s="525">
        <v>1256</v>
      </c>
      <c r="O66" s="222"/>
      <c r="P66" s="220"/>
      <c r="Q66" s="39"/>
      <c r="R66" s="15">
        <v>0.3</v>
      </c>
      <c r="S66" s="96">
        <v>1875</v>
      </c>
      <c r="T66" s="497"/>
      <c r="U66" s="498"/>
      <c r="V66" s="33">
        <f t="shared" si="7"/>
        <v>0</v>
      </c>
      <c r="W66" s="228">
        <f t="shared" si="12"/>
        <v>0</v>
      </c>
      <c r="X66" s="46">
        <f t="shared" si="13"/>
        <v>0</v>
      </c>
      <c r="Y66" s="228">
        <f t="shared" si="8"/>
        <v>0</v>
      </c>
      <c r="Z66" s="246"/>
      <c r="AA66" s="238">
        <f t="shared" si="14"/>
        <v>0</v>
      </c>
    </row>
    <row r="67" spans="1:27" ht="30">
      <c r="A67" s="458" t="s">
        <v>419</v>
      </c>
      <c r="B67" s="59" t="s">
        <v>311</v>
      </c>
      <c r="C67" s="34" t="s">
        <v>312</v>
      </c>
      <c r="D67" s="215" t="s">
        <v>313</v>
      </c>
      <c r="E67" s="525" t="s">
        <v>522</v>
      </c>
      <c r="F67" s="526" t="s">
        <v>634</v>
      </c>
      <c r="G67" s="377">
        <v>24</v>
      </c>
      <c r="H67" s="123" t="s">
        <v>656</v>
      </c>
      <c r="I67" s="525" t="s">
        <v>484</v>
      </c>
      <c r="J67" s="39" t="s">
        <v>517</v>
      </c>
      <c r="K67" s="220" t="s">
        <v>2</v>
      </c>
      <c r="L67" s="220" t="s">
        <v>558</v>
      </c>
      <c r="M67" s="525"/>
      <c r="N67" s="527" t="s">
        <v>831</v>
      </c>
      <c r="O67" s="222"/>
      <c r="P67" s="220"/>
      <c r="Q67" s="39"/>
      <c r="R67" s="15">
        <v>0.5</v>
      </c>
      <c r="S67" s="96">
        <v>7000</v>
      </c>
      <c r="T67" s="497"/>
      <c r="U67" s="498"/>
      <c r="V67" s="33">
        <f t="shared" si="7"/>
        <v>0</v>
      </c>
      <c r="W67" s="228">
        <f t="shared" si="12"/>
        <v>0</v>
      </c>
      <c r="X67" s="46">
        <f t="shared" si="13"/>
        <v>0</v>
      </c>
      <c r="Y67" s="228">
        <f t="shared" si="8"/>
        <v>0</v>
      </c>
      <c r="Z67" s="246"/>
      <c r="AA67" s="238">
        <f t="shared" si="14"/>
        <v>0</v>
      </c>
    </row>
    <row r="68" spans="1:27" ht="29.25" customHeight="1">
      <c r="A68" s="458" t="s">
        <v>419</v>
      </c>
      <c r="B68" s="59" t="s">
        <v>360</v>
      </c>
      <c r="C68" s="195" t="s">
        <v>161</v>
      </c>
      <c r="D68" s="215" t="s">
        <v>313</v>
      </c>
      <c r="E68" s="525" t="s">
        <v>523</v>
      </c>
      <c r="F68" s="526" t="s">
        <v>634</v>
      </c>
      <c r="G68" s="380" t="s">
        <v>577</v>
      </c>
      <c r="H68" s="123" t="s">
        <v>671</v>
      </c>
      <c r="I68" s="525" t="s">
        <v>483</v>
      </c>
      <c r="J68" s="39" t="s">
        <v>517</v>
      </c>
      <c r="K68" s="220" t="s">
        <v>3</v>
      </c>
      <c r="L68" s="220" t="s">
        <v>550</v>
      </c>
      <c r="M68" s="525" t="s">
        <v>377</v>
      </c>
      <c r="N68" s="527" t="s">
        <v>756</v>
      </c>
      <c r="O68" s="222" t="s">
        <v>697</v>
      </c>
      <c r="P68" s="268" t="s">
        <v>719</v>
      </c>
      <c r="Q68" s="39"/>
      <c r="R68" s="15">
        <v>3</v>
      </c>
      <c r="S68" s="96">
        <v>500000</v>
      </c>
      <c r="T68" s="497"/>
      <c r="U68" s="498"/>
      <c r="V68" s="33">
        <f t="shared" si="7"/>
        <v>0</v>
      </c>
      <c r="W68" s="228">
        <f t="shared" si="12"/>
        <v>0</v>
      </c>
      <c r="X68" s="46">
        <f t="shared" si="13"/>
        <v>0</v>
      </c>
      <c r="Y68" s="228">
        <f t="shared" si="8"/>
        <v>0</v>
      </c>
      <c r="Z68" s="246"/>
      <c r="AA68" s="238">
        <f t="shared" si="14"/>
        <v>0</v>
      </c>
    </row>
    <row r="69" spans="1:27" ht="30">
      <c r="A69" s="458" t="s">
        <v>419</v>
      </c>
      <c r="B69" s="43" t="s">
        <v>361</v>
      </c>
      <c r="C69" s="39" t="s">
        <v>169</v>
      </c>
      <c r="D69" s="38" t="s">
        <v>313</v>
      </c>
      <c r="E69" s="454" t="s">
        <v>523</v>
      </c>
      <c r="F69" s="453" t="s">
        <v>634</v>
      </c>
      <c r="G69" s="303" t="s">
        <v>579</v>
      </c>
      <c r="H69" s="123" t="s">
        <v>666</v>
      </c>
      <c r="I69" s="454" t="s">
        <v>484</v>
      </c>
      <c r="J69" s="15" t="s">
        <v>513</v>
      </c>
      <c r="K69" s="38" t="s">
        <v>2</v>
      </c>
      <c r="L69" s="315">
        <v>7</v>
      </c>
      <c r="M69" s="463" t="s">
        <v>541</v>
      </c>
      <c r="N69" s="535" t="s">
        <v>740</v>
      </c>
      <c r="O69" s="220"/>
      <c r="P69" s="220"/>
      <c r="Q69" s="39"/>
      <c r="R69" s="15">
        <v>1.3</v>
      </c>
      <c r="S69" s="96">
        <v>70000</v>
      </c>
      <c r="T69" s="497"/>
      <c r="U69" s="498"/>
      <c r="V69" s="33">
        <f t="shared" si="7"/>
        <v>0</v>
      </c>
      <c r="W69" s="228">
        <f t="shared" si="12"/>
        <v>0</v>
      </c>
      <c r="X69" s="46">
        <f t="shared" si="13"/>
        <v>0</v>
      </c>
      <c r="Y69" s="228">
        <f t="shared" si="8"/>
        <v>0</v>
      </c>
      <c r="Z69" s="246"/>
      <c r="AA69" s="238">
        <f t="shared" si="14"/>
        <v>0</v>
      </c>
    </row>
    <row r="70" spans="1:27" ht="30">
      <c r="A70" s="458" t="s">
        <v>419</v>
      </c>
      <c r="B70" s="60" t="s">
        <v>291</v>
      </c>
      <c r="C70" s="39" t="s">
        <v>173</v>
      </c>
      <c r="D70" s="38" t="s">
        <v>306</v>
      </c>
      <c r="E70" s="454" t="s">
        <v>627</v>
      </c>
      <c r="F70" s="454" t="s">
        <v>538</v>
      </c>
      <c r="G70" s="299" t="s">
        <v>580</v>
      </c>
      <c r="H70" s="123" t="s">
        <v>670</v>
      </c>
      <c r="I70" s="454" t="s">
        <v>377</v>
      </c>
      <c r="J70" s="39" t="s">
        <v>517</v>
      </c>
      <c r="K70" s="38" t="s">
        <v>4</v>
      </c>
      <c r="L70" s="315" t="s">
        <v>581</v>
      </c>
      <c r="M70" s="463" t="s">
        <v>377</v>
      </c>
      <c r="N70" s="462" t="s">
        <v>984</v>
      </c>
      <c r="O70" s="222"/>
      <c r="P70" s="220"/>
      <c r="Q70" s="39"/>
      <c r="R70" s="15">
        <v>0.4</v>
      </c>
      <c r="S70" s="96">
        <v>5000</v>
      </c>
      <c r="T70" s="497"/>
      <c r="U70" s="498"/>
      <c r="V70" s="33">
        <f t="shared" si="7"/>
        <v>0</v>
      </c>
      <c r="W70" s="228">
        <f t="shared" si="12"/>
        <v>0</v>
      </c>
      <c r="X70" s="46">
        <f t="shared" si="13"/>
        <v>0</v>
      </c>
      <c r="Y70" s="228">
        <f t="shared" si="8"/>
        <v>0</v>
      </c>
      <c r="Z70" s="246"/>
      <c r="AA70" s="238">
        <f t="shared" si="14"/>
        <v>0</v>
      </c>
    </row>
    <row r="71" spans="1:27" ht="30">
      <c r="A71" s="458" t="s">
        <v>419</v>
      </c>
      <c r="B71" s="59" t="s">
        <v>292</v>
      </c>
      <c r="C71" s="34" t="s">
        <v>188</v>
      </c>
      <c r="D71" s="220" t="s">
        <v>202</v>
      </c>
      <c r="E71" s="526" t="s">
        <v>627</v>
      </c>
      <c r="F71" s="526" t="s">
        <v>538</v>
      </c>
      <c r="G71" s="380" t="s">
        <v>535</v>
      </c>
      <c r="H71" s="123" t="s">
        <v>660</v>
      </c>
      <c r="I71" s="525" t="s">
        <v>377</v>
      </c>
      <c r="J71" s="39" t="s">
        <v>513</v>
      </c>
      <c r="K71" s="220" t="s">
        <v>2</v>
      </c>
      <c r="L71" s="220" t="s">
        <v>566</v>
      </c>
      <c r="M71" s="525" t="s">
        <v>377</v>
      </c>
      <c r="N71" s="527" t="s">
        <v>740</v>
      </c>
      <c r="O71" s="222"/>
      <c r="P71" s="220"/>
      <c r="Q71" s="39"/>
      <c r="R71" s="15">
        <v>4</v>
      </c>
      <c r="S71" s="96">
        <v>700000</v>
      </c>
      <c r="T71" s="497"/>
      <c r="U71" s="498"/>
      <c r="V71" s="33">
        <f t="shared" si="7"/>
        <v>0</v>
      </c>
      <c r="W71" s="228">
        <f t="shared" si="12"/>
        <v>0</v>
      </c>
      <c r="X71" s="46">
        <f t="shared" si="13"/>
        <v>0</v>
      </c>
      <c r="Y71" s="228">
        <f t="shared" si="8"/>
        <v>0</v>
      </c>
      <c r="Z71" s="246"/>
      <c r="AA71" s="238">
        <f t="shared" si="14"/>
        <v>0</v>
      </c>
    </row>
    <row r="72" spans="1:27" ht="30">
      <c r="A72" s="458" t="s">
        <v>419</v>
      </c>
      <c r="B72" s="59" t="s">
        <v>293</v>
      </c>
      <c r="C72" s="34" t="s">
        <v>189</v>
      </c>
      <c r="D72" s="220" t="s">
        <v>160</v>
      </c>
      <c r="E72" s="525" t="s">
        <v>584</v>
      </c>
      <c r="F72" s="526" t="s">
        <v>634</v>
      </c>
      <c r="G72" s="377">
        <v>24</v>
      </c>
      <c r="H72" s="123" t="s">
        <v>659</v>
      </c>
      <c r="I72" s="525" t="s">
        <v>484</v>
      </c>
      <c r="J72" s="39" t="s">
        <v>607</v>
      </c>
      <c r="K72" s="220" t="s">
        <v>4</v>
      </c>
      <c r="L72" s="376" t="s">
        <v>566</v>
      </c>
      <c r="M72" s="525"/>
      <c r="N72" s="527" t="s">
        <v>989</v>
      </c>
      <c r="O72" s="222"/>
      <c r="P72" s="220"/>
      <c r="Q72" s="39"/>
      <c r="R72" s="15">
        <v>0.4</v>
      </c>
      <c r="S72" s="96">
        <v>2800</v>
      </c>
      <c r="T72" s="497"/>
      <c r="U72" s="498"/>
      <c r="V72" s="33">
        <f t="shared" si="7"/>
        <v>0</v>
      </c>
      <c r="W72" s="228">
        <f t="shared" si="12"/>
        <v>0</v>
      </c>
      <c r="X72" s="46">
        <f t="shared" si="13"/>
        <v>0</v>
      </c>
      <c r="Y72" s="228">
        <f t="shared" si="8"/>
        <v>0</v>
      </c>
      <c r="Z72" s="246"/>
      <c r="AA72" s="238">
        <f t="shared" si="14"/>
        <v>0</v>
      </c>
    </row>
    <row r="73" spans="1:27" ht="15">
      <c r="A73" s="458" t="s">
        <v>419</v>
      </c>
      <c r="B73" s="60" t="s">
        <v>364</v>
      </c>
      <c r="C73" s="39" t="s">
        <v>76</v>
      </c>
      <c r="D73" s="38" t="s">
        <v>306</v>
      </c>
      <c r="E73" s="453" t="s">
        <v>523</v>
      </c>
      <c r="F73" s="453" t="s">
        <v>634</v>
      </c>
      <c r="G73" s="303" t="s">
        <v>532</v>
      </c>
      <c r="H73" s="123" t="s">
        <v>667</v>
      </c>
      <c r="I73" s="454" t="s">
        <v>484</v>
      </c>
      <c r="J73" s="15" t="s">
        <v>513</v>
      </c>
      <c r="K73" s="38" t="s">
        <v>5</v>
      </c>
      <c r="L73" s="315" t="s">
        <v>550</v>
      </c>
      <c r="M73" s="463" t="s">
        <v>484</v>
      </c>
      <c r="N73" s="462" t="s">
        <v>740</v>
      </c>
      <c r="O73" s="220"/>
      <c r="P73" s="220"/>
      <c r="Q73" s="39"/>
      <c r="R73" s="15">
        <v>1.2</v>
      </c>
      <c r="S73" s="96">
        <v>70000</v>
      </c>
      <c r="T73" s="497"/>
      <c r="U73" s="498"/>
      <c r="V73" s="33">
        <f t="shared" si="7"/>
        <v>0</v>
      </c>
      <c r="W73" s="228">
        <f t="shared" si="12"/>
        <v>0</v>
      </c>
      <c r="X73" s="46">
        <f t="shared" si="13"/>
        <v>0</v>
      </c>
      <c r="Y73" s="228">
        <f t="shared" si="8"/>
        <v>0</v>
      </c>
      <c r="Z73" s="246"/>
      <c r="AA73" s="238">
        <f t="shared" si="14"/>
        <v>0</v>
      </c>
    </row>
    <row r="74" spans="1:27" ht="27.75" customHeight="1">
      <c r="A74" s="458" t="s">
        <v>419</v>
      </c>
      <c r="B74" s="43" t="s">
        <v>296</v>
      </c>
      <c r="C74" s="39" t="s">
        <v>82</v>
      </c>
      <c r="D74" s="38" t="s">
        <v>219</v>
      </c>
      <c r="E74" s="454" t="s">
        <v>522</v>
      </c>
      <c r="F74" s="453" t="s">
        <v>634</v>
      </c>
      <c r="G74" s="303">
        <v>24</v>
      </c>
      <c r="H74" s="123" t="s">
        <v>644</v>
      </c>
      <c r="I74" s="454" t="s">
        <v>484</v>
      </c>
      <c r="J74" s="39" t="s">
        <v>517</v>
      </c>
      <c r="K74" s="38" t="s">
        <v>3</v>
      </c>
      <c r="L74" s="320" t="s">
        <v>566</v>
      </c>
      <c r="M74" s="463"/>
      <c r="N74" s="462" t="s">
        <v>740</v>
      </c>
      <c r="O74" s="222"/>
      <c r="P74" s="220"/>
      <c r="Q74" s="39"/>
      <c r="R74" s="15">
        <v>0.3</v>
      </c>
      <c r="S74" s="96">
        <v>2500</v>
      </c>
      <c r="T74" s="497"/>
      <c r="U74" s="498"/>
      <c r="V74" s="33">
        <f t="shared" si="7"/>
        <v>0</v>
      </c>
      <c r="W74" s="228">
        <f t="shared" si="12"/>
        <v>0</v>
      </c>
      <c r="X74" s="46">
        <f t="shared" si="13"/>
        <v>0</v>
      </c>
      <c r="Y74" s="228">
        <f t="shared" si="8"/>
        <v>0</v>
      </c>
      <c r="Z74" s="246"/>
      <c r="AA74" s="238">
        <f t="shared" si="14"/>
        <v>0</v>
      </c>
    </row>
    <row r="75" spans="1:27" ht="15">
      <c r="A75" s="458" t="s">
        <v>419</v>
      </c>
      <c r="B75" s="43" t="s">
        <v>95</v>
      </c>
      <c r="C75" s="39" t="s">
        <v>94</v>
      </c>
      <c r="D75" s="125" t="s">
        <v>330</v>
      </c>
      <c r="E75" s="454" t="s">
        <v>584</v>
      </c>
      <c r="F75" s="454" t="s">
        <v>484</v>
      </c>
      <c r="G75" s="303">
        <v>24</v>
      </c>
      <c r="H75" s="123" t="s">
        <v>659</v>
      </c>
      <c r="I75" s="454" t="s">
        <v>377</v>
      </c>
      <c r="J75" s="39" t="s">
        <v>517</v>
      </c>
      <c r="K75" s="38" t="s">
        <v>3</v>
      </c>
      <c r="L75" s="320" t="s">
        <v>557</v>
      </c>
      <c r="M75" s="463"/>
      <c r="N75" s="462" t="s">
        <v>740</v>
      </c>
      <c r="O75" s="222"/>
      <c r="P75" s="220"/>
      <c r="Q75" s="39"/>
      <c r="R75" s="15">
        <v>0.4</v>
      </c>
      <c r="S75" s="96">
        <v>4000</v>
      </c>
      <c r="T75" s="497"/>
      <c r="U75" s="498"/>
      <c r="V75" s="33">
        <f t="shared" si="7"/>
        <v>0</v>
      </c>
      <c r="W75" s="228">
        <f t="shared" si="12"/>
        <v>0</v>
      </c>
      <c r="X75" s="46">
        <f t="shared" si="13"/>
        <v>0</v>
      </c>
      <c r="Y75" s="228">
        <f t="shared" si="8"/>
        <v>0</v>
      </c>
      <c r="Z75" s="246"/>
      <c r="AA75" s="238">
        <f t="shared" si="14"/>
        <v>0</v>
      </c>
    </row>
    <row r="76" spans="1:27" ht="30">
      <c r="A76" s="458" t="s">
        <v>419</v>
      </c>
      <c r="B76" s="43" t="s">
        <v>710</v>
      </c>
      <c r="C76" s="39" t="s">
        <v>104</v>
      </c>
      <c r="D76" s="38" t="s">
        <v>306</v>
      </c>
      <c r="E76" s="454" t="s">
        <v>523</v>
      </c>
      <c r="F76" s="453" t="s">
        <v>634</v>
      </c>
      <c r="G76" s="303" t="s">
        <v>590</v>
      </c>
      <c r="H76" s="123" t="s">
        <v>660</v>
      </c>
      <c r="I76" s="454" t="s">
        <v>377</v>
      </c>
      <c r="J76" s="15" t="s">
        <v>513</v>
      </c>
      <c r="K76" s="38" t="s">
        <v>4</v>
      </c>
      <c r="L76" s="320" t="s">
        <v>547</v>
      </c>
      <c r="M76" s="463"/>
      <c r="N76" s="462" t="s">
        <v>740</v>
      </c>
      <c r="O76" s="220"/>
      <c r="P76" s="220"/>
      <c r="Q76" s="39"/>
      <c r="R76" s="15">
        <v>0.4</v>
      </c>
      <c r="S76" s="96">
        <v>2600</v>
      </c>
      <c r="T76" s="497"/>
      <c r="U76" s="498"/>
      <c r="V76" s="33">
        <f t="shared" si="7"/>
        <v>0</v>
      </c>
      <c r="W76" s="228">
        <f t="shared" si="12"/>
        <v>0</v>
      </c>
      <c r="X76" s="46">
        <f t="shared" si="13"/>
        <v>0</v>
      </c>
      <c r="Y76" s="228">
        <f t="shared" si="8"/>
        <v>0</v>
      </c>
      <c r="Z76" s="246"/>
      <c r="AA76" s="238">
        <f t="shared" si="14"/>
        <v>0</v>
      </c>
    </row>
    <row r="77" spans="1:27" ht="75">
      <c r="A77" s="458" t="s">
        <v>419</v>
      </c>
      <c r="B77" s="43" t="s">
        <v>314</v>
      </c>
      <c r="C77" s="39" t="s">
        <v>315</v>
      </c>
      <c r="D77" s="38" t="s">
        <v>309</v>
      </c>
      <c r="E77" s="454" t="s">
        <v>584</v>
      </c>
      <c r="F77" s="453" t="s">
        <v>538</v>
      </c>
      <c r="G77" s="303">
        <v>60</v>
      </c>
      <c r="H77" s="123" t="s">
        <v>659</v>
      </c>
      <c r="I77" s="454" t="s">
        <v>484</v>
      </c>
      <c r="J77" s="39" t="s">
        <v>513</v>
      </c>
      <c r="K77" s="38" t="s">
        <v>5</v>
      </c>
      <c r="L77" s="320" t="s">
        <v>546</v>
      </c>
      <c r="M77" s="463"/>
      <c r="N77" s="462" t="s">
        <v>934</v>
      </c>
      <c r="O77" s="222"/>
      <c r="P77" s="220"/>
      <c r="Q77" s="15" t="s">
        <v>933</v>
      </c>
      <c r="R77" s="15">
        <v>2</v>
      </c>
      <c r="S77" s="96">
        <v>185000</v>
      </c>
      <c r="T77" s="497"/>
      <c r="U77" s="498"/>
      <c r="V77" s="33">
        <f t="shared" si="7"/>
        <v>0</v>
      </c>
      <c r="W77" s="228">
        <f t="shared" si="12"/>
        <v>0</v>
      </c>
      <c r="X77" s="46">
        <f t="shared" si="13"/>
        <v>0</v>
      </c>
      <c r="Y77" s="228">
        <f t="shared" si="8"/>
        <v>0</v>
      </c>
      <c r="Z77" s="246"/>
      <c r="AA77" s="238">
        <f t="shared" si="14"/>
        <v>0</v>
      </c>
    </row>
    <row r="78" spans="1:27" ht="30">
      <c r="A78" s="458" t="s">
        <v>419</v>
      </c>
      <c r="B78" s="60" t="s">
        <v>368</v>
      </c>
      <c r="C78" s="39" t="s">
        <v>28</v>
      </c>
      <c r="D78" s="38" t="s">
        <v>309</v>
      </c>
      <c r="E78" s="454" t="s">
        <v>584</v>
      </c>
      <c r="F78" s="453" t="s">
        <v>634</v>
      </c>
      <c r="G78" s="299" t="s">
        <v>599</v>
      </c>
      <c r="H78" s="123" t="s">
        <v>659</v>
      </c>
      <c r="I78" s="454" t="s">
        <v>377</v>
      </c>
      <c r="J78" s="15" t="s">
        <v>517</v>
      </c>
      <c r="K78" s="38" t="s">
        <v>1</v>
      </c>
      <c r="L78" s="315" t="s">
        <v>548</v>
      </c>
      <c r="M78" s="463" t="s">
        <v>377</v>
      </c>
      <c r="N78" s="462" t="s">
        <v>831</v>
      </c>
      <c r="O78" s="220"/>
      <c r="P78" s="220"/>
      <c r="Q78" s="39"/>
      <c r="R78" s="15">
        <v>0.5</v>
      </c>
      <c r="S78" s="96">
        <v>7300</v>
      </c>
      <c r="T78" s="497"/>
      <c r="U78" s="498"/>
      <c r="V78" s="33">
        <f t="shared" si="7"/>
        <v>0</v>
      </c>
      <c r="W78" s="228">
        <f t="shared" si="12"/>
        <v>0</v>
      </c>
      <c r="X78" s="46">
        <f t="shared" si="13"/>
        <v>0</v>
      </c>
      <c r="Y78" s="228">
        <f t="shared" si="8"/>
        <v>0</v>
      </c>
      <c r="Z78" s="246"/>
      <c r="AA78" s="238">
        <f t="shared" si="14"/>
        <v>0</v>
      </c>
    </row>
    <row r="79" spans="1:27" ht="30">
      <c r="A79" s="458" t="s">
        <v>419</v>
      </c>
      <c r="B79" s="43" t="s">
        <v>510</v>
      </c>
      <c r="C79" s="39" t="s">
        <v>511</v>
      </c>
      <c r="D79" s="38"/>
      <c r="E79" s="454" t="s">
        <v>627</v>
      </c>
      <c r="F79" s="453" t="s">
        <v>538</v>
      </c>
      <c r="G79" s="303">
        <v>36</v>
      </c>
      <c r="H79" s="15" t="s">
        <v>847</v>
      </c>
      <c r="I79" s="454" t="s">
        <v>377</v>
      </c>
      <c r="J79" s="39" t="s">
        <v>517</v>
      </c>
      <c r="K79" s="38"/>
      <c r="L79" s="320" t="s">
        <v>566</v>
      </c>
      <c r="M79" s="463"/>
      <c r="N79" s="462" t="s">
        <v>838</v>
      </c>
      <c r="O79" s="222"/>
      <c r="P79" s="220"/>
      <c r="Q79" s="39"/>
      <c r="R79" s="15">
        <v>0.2</v>
      </c>
      <c r="S79" s="38">
        <v>450</v>
      </c>
      <c r="T79" s="497"/>
      <c r="U79" s="498"/>
      <c r="V79" s="33">
        <f t="shared" si="7"/>
        <v>0</v>
      </c>
      <c r="W79" s="228">
        <f t="shared" si="12"/>
        <v>0</v>
      </c>
      <c r="X79" s="46">
        <f t="shared" si="13"/>
        <v>0</v>
      </c>
      <c r="Y79" s="228">
        <f t="shared" si="8"/>
        <v>0</v>
      </c>
      <c r="Z79" s="246"/>
      <c r="AA79" s="238">
        <f t="shared" si="14"/>
        <v>0</v>
      </c>
    </row>
    <row r="80" spans="1:27" ht="30">
      <c r="A80" s="458" t="s">
        <v>419</v>
      </c>
      <c r="B80" s="60" t="s">
        <v>371</v>
      </c>
      <c r="C80" s="97" t="s">
        <v>40</v>
      </c>
      <c r="D80" s="38" t="s">
        <v>306</v>
      </c>
      <c r="E80" s="454" t="s">
        <v>523</v>
      </c>
      <c r="F80" s="453" t="s">
        <v>634</v>
      </c>
      <c r="G80" s="303">
        <v>24</v>
      </c>
      <c r="H80" s="123" t="s">
        <v>660</v>
      </c>
      <c r="I80" s="454" t="s">
        <v>377</v>
      </c>
      <c r="J80" s="15" t="s">
        <v>517</v>
      </c>
      <c r="K80" s="38" t="s">
        <v>2</v>
      </c>
      <c r="L80" s="320" t="s">
        <v>548</v>
      </c>
      <c r="M80" s="463"/>
      <c r="N80" s="462" t="s">
        <v>740</v>
      </c>
      <c r="O80" s="220"/>
      <c r="P80" s="220"/>
      <c r="Q80" s="39"/>
      <c r="R80" s="15">
        <v>0.7</v>
      </c>
      <c r="S80" s="96">
        <v>12000</v>
      </c>
      <c r="T80" s="497"/>
      <c r="U80" s="498"/>
      <c r="V80" s="33">
        <f t="shared" si="7"/>
        <v>0</v>
      </c>
      <c r="W80" s="228">
        <f t="shared" si="12"/>
        <v>0</v>
      </c>
      <c r="X80" s="46">
        <f t="shared" si="13"/>
        <v>0</v>
      </c>
      <c r="Y80" s="228">
        <f t="shared" si="8"/>
        <v>0</v>
      </c>
      <c r="Z80" s="246"/>
      <c r="AA80" s="238">
        <f t="shared" si="14"/>
        <v>0</v>
      </c>
    </row>
    <row r="81" spans="1:27" ht="30">
      <c r="A81" s="458" t="s">
        <v>419</v>
      </c>
      <c r="B81" s="60" t="s">
        <v>338</v>
      </c>
      <c r="C81" s="39" t="s">
        <v>41</v>
      </c>
      <c r="D81" s="38" t="s">
        <v>241</v>
      </c>
      <c r="E81" s="454" t="s">
        <v>523</v>
      </c>
      <c r="F81" s="453" t="s">
        <v>634</v>
      </c>
      <c r="G81" s="299" t="s">
        <v>535</v>
      </c>
      <c r="H81" s="123" t="s">
        <v>669</v>
      </c>
      <c r="I81" s="454" t="s">
        <v>484</v>
      </c>
      <c r="J81" s="15" t="s">
        <v>607</v>
      </c>
      <c r="K81" s="38" t="s">
        <v>2</v>
      </c>
      <c r="L81" s="315" t="s">
        <v>581</v>
      </c>
      <c r="M81" s="463" t="s">
        <v>541</v>
      </c>
      <c r="N81" s="462" t="s">
        <v>740</v>
      </c>
      <c r="O81" s="222"/>
      <c r="P81" s="220"/>
      <c r="Q81" s="39"/>
      <c r="R81" s="273">
        <v>0.7</v>
      </c>
      <c r="S81" s="40">
        <v>11000</v>
      </c>
      <c r="T81" s="497"/>
      <c r="U81" s="498"/>
      <c r="V81" s="33">
        <f t="shared" si="7"/>
        <v>0</v>
      </c>
      <c r="W81" s="228">
        <f t="shared" si="12"/>
        <v>0</v>
      </c>
      <c r="X81" s="46">
        <f t="shared" si="13"/>
        <v>0</v>
      </c>
      <c r="Y81" s="228">
        <f t="shared" si="8"/>
        <v>0</v>
      </c>
      <c r="Z81" s="246"/>
      <c r="AA81" s="238">
        <f t="shared" si="14"/>
        <v>0</v>
      </c>
    </row>
    <row r="82" spans="1:27" ht="15">
      <c r="A82" s="261"/>
      <c r="B82" s="259"/>
      <c r="C82" s="261"/>
      <c r="D82" s="488"/>
      <c r="E82" s="488"/>
      <c r="F82" s="488"/>
      <c r="G82" s="529"/>
      <c r="H82" s="530"/>
      <c r="I82" s="488"/>
      <c r="J82" s="261"/>
      <c r="K82" s="488"/>
      <c r="L82" s="488"/>
      <c r="M82" s="488"/>
      <c r="N82" s="488"/>
      <c r="O82" s="259"/>
      <c r="P82" s="261"/>
      <c r="Q82" s="261"/>
      <c r="R82" s="260"/>
      <c r="S82" s="288"/>
      <c r="T82" s="504"/>
      <c r="U82" s="505"/>
      <c r="V82" s="260">
        <f t="shared" si="7"/>
        <v>0</v>
      </c>
      <c r="W82" s="263"/>
      <c r="X82" s="263"/>
      <c r="Y82" s="263">
        <f t="shared" si="8"/>
        <v>0</v>
      </c>
      <c r="Z82" s="263"/>
      <c r="AA82" s="282"/>
    </row>
    <row r="83" spans="1:27" s="26" customFormat="1" ht="90">
      <c r="A83" s="457" t="s">
        <v>433</v>
      </c>
      <c r="B83" s="43" t="s">
        <v>339</v>
      </c>
      <c r="C83" s="39" t="s">
        <v>251</v>
      </c>
      <c r="D83" s="38" t="s">
        <v>320</v>
      </c>
      <c r="E83" s="453" t="s">
        <v>523</v>
      </c>
      <c r="F83" s="453" t="s">
        <v>634</v>
      </c>
      <c r="G83" s="303" t="s">
        <v>532</v>
      </c>
      <c r="H83" s="15" t="s">
        <v>711</v>
      </c>
      <c r="I83" s="454" t="s">
        <v>484</v>
      </c>
      <c r="J83" s="39" t="s">
        <v>485</v>
      </c>
      <c r="K83" s="38" t="s">
        <v>1</v>
      </c>
      <c r="L83" s="315" t="s">
        <v>550</v>
      </c>
      <c r="M83" s="463" t="s">
        <v>377</v>
      </c>
      <c r="N83" s="462" t="s">
        <v>740</v>
      </c>
      <c r="O83" s="222"/>
      <c r="P83" s="220"/>
      <c r="Q83" s="39" t="s">
        <v>880</v>
      </c>
      <c r="R83" s="15">
        <v>0.7</v>
      </c>
      <c r="S83" s="96">
        <v>11000</v>
      </c>
      <c r="T83" s="497"/>
      <c r="U83" s="498"/>
      <c r="V83" s="33">
        <f t="shared" si="7"/>
        <v>0</v>
      </c>
      <c r="W83" s="228">
        <f aca="true" t="shared" si="15" ref="W83:W95">V83*R83</f>
        <v>0</v>
      </c>
      <c r="X83" s="46">
        <f aca="true" t="shared" si="16" ref="X83:X95">W83/S83*43560</f>
        <v>0</v>
      </c>
      <c r="Y83" s="228">
        <f t="shared" si="8"/>
        <v>0</v>
      </c>
      <c r="Z83" s="246"/>
      <c r="AA83" s="238">
        <f aca="true" t="shared" si="17" ref="AA83:AA95">X83*T83</f>
        <v>0</v>
      </c>
    </row>
    <row r="84" spans="1:27" ht="14.25" customHeight="1">
      <c r="A84" s="457" t="s">
        <v>433</v>
      </c>
      <c r="B84" s="60" t="s">
        <v>278</v>
      </c>
      <c r="C84" s="34" t="s">
        <v>261</v>
      </c>
      <c r="D84" s="215" t="s">
        <v>313</v>
      </c>
      <c r="E84" s="525" t="s">
        <v>627</v>
      </c>
      <c r="F84" s="526" t="s">
        <v>634</v>
      </c>
      <c r="G84" s="377">
        <v>12</v>
      </c>
      <c r="H84" s="123" t="s">
        <v>671</v>
      </c>
      <c r="I84" s="525" t="s">
        <v>377</v>
      </c>
      <c r="J84" s="39" t="s">
        <v>513</v>
      </c>
      <c r="K84" s="220" t="s">
        <v>1</v>
      </c>
      <c r="L84" s="220"/>
      <c r="M84" s="525"/>
      <c r="N84" s="527" t="s">
        <v>740</v>
      </c>
      <c r="O84" s="220"/>
      <c r="P84" s="220"/>
      <c r="Q84" s="39"/>
      <c r="R84" s="15">
        <v>1</v>
      </c>
      <c r="S84" s="96">
        <v>29000</v>
      </c>
      <c r="T84" s="497"/>
      <c r="U84" s="498"/>
      <c r="V84" s="33">
        <f t="shared" si="7"/>
        <v>0</v>
      </c>
      <c r="W84" s="228">
        <f t="shared" si="15"/>
        <v>0</v>
      </c>
      <c r="X84" s="46">
        <f t="shared" si="16"/>
        <v>0</v>
      </c>
      <c r="Y84" s="228">
        <f t="shared" si="8"/>
        <v>0</v>
      </c>
      <c r="Z84" s="246"/>
      <c r="AA84" s="238">
        <f t="shared" si="17"/>
        <v>0</v>
      </c>
    </row>
    <row r="85" spans="1:27" s="32" customFormat="1" ht="15">
      <c r="A85" s="457" t="s">
        <v>433</v>
      </c>
      <c r="B85" s="43" t="s">
        <v>775</v>
      </c>
      <c r="C85" s="15" t="s">
        <v>776</v>
      </c>
      <c r="D85" s="125" t="s">
        <v>309</v>
      </c>
      <c r="E85" s="453" t="s">
        <v>584</v>
      </c>
      <c r="F85" s="453" t="s">
        <v>634</v>
      </c>
      <c r="G85" s="301" t="s">
        <v>612</v>
      </c>
      <c r="H85" s="15" t="s">
        <v>659</v>
      </c>
      <c r="I85" s="453" t="s">
        <v>377</v>
      </c>
      <c r="J85" s="15" t="s">
        <v>956</v>
      </c>
      <c r="K85" s="125" t="s">
        <v>1</v>
      </c>
      <c r="L85" s="315"/>
      <c r="M85" s="463" t="s">
        <v>377</v>
      </c>
      <c r="N85" s="462" t="s">
        <v>756</v>
      </c>
      <c r="O85" s="220"/>
      <c r="P85" s="220"/>
      <c r="Q85" s="39"/>
      <c r="R85" s="15">
        <v>1.6</v>
      </c>
      <c r="S85" s="40">
        <v>102000</v>
      </c>
      <c r="T85" s="497"/>
      <c r="U85" s="498"/>
      <c r="V85" s="33">
        <f t="shared" si="7"/>
        <v>0</v>
      </c>
      <c r="W85" s="228">
        <f t="shared" si="15"/>
        <v>0</v>
      </c>
      <c r="X85" s="46">
        <f t="shared" si="16"/>
        <v>0</v>
      </c>
      <c r="Y85" s="228">
        <f t="shared" si="8"/>
        <v>0</v>
      </c>
      <c r="Z85" s="246"/>
      <c r="AA85" s="238">
        <f t="shared" si="17"/>
        <v>0</v>
      </c>
    </row>
    <row r="86" spans="1:27" s="32" customFormat="1" ht="30">
      <c r="A86" s="457" t="s">
        <v>433</v>
      </c>
      <c r="B86" s="60" t="s">
        <v>777</v>
      </c>
      <c r="C86" s="39" t="s">
        <v>778</v>
      </c>
      <c r="D86" s="38"/>
      <c r="E86" s="453" t="s">
        <v>627</v>
      </c>
      <c r="F86" s="453" t="s">
        <v>634</v>
      </c>
      <c r="G86" s="301" t="s">
        <v>641</v>
      </c>
      <c r="H86" s="213" t="s">
        <v>659</v>
      </c>
      <c r="I86" s="453" t="s">
        <v>377</v>
      </c>
      <c r="J86" s="15" t="s">
        <v>513</v>
      </c>
      <c r="K86" s="125" t="s">
        <v>1</v>
      </c>
      <c r="L86" s="315"/>
      <c r="M86" s="463" t="s">
        <v>377</v>
      </c>
      <c r="N86" s="493" t="s">
        <v>740</v>
      </c>
      <c r="O86" s="220"/>
      <c r="P86" s="220"/>
      <c r="Q86" s="39"/>
      <c r="R86" s="15">
        <v>1</v>
      </c>
      <c r="S86" s="40">
        <v>30000</v>
      </c>
      <c r="T86" s="497"/>
      <c r="U86" s="498"/>
      <c r="V86" s="33">
        <f t="shared" si="7"/>
        <v>0</v>
      </c>
      <c r="W86" s="228">
        <f t="shared" si="15"/>
        <v>0</v>
      </c>
      <c r="X86" s="46">
        <f t="shared" si="16"/>
        <v>0</v>
      </c>
      <c r="Y86" s="228">
        <f t="shared" si="8"/>
        <v>0</v>
      </c>
      <c r="Z86" s="246"/>
      <c r="AA86" s="238">
        <f t="shared" si="17"/>
        <v>0</v>
      </c>
    </row>
    <row r="87" spans="1:27" ht="15">
      <c r="A87" s="457" t="s">
        <v>433</v>
      </c>
      <c r="B87" s="60" t="s">
        <v>493</v>
      </c>
      <c r="C87" s="39" t="s">
        <v>492</v>
      </c>
      <c r="D87" s="38" t="s">
        <v>313</v>
      </c>
      <c r="E87" s="454" t="s">
        <v>584</v>
      </c>
      <c r="F87" s="454" t="s">
        <v>634</v>
      </c>
      <c r="G87" s="303">
        <v>24</v>
      </c>
      <c r="H87" s="123" t="s">
        <v>659</v>
      </c>
      <c r="I87" s="454" t="s">
        <v>377</v>
      </c>
      <c r="J87" s="39" t="s">
        <v>517</v>
      </c>
      <c r="K87" s="38"/>
      <c r="L87" s="315" t="s">
        <v>566</v>
      </c>
      <c r="M87" s="463"/>
      <c r="N87" s="462" t="s">
        <v>740</v>
      </c>
      <c r="O87" s="222"/>
      <c r="P87" s="220"/>
      <c r="Q87" s="39"/>
      <c r="R87" s="15">
        <v>0.6</v>
      </c>
      <c r="S87" s="96">
        <v>10000</v>
      </c>
      <c r="T87" s="497"/>
      <c r="U87" s="498"/>
      <c r="V87" s="33">
        <f t="shared" si="7"/>
        <v>0</v>
      </c>
      <c r="W87" s="228">
        <f t="shared" si="15"/>
        <v>0</v>
      </c>
      <c r="X87" s="46">
        <f t="shared" si="16"/>
        <v>0</v>
      </c>
      <c r="Y87" s="228">
        <f t="shared" si="8"/>
        <v>0</v>
      </c>
      <c r="Z87" s="246"/>
      <c r="AA87" s="238">
        <f t="shared" si="17"/>
        <v>0</v>
      </c>
    </row>
    <row r="88" spans="1:27" ht="28.5" customHeight="1">
      <c r="A88" s="457" t="s">
        <v>433</v>
      </c>
      <c r="B88" s="60" t="s">
        <v>302</v>
      </c>
      <c r="C88" s="39" t="s">
        <v>157</v>
      </c>
      <c r="D88" s="38"/>
      <c r="E88" s="454" t="s">
        <v>584</v>
      </c>
      <c r="F88" s="453" t="s">
        <v>634</v>
      </c>
      <c r="G88" s="303">
        <v>36</v>
      </c>
      <c r="H88" s="123" t="s">
        <v>659</v>
      </c>
      <c r="I88" s="454" t="s">
        <v>484</v>
      </c>
      <c r="J88" s="39" t="s">
        <v>517</v>
      </c>
      <c r="K88" s="38" t="s">
        <v>1</v>
      </c>
      <c r="L88" s="315"/>
      <c r="M88" s="463"/>
      <c r="N88" s="462" t="s">
        <v>740</v>
      </c>
      <c r="O88" s="222"/>
      <c r="P88" s="220"/>
      <c r="Q88" s="39"/>
      <c r="R88" s="15">
        <v>0.5</v>
      </c>
      <c r="S88" s="71">
        <v>7600</v>
      </c>
      <c r="T88" s="497"/>
      <c r="U88" s="498"/>
      <c r="V88" s="33">
        <f t="shared" si="7"/>
        <v>0</v>
      </c>
      <c r="W88" s="228">
        <f t="shared" si="15"/>
        <v>0</v>
      </c>
      <c r="X88" s="46">
        <f t="shared" si="16"/>
        <v>0</v>
      </c>
      <c r="Y88" s="228">
        <f t="shared" si="8"/>
        <v>0</v>
      </c>
      <c r="Z88" s="246"/>
      <c r="AA88" s="238">
        <f t="shared" si="17"/>
        <v>0</v>
      </c>
    </row>
    <row r="89" spans="1:27" s="32" customFormat="1" ht="15">
      <c r="A89" s="457" t="s">
        <v>433</v>
      </c>
      <c r="B89" s="60" t="s">
        <v>340</v>
      </c>
      <c r="C89" s="39" t="s">
        <v>159</v>
      </c>
      <c r="D89" s="38" t="s">
        <v>160</v>
      </c>
      <c r="E89" s="454" t="s">
        <v>627</v>
      </c>
      <c r="F89" s="454" t="s">
        <v>634</v>
      </c>
      <c r="G89" s="303">
        <v>48</v>
      </c>
      <c r="H89" s="15" t="s">
        <v>966</v>
      </c>
      <c r="I89" s="454" t="s">
        <v>484</v>
      </c>
      <c r="J89" s="15" t="s">
        <v>958</v>
      </c>
      <c r="K89" s="38" t="s">
        <v>1</v>
      </c>
      <c r="L89" s="315"/>
      <c r="M89" s="463" t="s">
        <v>377</v>
      </c>
      <c r="N89" s="462" t="s">
        <v>740</v>
      </c>
      <c r="O89" s="222"/>
      <c r="P89" s="220"/>
      <c r="Q89" s="39"/>
      <c r="R89" s="273">
        <v>0.4</v>
      </c>
      <c r="S89" s="40">
        <v>4200</v>
      </c>
      <c r="T89" s="497"/>
      <c r="U89" s="498"/>
      <c r="V89" s="33">
        <f t="shared" si="7"/>
        <v>0</v>
      </c>
      <c r="W89" s="228">
        <f t="shared" si="15"/>
        <v>0</v>
      </c>
      <c r="X89" s="117">
        <f t="shared" si="16"/>
        <v>0</v>
      </c>
      <c r="Y89" s="228">
        <f t="shared" si="8"/>
        <v>0</v>
      </c>
      <c r="Z89" s="470"/>
      <c r="AA89" s="238">
        <f t="shared" si="17"/>
        <v>0</v>
      </c>
    </row>
    <row r="90" spans="1:27" ht="17.25" customHeight="1">
      <c r="A90" s="457" t="s">
        <v>433</v>
      </c>
      <c r="B90" s="60" t="s">
        <v>307</v>
      </c>
      <c r="C90" s="39" t="s">
        <v>310</v>
      </c>
      <c r="D90" s="38" t="s">
        <v>309</v>
      </c>
      <c r="E90" s="454" t="s">
        <v>584</v>
      </c>
      <c r="F90" s="454" t="s">
        <v>538</v>
      </c>
      <c r="G90" s="303">
        <v>24</v>
      </c>
      <c r="H90" s="123" t="s">
        <v>659</v>
      </c>
      <c r="I90" s="454" t="s">
        <v>484</v>
      </c>
      <c r="J90" s="39" t="s">
        <v>513</v>
      </c>
      <c r="K90" s="38" t="s">
        <v>1</v>
      </c>
      <c r="L90" s="315"/>
      <c r="M90" s="463" t="s">
        <v>377</v>
      </c>
      <c r="N90" s="462" t="s">
        <v>989</v>
      </c>
      <c r="O90" s="268" t="s">
        <v>44</v>
      </c>
      <c r="P90" s="222" t="s">
        <v>44</v>
      </c>
      <c r="Q90" s="39"/>
      <c r="R90" s="15">
        <v>0.8</v>
      </c>
      <c r="S90" s="96">
        <v>20000</v>
      </c>
      <c r="T90" s="497"/>
      <c r="U90" s="498"/>
      <c r="V90" s="33">
        <f t="shared" si="7"/>
        <v>0</v>
      </c>
      <c r="W90" s="228">
        <f t="shared" si="15"/>
        <v>0</v>
      </c>
      <c r="X90" s="46">
        <f t="shared" si="16"/>
        <v>0</v>
      </c>
      <c r="Y90" s="228">
        <f t="shared" si="8"/>
        <v>0</v>
      </c>
      <c r="Z90" s="246"/>
      <c r="AA90" s="238">
        <f t="shared" si="17"/>
        <v>0</v>
      </c>
    </row>
    <row r="91" spans="1:27" ht="15">
      <c r="A91" s="457" t="s">
        <v>433</v>
      </c>
      <c r="B91" s="59" t="s">
        <v>375</v>
      </c>
      <c r="C91" s="34" t="s">
        <v>198</v>
      </c>
      <c r="D91" s="38" t="s">
        <v>313</v>
      </c>
      <c r="E91" s="453" t="s">
        <v>523</v>
      </c>
      <c r="F91" s="454" t="s">
        <v>634</v>
      </c>
      <c r="G91" s="299" t="s">
        <v>537</v>
      </c>
      <c r="H91" s="15" t="s">
        <v>967</v>
      </c>
      <c r="I91" s="454" t="s">
        <v>377</v>
      </c>
      <c r="J91" s="15" t="s">
        <v>958</v>
      </c>
      <c r="K91" s="38" t="s">
        <v>1</v>
      </c>
      <c r="L91" s="315">
        <v>7</v>
      </c>
      <c r="M91" s="463" t="s">
        <v>377</v>
      </c>
      <c r="N91" s="462" t="s">
        <v>740</v>
      </c>
      <c r="O91" s="220"/>
      <c r="P91" s="220"/>
      <c r="Q91" s="39"/>
      <c r="R91" s="15">
        <v>5</v>
      </c>
      <c r="S91" s="96">
        <v>1000000</v>
      </c>
      <c r="T91" s="497"/>
      <c r="U91" s="498"/>
      <c r="V91" s="33">
        <f t="shared" si="7"/>
        <v>0</v>
      </c>
      <c r="W91" s="228">
        <f t="shared" si="15"/>
        <v>0</v>
      </c>
      <c r="X91" s="117">
        <f t="shared" si="16"/>
        <v>0</v>
      </c>
      <c r="Y91" s="228">
        <f t="shared" si="8"/>
        <v>0</v>
      </c>
      <c r="Z91" s="470"/>
      <c r="AA91" s="238">
        <f t="shared" si="17"/>
        <v>0</v>
      </c>
    </row>
    <row r="92" spans="1:27" s="26" customFormat="1" ht="75">
      <c r="A92" s="457" t="s">
        <v>433</v>
      </c>
      <c r="B92" s="60" t="s">
        <v>502</v>
      </c>
      <c r="C92" s="39" t="s">
        <v>503</v>
      </c>
      <c r="D92" s="38" t="s">
        <v>333</v>
      </c>
      <c r="E92" s="454" t="s">
        <v>523</v>
      </c>
      <c r="F92" s="454" t="s">
        <v>635</v>
      </c>
      <c r="G92" s="303">
        <v>24</v>
      </c>
      <c r="H92" s="15" t="s">
        <v>976</v>
      </c>
      <c r="I92" s="454" t="s">
        <v>377</v>
      </c>
      <c r="J92" s="39" t="s">
        <v>484</v>
      </c>
      <c r="K92" s="38"/>
      <c r="L92" s="315"/>
      <c r="M92" s="463" t="s">
        <v>484</v>
      </c>
      <c r="N92" s="462" t="s">
        <v>921</v>
      </c>
      <c r="O92" s="222"/>
      <c r="P92" s="220"/>
      <c r="Q92" s="39" t="s">
        <v>922</v>
      </c>
      <c r="R92" s="15">
        <v>2.1</v>
      </c>
      <c r="S92" s="71">
        <v>225000</v>
      </c>
      <c r="T92" s="497"/>
      <c r="U92" s="498"/>
      <c r="V92" s="33">
        <f t="shared" si="7"/>
        <v>0</v>
      </c>
      <c r="W92" s="228">
        <f t="shared" si="15"/>
        <v>0</v>
      </c>
      <c r="X92" s="46">
        <f t="shared" si="16"/>
        <v>0</v>
      </c>
      <c r="Y92" s="228">
        <f t="shared" si="8"/>
        <v>0</v>
      </c>
      <c r="Z92" s="246"/>
      <c r="AA92" s="238">
        <f t="shared" si="17"/>
        <v>0</v>
      </c>
    </row>
    <row r="93" spans="1:27" ht="31.5" customHeight="1">
      <c r="A93" s="457" t="s">
        <v>433</v>
      </c>
      <c r="B93" s="59" t="s">
        <v>341</v>
      </c>
      <c r="C93" s="34" t="s">
        <v>80</v>
      </c>
      <c r="D93" s="38" t="s">
        <v>320</v>
      </c>
      <c r="E93" s="454" t="s">
        <v>627</v>
      </c>
      <c r="F93" s="454" t="s">
        <v>634</v>
      </c>
      <c r="G93" s="303">
        <v>24</v>
      </c>
      <c r="H93" s="15" t="s">
        <v>970</v>
      </c>
      <c r="I93" s="454" t="s">
        <v>377</v>
      </c>
      <c r="J93" s="15" t="s">
        <v>607</v>
      </c>
      <c r="K93" s="38" t="s">
        <v>1</v>
      </c>
      <c r="L93" s="315"/>
      <c r="M93" s="463" t="s">
        <v>377</v>
      </c>
      <c r="N93" s="462" t="s">
        <v>740</v>
      </c>
      <c r="O93" s="220"/>
      <c r="P93" s="220"/>
      <c r="Q93" s="39"/>
      <c r="R93" s="15">
        <v>1.4</v>
      </c>
      <c r="S93" s="96">
        <v>80000</v>
      </c>
      <c r="T93" s="497"/>
      <c r="U93" s="498"/>
      <c r="V93" s="33">
        <f t="shared" si="7"/>
        <v>0</v>
      </c>
      <c r="W93" s="228">
        <f t="shared" si="15"/>
        <v>0</v>
      </c>
      <c r="X93" s="117">
        <f t="shared" si="16"/>
        <v>0</v>
      </c>
      <c r="Y93" s="228">
        <f t="shared" si="8"/>
        <v>0</v>
      </c>
      <c r="Z93" s="470"/>
      <c r="AA93" s="238">
        <f t="shared" si="17"/>
        <v>0</v>
      </c>
    </row>
    <row r="94" spans="1:27" s="26" customFormat="1" ht="30">
      <c r="A94" s="457" t="s">
        <v>433</v>
      </c>
      <c r="B94" s="43" t="s">
        <v>754</v>
      </c>
      <c r="C94" s="6" t="s">
        <v>753</v>
      </c>
      <c r="D94" s="125" t="s">
        <v>330</v>
      </c>
      <c r="E94" s="453" t="s">
        <v>584</v>
      </c>
      <c r="F94" s="453" t="s">
        <v>634</v>
      </c>
      <c r="G94" s="301" t="s">
        <v>564</v>
      </c>
      <c r="H94" s="15" t="s">
        <v>659</v>
      </c>
      <c r="I94" s="453" t="s">
        <v>377</v>
      </c>
      <c r="J94" s="15" t="s">
        <v>513</v>
      </c>
      <c r="K94" s="38"/>
      <c r="L94" s="320"/>
      <c r="M94" s="463"/>
      <c r="N94" s="462" t="s">
        <v>756</v>
      </c>
      <c r="O94" s="39"/>
      <c r="P94" s="39"/>
      <c r="Q94" s="39"/>
      <c r="R94" s="15">
        <v>3</v>
      </c>
      <c r="S94" s="40">
        <v>500000</v>
      </c>
      <c r="T94" s="497"/>
      <c r="U94" s="498"/>
      <c r="V94" s="33">
        <f t="shared" si="7"/>
        <v>0</v>
      </c>
      <c r="W94" s="228">
        <f t="shared" si="15"/>
        <v>0</v>
      </c>
      <c r="X94" s="117">
        <f t="shared" si="16"/>
        <v>0</v>
      </c>
      <c r="Y94" s="228">
        <f t="shared" si="8"/>
        <v>0</v>
      </c>
      <c r="Z94" s="470"/>
      <c r="AA94" s="238">
        <f t="shared" si="17"/>
        <v>0</v>
      </c>
    </row>
    <row r="95" spans="1:27" s="75" customFormat="1" ht="30">
      <c r="A95" s="520" t="s">
        <v>433</v>
      </c>
      <c r="B95" s="60" t="s">
        <v>21</v>
      </c>
      <c r="C95" s="39" t="s">
        <v>20</v>
      </c>
      <c r="D95" s="38" t="s">
        <v>219</v>
      </c>
      <c r="E95" s="454" t="s">
        <v>520</v>
      </c>
      <c r="F95" s="437" t="s">
        <v>538</v>
      </c>
      <c r="G95" s="303" t="s">
        <v>539</v>
      </c>
      <c r="H95" s="15" t="s">
        <v>667</v>
      </c>
      <c r="I95" s="454" t="s">
        <v>377</v>
      </c>
      <c r="J95" s="39" t="s">
        <v>517</v>
      </c>
      <c r="K95" s="38" t="s">
        <v>7</v>
      </c>
      <c r="L95" s="315" t="s">
        <v>543</v>
      </c>
      <c r="M95" s="463"/>
      <c r="N95" s="535" t="s">
        <v>842</v>
      </c>
      <c r="O95" s="222"/>
      <c r="P95" s="220"/>
      <c r="Q95" s="39"/>
      <c r="R95" s="273">
        <v>0.8</v>
      </c>
      <c r="S95" s="158">
        <v>16000</v>
      </c>
      <c r="T95" s="497"/>
      <c r="U95" s="548"/>
      <c r="V95" s="33">
        <f t="shared" si="7"/>
        <v>0</v>
      </c>
      <c r="W95" s="228">
        <f t="shared" si="15"/>
        <v>0</v>
      </c>
      <c r="X95" s="46">
        <f t="shared" si="16"/>
        <v>0</v>
      </c>
      <c r="Y95" s="228">
        <f t="shared" si="8"/>
        <v>0</v>
      </c>
      <c r="Z95" s="506"/>
      <c r="AA95" s="238">
        <f t="shared" si="17"/>
        <v>0</v>
      </c>
    </row>
    <row r="96" spans="1:27" ht="15">
      <c r="A96" s="480"/>
      <c r="B96" s="259"/>
      <c r="C96" s="261"/>
      <c r="D96" s="488"/>
      <c r="E96" s="488"/>
      <c r="F96" s="488"/>
      <c r="G96" s="529"/>
      <c r="H96" s="530"/>
      <c r="I96" s="488"/>
      <c r="J96" s="261"/>
      <c r="K96" s="488"/>
      <c r="L96" s="488"/>
      <c r="M96" s="488"/>
      <c r="N96" s="488"/>
      <c r="O96" s="488"/>
      <c r="P96" s="531"/>
      <c r="Q96" s="531"/>
      <c r="R96" s="260"/>
      <c r="S96" s="288"/>
      <c r="T96" s="504"/>
      <c r="U96" s="505"/>
      <c r="V96" s="260">
        <f t="shared" si="7"/>
        <v>0</v>
      </c>
      <c r="W96" s="263"/>
      <c r="X96" s="263"/>
      <c r="Y96" s="263">
        <f t="shared" si="8"/>
        <v>0</v>
      </c>
      <c r="Z96" s="263"/>
      <c r="AA96" s="282"/>
    </row>
    <row r="97" spans="1:27" ht="15">
      <c r="A97" s="458" t="s">
        <v>377</v>
      </c>
      <c r="B97" s="60" t="s">
        <v>378</v>
      </c>
      <c r="C97" s="39" t="s">
        <v>332</v>
      </c>
      <c r="D97" s="38" t="s">
        <v>330</v>
      </c>
      <c r="E97" s="454" t="s">
        <v>523</v>
      </c>
      <c r="F97" s="454" t="s">
        <v>538</v>
      </c>
      <c r="G97" s="303" t="s">
        <v>539</v>
      </c>
      <c r="H97" s="15" t="s">
        <v>667</v>
      </c>
      <c r="I97" s="454" t="s">
        <v>377</v>
      </c>
      <c r="J97" s="15" t="s">
        <v>513</v>
      </c>
      <c r="K97" s="38" t="s">
        <v>5</v>
      </c>
      <c r="L97" s="319" t="s">
        <v>557</v>
      </c>
      <c r="M97" s="463" t="s">
        <v>377</v>
      </c>
      <c r="N97" s="462" t="s">
        <v>742</v>
      </c>
      <c r="O97" s="220"/>
      <c r="P97" s="220"/>
      <c r="Q97" s="39"/>
      <c r="R97" s="15">
        <v>0.7</v>
      </c>
      <c r="S97" s="96">
        <v>12208</v>
      </c>
      <c r="T97" s="497"/>
      <c r="U97" s="498"/>
      <c r="V97" s="33">
        <f t="shared" si="7"/>
        <v>0</v>
      </c>
      <c r="W97" s="228">
        <f aca="true" t="shared" si="18" ref="W97:W103">V97*R97</f>
        <v>0</v>
      </c>
      <c r="X97" s="46">
        <f aca="true" t="shared" si="19" ref="X97:X103">W97/S97*43560</f>
        <v>0</v>
      </c>
      <c r="Y97" s="228">
        <f t="shared" si="8"/>
        <v>0</v>
      </c>
      <c r="Z97" s="246"/>
      <c r="AA97" s="238">
        <f aca="true" t="shared" si="20" ref="AA97:AA103">X97*T97</f>
        <v>0</v>
      </c>
    </row>
    <row r="98" spans="1:27" ht="30">
      <c r="A98" s="458" t="s">
        <v>377</v>
      </c>
      <c r="B98" s="59" t="s">
        <v>379</v>
      </c>
      <c r="C98" s="34" t="s">
        <v>242</v>
      </c>
      <c r="D98" s="215" t="s">
        <v>241</v>
      </c>
      <c r="E98" s="525" t="s">
        <v>523</v>
      </c>
      <c r="F98" s="526" t="s">
        <v>634</v>
      </c>
      <c r="G98" s="417" t="s">
        <v>564</v>
      </c>
      <c r="H98" s="123" t="s">
        <v>660</v>
      </c>
      <c r="I98" s="525" t="s">
        <v>484</v>
      </c>
      <c r="J98" s="39" t="s">
        <v>515</v>
      </c>
      <c r="K98" s="220" t="s">
        <v>2</v>
      </c>
      <c r="L98" s="220" t="s">
        <v>550</v>
      </c>
      <c r="M98" s="525" t="s">
        <v>484</v>
      </c>
      <c r="N98" s="527" t="s">
        <v>740</v>
      </c>
      <c r="O98" s="220"/>
      <c r="P98" s="220"/>
      <c r="Q98" s="39"/>
      <c r="R98" s="15">
        <v>0.8</v>
      </c>
      <c r="S98" s="96">
        <v>17000</v>
      </c>
      <c r="T98" s="497"/>
      <c r="U98" s="498"/>
      <c r="V98" s="33">
        <f t="shared" si="7"/>
        <v>0</v>
      </c>
      <c r="W98" s="228">
        <f t="shared" si="18"/>
        <v>0</v>
      </c>
      <c r="X98" s="46">
        <f t="shared" si="19"/>
        <v>0</v>
      </c>
      <c r="Y98" s="228">
        <f t="shared" si="8"/>
        <v>0</v>
      </c>
      <c r="Z98" s="246"/>
      <c r="AA98" s="238">
        <f t="shared" si="20"/>
        <v>0</v>
      </c>
    </row>
    <row r="99" spans="1:27" ht="30">
      <c r="A99" s="458" t="s">
        <v>377</v>
      </c>
      <c r="B99" s="43" t="s">
        <v>732</v>
      </c>
      <c r="C99" s="39" t="s">
        <v>140</v>
      </c>
      <c r="D99" s="38"/>
      <c r="E99" s="454" t="s">
        <v>523</v>
      </c>
      <c r="F99" s="454" t="s">
        <v>538</v>
      </c>
      <c r="G99" s="299" t="s">
        <v>563</v>
      </c>
      <c r="H99" s="15" t="s">
        <v>667</v>
      </c>
      <c r="I99" s="454" t="s">
        <v>484</v>
      </c>
      <c r="J99" s="15" t="s">
        <v>513</v>
      </c>
      <c r="K99" s="38" t="s">
        <v>3</v>
      </c>
      <c r="L99" s="315" t="s">
        <v>557</v>
      </c>
      <c r="M99" s="463" t="s">
        <v>484</v>
      </c>
      <c r="N99" s="462" t="s">
        <v>742</v>
      </c>
      <c r="O99" s="222" t="s">
        <v>516</v>
      </c>
      <c r="P99" s="222" t="s">
        <v>516</v>
      </c>
      <c r="Q99" s="39"/>
      <c r="R99" s="15">
        <v>0.8</v>
      </c>
      <c r="S99" s="96">
        <v>19000</v>
      </c>
      <c r="T99" s="497"/>
      <c r="U99" s="498"/>
      <c r="V99" s="33">
        <f t="shared" si="7"/>
        <v>0</v>
      </c>
      <c r="W99" s="228">
        <f t="shared" si="18"/>
        <v>0</v>
      </c>
      <c r="X99" s="46">
        <f t="shared" si="19"/>
        <v>0</v>
      </c>
      <c r="Y99" s="228">
        <f t="shared" si="8"/>
        <v>0</v>
      </c>
      <c r="Z99" s="246"/>
      <c r="AA99" s="238">
        <f t="shared" si="20"/>
        <v>0</v>
      </c>
    </row>
    <row r="100" spans="1:27" ht="30">
      <c r="A100" s="458" t="s">
        <v>377</v>
      </c>
      <c r="B100" s="43" t="s">
        <v>978</v>
      </c>
      <c r="C100" s="39" t="s">
        <v>143</v>
      </c>
      <c r="D100" s="38"/>
      <c r="E100" s="454" t="s">
        <v>520</v>
      </c>
      <c r="F100" s="453" t="s">
        <v>634</v>
      </c>
      <c r="G100" s="299" t="s">
        <v>563</v>
      </c>
      <c r="H100" s="123" t="s">
        <v>660</v>
      </c>
      <c r="I100" s="454" t="s">
        <v>484</v>
      </c>
      <c r="J100" s="15" t="s">
        <v>513</v>
      </c>
      <c r="K100" s="38" t="s">
        <v>5</v>
      </c>
      <c r="L100" s="315" t="s">
        <v>550</v>
      </c>
      <c r="M100" s="463" t="s">
        <v>484</v>
      </c>
      <c r="N100" s="462" t="s">
        <v>740</v>
      </c>
      <c r="O100" s="220" t="s">
        <v>144</v>
      </c>
      <c r="P100" s="220" t="s">
        <v>144</v>
      </c>
      <c r="Q100" s="39"/>
      <c r="R100" s="33">
        <v>1</v>
      </c>
      <c r="S100" s="96">
        <v>15000</v>
      </c>
      <c r="T100" s="497"/>
      <c r="U100" s="498"/>
      <c r="V100" s="33">
        <f t="shared" si="7"/>
        <v>0</v>
      </c>
      <c r="W100" s="228">
        <f t="shared" si="18"/>
        <v>0</v>
      </c>
      <c r="X100" s="46">
        <f t="shared" si="19"/>
        <v>0</v>
      </c>
      <c r="Y100" s="228">
        <f>IF(X100&gt;Z100,"too high",X100)</f>
        <v>0</v>
      </c>
      <c r="Z100" s="246">
        <v>8</v>
      </c>
      <c r="AA100" s="238">
        <f t="shared" si="20"/>
        <v>0</v>
      </c>
    </row>
    <row r="101" spans="1:27" ht="30">
      <c r="A101" s="458" t="s">
        <v>377</v>
      </c>
      <c r="B101" s="60" t="s">
        <v>380</v>
      </c>
      <c r="C101" s="39" t="s">
        <v>147</v>
      </c>
      <c r="D101" s="38" t="s">
        <v>202</v>
      </c>
      <c r="E101" s="454" t="s">
        <v>523</v>
      </c>
      <c r="F101" s="453" t="s">
        <v>634</v>
      </c>
      <c r="G101" s="303" t="s">
        <v>532</v>
      </c>
      <c r="H101" s="15" t="s">
        <v>969</v>
      </c>
      <c r="I101" s="454" t="s">
        <v>484</v>
      </c>
      <c r="J101" s="39" t="s">
        <v>517</v>
      </c>
      <c r="K101" s="38" t="s">
        <v>2</v>
      </c>
      <c r="L101" s="315" t="s">
        <v>550</v>
      </c>
      <c r="M101" s="463" t="s">
        <v>541</v>
      </c>
      <c r="N101" s="493" t="s">
        <v>893</v>
      </c>
      <c r="O101" s="220"/>
      <c r="P101" s="220"/>
      <c r="Q101" s="15" t="s">
        <v>894</v>
      </c>
      <c r="R101" s="15">
        <v>0.4</v>
      </c>
      <c r="S101" s="96">
        <v>5500</v>
      </c>
      <c r="T101" s="497"/>
      <c r="U101" s="498"/>
      <c r="V101" s="33">
        <f t="shared" si="7"/>
        <v>0</v>
      </c>
      <c r="W101" s="228">
        <f t="shared" si="18"/>
        <v>0</v>
      </c>
      <c r="X101" s="46">
        <f t="shared" si="19"/>
        <v>0</v>
      </c>
      <c r="Y101" s="228">
        <f t="shared" si="8"/>
        <v>0</v>
      </c>
      <c r="Z101" s="246"/>
      <c r="AA101" s="238">
        <f t="shared" si="20"/>
        <v>0</v>
      </c>
    </row>
    <row r="102" spans="1:27" ht="30">
      <c r="A102" s="458" t="s">
        <v>377</v>
      </c>
      <c r="B102" s="59" t="s">
        <v>381</v>
      </c>
      <c r="C102" s="34" t="s">
        <v>148</v>
      </c>
      <c r="D102" s="38"/>
      <c r="E102" s="454" t="s">
        <v>584</v>
      </c>
      <c r="F102" s="453" t="s">
        <v>634</v>
      </c>
      <c r="G102" s="303">
        <v>24</v>
      </c>
      <c r="H102" s="15" t="s">
        <v>847</v>
      </c>
      <c r="I102" s="454" t="s">
        <v>484</v>
      </c>
      <c r="J102" s="39" t="s">
        <v>517</v>
      </c>
      <c r="K102" s="38" t="s">
        <v>2</v>
      </c>
      <c r="L102" s="320" t="s">
        <v>557</v>
      </c>
      <c r="M102" s="463"/>
      <c r="N102" s="462" t="s">
        <v>749</v>
      </c>
      <c r="O102" s="220"/>
      <c r="P102" s="220"/>
      <c r="Q102" s="39"/>
      <c r="R102" s="15">
        <v>0.4</v>
      </c>
      <c r="S102" s="96">
        <v>4900</v>
      </c>
      <c r="T102" s="497"/>
      <c r="U102" s="498"/>
      <c r="V102" s="33">
        <f t="shared" si="7"/>
        <v>0</v>
      </c>
      <c r="W102" s="228">
        <f t="shared" si="18"/>
        <v>0</v>
      </c>
      <c r="X102" s="46">
        <f t="shared" si="19"/>
        <v>0</v>
      </c>
      <c r="Y102" s="228">
        <f t="shared" si="8"/>
        <v>0</v>
      </c>
      <c r="Z102" s="246"/>
      <c r="AA102" s="238">
        <f t="shared" si="20"/>
        <v>0</v>
      </c>
    </row>
    <row r="103" spans="1:27" ht="14.25" customHeight="1">
      <c r="A103" s="458" t="s">
        <v>377</v>
      </c>
      <c r="B103" s="43" t="s">
        <v>384</v>
      </c>
      <c r="C103" s="39" t="s">
        <v>36</v>
      </c>
      <c r="D103" s="38" t="s">
        <v>66</v>
      </c>
      <c r="E103" s="454" t="s">
        <v>520</v>
      </c>
      <c r="F103" s="454" t="s">
        <v>538</v>
      </c>
      <c r="G103" s="299" t="s">
        <v>643</v>
      </c>
      <c r="H103" s="123" t="s">
        <v>666</v>
      </c>
      <c r="I103" s="454" t="s">
        <v>484</v>
      </c>
      <c r="J103" s="15" t="s">
        <v>513</v>
      </c>
      <c r="K103" s="38" t="s">
        <v>4</v>
      </c>
      <c r="L103" s="320" t="s">
        <v>546</v>
      </c>
      <c r="M103" s="463" t="s">
        <v>377</v>
      </c>
      <c r="N103" s="462" t="s">
        <v>740</v>
      </c>
      <c r="O103" s="220"/>
      <c r="P103" s="220"/>
      <c r="Q103" s="39"/>
      <c r="R103" s="15">
        <v>0.3</v>
      </c>
      <c r="S103" s="40">
        <v>2052</v>
      </c>
      <c r="T103" s="497"/>
      <c r="U103" s="498"/>
      <c r="V103" s="33">
        <f t="shared" si="7"/>
        <v>0</v>
      </c>
      <c r="W103" s="228">
        <f t="shared" si="18"/>
        <v>0</v>
      </c>
      <c r="X103" s="46">
        <f t="shared" si="19"/>
        <v>0</v>
      </c>
      <c r="Y103" s="228">
        <f t="shared" si="8"/>
        <v>0</v>
      </c>
      <c r="Z103" s="246"/>
      <c r="AA103" s="238">
        <f t="shared" si="20"/>
        <v>0</v>
      </c>
    </row>
    <row r="104" spans="1:27" s="184" customFormat="1" ht="15">
      <c r="A104" s="181"/>
      <c r="B104" s="181" t="s">
        <v>304</v>
      </c>
      <c r="C104" s="181"/>
      <c r="D104" s="418"/>
      <c r="E104" s="418"/>
      <c r="F104" s="418"/>
      <c r="G104" s="418"/>
      <c r="H104" s="419"/>
      <c r="I104" s="418"/>
      <c r="J104" s="418"/>
      <c r="K104" s="418"/>
      <c r="L104" s="418"/>
      <c r="M104" s="418"/>
      <c r="N104" s="418"/>
      <c r="O104" s="418"/>
      <c r="P104" s="418"/>
      <c r="Q104" s="418"/>
      <c r="R104" s="181"/>
      <c r="S104" s="181"/>
      <c r="T104" s="181"/>
      <c r="U104" s="439">
        <f>SUM(U43:U103)</f>
        <v>0</v>
      </c>
      <c r="V104" s="181">
        <f>SUM(V43:V103)</f>
        <v>0</v>
      </c>
      <c r="W104" s="181">
        <f>SUM(W43:W103)</f>
        <v>0</v>
      </c>
      <c r="X104" s="181">
        <f>SUM(X43:X103)</f>
        <v>0</v>
      </c>
      <c r="Y104" s="182">
        <f>SUM(Y43:Y103)</f>
        <v>0</v>
      </c>
      <c r="Z104" s="181"/>
      <c r="AA104" s="183">
        <f>SUM(AA43:AA103)</f>
        <v>0</v>
      </c>
    </row>
    <row r="106" spans="1:5" ht="15">
      <c r="A106" s="8" t="s">
        <v>687</v>
      </c>
      <c r="B106" s="26"/>
      <c r="C106" s="26"/>
      <c r="D106" s="217"/>
      <c r="E106" s="217"/>
    </row>
    <row r="107" spans="1:5" ht="15.75">
      <c r="A107" s="199" t="s">
        <v>726</v>
      </c>
      <c r="B107" s="26"/>
      <c r="C107" s="26"/>
      <c r="D107" s="217"/>
      <c r="E107" s="217"/>
    </row>
    <row r="108" spans="1:5" ht="15">
      <c r="A108" s="26"/>
      <c r="B108" s="26"/>
      <c r="C108" s="26"/>
      <c r="D108" s="217"/>
      <c r="E108" s="217"/>
    </row>
    <row r="109" spans="1:5" ht="75">
      <c r="A109" s="26"/>
      <c r="B109" s="619" t="s">
        <v>681</v>
      </c>
      <c r="C109" s="619"/>
      <c r="D109" s="619"/>
      <c r="E109" s="133" t="s">
        <v>723</v>
      </c>
    </row>
    <row r="110" spans="1:5" ht="15">
      <c r="A110" s="64"/>
      <c r="B110" s="620" t="s">
        <v>682</v>
      </c>
      <c r="C110" s="621"/>
      <c r="D110" s="134"/>
      <c r="E110" s="85">
        <v>12</v>
      </c>
    </row>
    <row r="111" spans="1:5" ht="30">
      <c r="A111" s="26"/>
      <c r="B111" s="614" t="s">
        <v>683</v>
      </c>
      <c r="C111" s="280" t="s">
        <v>950</v>
      </c>
      <c r="D111" s="382"/>
      <c r="E111" s="85">
        <v>25</v>
      </c>
    </row>
    <row r="112" spans="1:5" ht="15">
      <c r="A112" s="26"/>
      <c r="B112" s="614"/>
      <c r="C112" s="281" t="s">
        <v>948</v>
      </c>
      <c r="D112" s="382"/>
      <c r="E112" s="85">
        <v>35</v>
      </c>
    </row>
    <row r="113" spans="1:5" ht="15">
      <c r="A113" s="26"/>
      <c r="B113" s="614"/>
      <c r="C113" s="281" t="s">
        <v>949</v>
      </c>
      <c r="D113" s="382"/>
      <c r="E113" s="85">
        <v>56</v>
      </c>
    </row>
  </sheetData>
  <sheetProtection/>
  <mergeCells count="19">
    <mergeCell ref="A34:AA34"/>
    <mergeCell ref="A37:AA37"/>
    <mergeCell ref="T41:U41"/>
    <mergeCell ref="A4:AA4"/>
    <mergeCell ref="A7:AA7"/>
    <mergeCell ref="A11:AA11"/>
    <mergeCell ref="A12:AA12"/>
    <mergeCell ref="A14:AA14"/>
    <mergeCell ref="A28:W28"/>
    <mergeCell ref="B111:B113"/>
    <mergeCell ref="V17:AA17"/>
    <mergeCell ref="V41:AA41"/>
    <mergeCell ref="B109:D109"/>
    <mergeCell ref="B110:C110"/>
    <mergeCell ref="A41:Q41"/>
    <mergeCell ref="A17:Q17"/>
    <mergeCell ref="R17:S17"/>
    <mergeCell ref="T17:U17"/>
    <mergeCell ref="R41:S41"/>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AQ133"/>
  <sheetViews>
    <sheetView zoomScalePageLayoutView="0" workbookViewId="0" topLeftCell="A1">
      <selection activeCell="A1" sqref="A1"/>
    </sheetView>
  </sheetViews>
  <sheetFormatPr defaultColWidth="11.7109375" defaultRowHeight="15"/>
  <cols>
    <col min="1" max="1" width="5.7109375" style="69" customWidth="1"/>
    <col min="2" max="2" width="19.57421875" style="37" customWidth="1"/>
    <col min="3" max="3" width="18.7109375" style="37" customWidth="1"/>
    <col min="4" max="4" width="10.00390625" style="308" hidden="1" customWidth="1"/>
    <col min="5" max="5" width="9.00390625" style="308" customWidth="1"/>
    <col min="6" max="6" width="4.421875" style="308" customWidth="1"/>
    <col min="7" max="7" width="6.8515625" style="411" customWidth="1"/>
    <col min="8" max="8" width="8.7109375" style="293" hidden="1" customWidth="1"/>
    <col min="9" max="9" width="7.421875" style="308" customWidth="1"/>
    <col min="10" max="10" width="7.7109375" style="293" customWidth="1"/>
    <col min="11" max="11" width="9.57421875" style="308" customWidth="1"/>
    <col min="12" max="12" width="6.7109375" style="308" customWidth="1"/>
    <col min="13" max="13" width="4.140625" style="308" customWidth="1"/>
    <col min="14" max="14" width="8.140625" style="308" customWidth="1"/>
    <col min="15" max="16" width="11.7109375" style="293" hidden="1" customWidth="1"/>
    <col min="17" max="17" width="13.421875" style="293" customWidth="1"/>
    <col min="18" max="18" width="6.28125" style="32" customWidth="1"/>
    <col min="19" max="19" width="10.00390625" style="89" customWidth="1"/>
    <col min="20" max="20" width="6.7109375" style="90" customWidth="1"/>
    <col min="21" max="21" width="6.57421875" style="501" customWidth="1"/>
    <col min="22" max="22" width="5.8515625" style="32" customWidth="1"/>
    <col min="23" max="23" width="5.8515625" style="187" customWidth="1"/>
    <col min="24" max="24" width="7.421875" style="105" hidden="1" customWidth="1"/>
    <col min="25" max="25" width="8.140625" style="105" customWidth="1"/>
    <col min="26" max="26" width="8.28125" style="105" customWidth="1"/>
    <col min="27" max="27" width="7.7109375" style="32" bestFit="1" customWidth="1"/>
    <col min="28" max="29" width="0" style="32" hidden="1" customWidth="1"/>
    <col min="30" max="16384" width="11.7109375" style="32" customWidth="1"/>
  </cols>
  <sheetData>
    <row r="1" spans="1:27" s="26" customFormat="1" ht="15.75">
      <c r="A1" s="19" t="s">
        <v>1092</v>
      </c>
      <c r="B1" s="27"/>
      <c r="D1" s="328"/>
      <c r="E1" s="328"/>
      <c r="F1" s="328"/>
      <c r="G1" s="329"/>
      <c r="H1" s="308"/>
      <c r="I1" s="308"/>
      <c r="J1" s="293"/>
      <c r="K1" s="308"/>
      <c r="L1" s="308"/>
      <c r="M1" s="308"/>
      <c r="N1" s="308"/>
      <c r="O1" s="330"/>
      <c r="P1" s="330"/>
      <c r="Q1" s="330"/>
      <c r="R1" s="32"/>
      <c r="S1" s="29"/>
      <c r="T1" s="30"/>
      <c r="U1" s="501"/>
      <c r="V1" s="113"/>
      <c r="W1" s="109"/>
      <c r="X1" s="70"/>
      <c r="Y1" s="70"/>
      <c r="Z1" s="70"/>
      <c r="AA1" s="79"/>
    </row>
    <row r="2" spans="1:27" s="26" customFormat="1" ht="15">
      <c r="A2" s="20"/>
      <c r="B2" s="27"/>
      <c r="D2" s="328"/>
      <c r="E2" s="328"/>
      <c r="F2" s="328"/>
      <c r="G2" s="329"/>
      <c r="H2" s="308"/>
      <c r="I2" s="308"/>
      <c r="J2" s="293"/>
      <c r="K2" s="308"/>
      <c r="L2" s="308"/>
      <c r="M2" s="308"/>
      <c r="N2" s="308"/>
      <c r="O2" s="330"/>
      <c r="P2" s="330"/>
      <c r="Q2" s="330"/>
      <c r="R2" s="32"/>
      <c r="S2" s="29"/>
      <c r="T2" s="30"/>
      <c r="U2" s="501"/>
      <c r="V2" s="113"/>
      <c r="W2" s="109"/>
      <c r="X2" s="70"/>
      <c r="Y2" s="70"/>
      <c r="Z2" s="70"/>
      <c r="AA2" s="79"/>
    </row>
    <row r="3" spans="1:34" s="26" customFormat="1" ht="15">
      <c r="A3" s="250" t="s">
        <v>809</v>
      </c>
      <c r="B3" s="103"/>
      <c r="C3" s="32"/>
      <c r="D3" s="308"/>
      <c r="E3" s="308"/>
      <c r="F3" s="308"/>
      <c r="G3" s="329"/>
      <c r="H3" s="308"/>
      <c r="I3" s="308"/>
      <c r="J3" s="293"/>
      <c r="K3" s="308"/>
      <c r="L3" s="308"/>
      <c r="M3" s="308"/>
      <c r="N3" s="308"/>
      <c r="O3" s="293"/>
      <c r="P3" s="293"/>
      <c r="Q3" s="293"/>
      <c r="R3" s="32"/>
      <c r="S3" s="440"/>
      <c r="T3" s="30"/>
      <c r="U3" s="32"/>
      <c r="V3" s="32"/>
      <c r="W3" s="32"/>
      <c r="X3" s="32"/>
      <c r="Y3" s="32"/>
      <c r="Z3" s="32"/>
      <c r="AA3" s="249"/>
      <c r="AB3" s="32"/>
      <c r="AC3" s="32"/>
      <c r="AD3" s="32"/>
      <c r="AE3" s="32"/>
      <c r="AF3" s="32"/>
      <c r="AG3" s="32"/>
      <c r="AH3" s="32"/>
    </row>
    <row r="4" spans="1:34" s="26" customFormat="1" ht="33.75" customHeight="1">
      <c r="A4" s="625" t="s">
        <v>1062</v>
      </c>
      <c r="B4" s="625"/>
      <c r="C4" s="625"/>
      <c r="D4" s="625"/>
      <c r="E4" s="625"/>
      <c r="F4" s="625"/>
      <c r="G4" s="625"/>
      <c r="H4" s="625"/>
      <c r="I4" s="625"/>
      <c r="J4" s="625"/>
      <c r="K4" s="625"/>
      <c r="L4" s="625"/>
      <c r="M4" s="625"/>
      <c r="N4" s="625"/>
      <c r="O4" s="625"/>
      <c r="P4" s="625"/>
      <c r="Q4" s="625"/>
      <c r="R4" s="625"/>
      <c r="S4" s="625"/>
      <c r="T4" s="625"/>
      <c r="U4" s="625"/>
      <c r="V4" s="625"/>
      <c r="W4" s="625"/>
      <c r="X4" s="625"/>
      <c r="Y4" s="625"/>
      <c r="Z4" s="625"/>
      <c r="AA4" s="625"/>
      <c r="AB4" s="32"/>
      <c r="AC4" s="32"/>
      <c r="AD4" s="32"/>
      <c r="AE4" s="32"/>
      <c r="AF4" s="32"/>
      <c r="AG4" s="32"/>
      <c r="AH4" s="32"/>
    </row>
    <row r="5" spans="1:34" s="26" customFormat="1" ht="15">
      <c r="A5" s="252" t="s">
        <v>981</v>
      </c>
      <c r="B5" s="7"/>
      <c r="C5" s="253"/>
      <c r="D5" s="383"/>
      <c r="E5" s="342"/>
      <c r="F5" s="342"/>
      <c r="G5" s="342"/>
      <c r="H5" s="342"/>
      <c r="I5" s="342"/>
      <c r="J5" s="342"/>
      <c r="K5" s="308"/>
      <c r="L5" s="308"/>
      <c r="M5" s="308"/>
      <c r="N5" s="308"/>
      <c r="O5" s="293"/>
      <c r="P5" s="293"/>
      <c r="Q5" s="293"/>
      <c r="R5" s="32"/>
      <c r="S5" s="440"/>
      <c r="T5" s="30"/>
      <c r="U5" s="32"/>
      <c r="V5" s="32"/>
      <c r="W5" s="32"/>
      <c r="X5" s="32"/>
      <c r="Y5" s="32"/>
      <c r="Z5" s="32"/>
      <c r="AA5" s="249"/>
      <c r="AB5" s="32"/>
      <c r="AC5" s="32"/>
      <c r="AD5" s="32"/>
      <c r="AE5" s="32"/>
      <c r="AF5" s="32"/>
      <c r="AG5" s="32"/>
      <c r="AH5" s="32"/>
    </row>
    <row r="6" spans="1:34" s="26" customFormat="1" ht="15">
      <c r="A6" s="252" t="s">
        <v>980</v>
      </c>
      <c r="B6" s="7"/>
      <c r="C6" s="7"/>
      <c r="D6" s="342"/>
      <c r="E6" s="342"/>
      <c r="F6" s="342"/>
      <c r="G6" s="342"/>
      <c r="H6" s="342"/>
      <c r="I6" s="342"/>
      <c r="J6" s="383"/>
      <c r="K6" s="308"/>
      <c r="L6" s="308"/>
      <c r="M6" s="308"/>
      <c r="N6" s="308"/>
      <c r="O6" s="293"/>
      <c r="P6" s="293"/>
      <c r="Q6" s="293"/>
      <c r="R6" s="32"/>
      <c r="S6" s="440"/>
      <c r="T6" s="30"/>
      <c r="U6" s="32"/>
      <c r="V6" s="32"/>
      <c r="W6" s="32"/>
      <c r="X6" s="32"/>
      <c r="Y6" s="32"/>
      <c r="Z6" s="32"/>
      <c r="AA6" s="249"/>
      <c r="AB6" s="32"/>
      <c r="AC6" s="32"/>
      <c r="AD6" s="32"/>
      <c r="AE6" s="32"/>
      <c r="AF6" s="32"/>
      <c r="AG6" s="32"/>
      <c r="AH6" s="32"/>
    </row>
    <row r="7" spans="1:34" s="26" customFormat="1" ht="30.75" customHeight="1">
      <c r="A7" s="628" t="s">
        <v>979</v>
      </c>
      <c r="B7" s="628"/>
      <c r="C7" s="628"/>
      <c r="D7" s="628"/>
      <c r="E7" s="628"/>
      <c r="F7" s="628"/>
      <c r="G7" s="628"/>
      <c r="H7" s="628"/>
      <c r="I7" s="628"/>
      <c r="J7" s="628"/>
      <c r="K7" s="628"/>
      <c r="L7" s="628"/>
      <c r="M7" s="628"/>
      <c r="N7" s="628"/>
      <c r="O7" s="628"/>
      <c r="P7" s="628"/>
      <c r="Q7" s="628"/>
      <c r="R7" s="628"/>
      <c r="S7" s="628"/>
      <c r="T7" s="628"/>
      <c r="U7" s="628"/>
      <c r="V7" s="628"/>
      <c r="W7" s="628"/>
      <c r="X7" s="628"/>
      <c r="Y7" s="628"/>
      <c r="Z7" s="628"/>
      <c r="AA7" s="628"/>
      <c r="AB7" s="32"/>
      <c r="AC7" s="32"/>
      <c r="AD7" s="32"/>
      <c r="AE7" s="32"/>
      <c r="AF7" s="32"/>
      <c r="AG7" s="32"/>
      <c r="AH7" s="32"/>
    </row>
    <row r="8" spans="1:34" s="26" customFormat="1" ht="15">
      <c r="A8" s="78"/>
      <c r="B8" s="103"/>
      <c r="C8" s="32"/>
      <c r="D8" s="308"/>
      <c r="E8" s="308"/>
      <c r="F8" s="308"/>
      <c r="G8" s="329"/>
      <c r="H8" s="308"/>
      <c r="I8" s="308"/>
      <c r="J8" s="293"/>
      <c r="K8" s="308"/>
      <c r="L8" s="308"/>
      <c r="M8" s="308"/>
      <c r="N8" s="308"/>
      <c r="O8" s="293"/>
      <c r="P8" s="293"/>
      <c r="Q8" s="293"/>
      <c r="R8" s="32"/>
      <c r="S8" s="440"/>
      <c r="T8" s="32"/>
      <c r="U8" s="32"/>
      <c r="V8" s="32"/>
      <c r="W8" s="32"/>
      <c r="X8" s="32"/>
      <c r="Y8" s="32"/>
      <c r="Z8" s="32"/>
      <c r="AA8" s="249"/>
      <c r="AB8" s="32"/>
      <c r="AC8" s="32"/>
      <c r="AD8" s="32"/>
      <c r="AE8" s="32"/>
      <c r="AF8" s="32"/>
      <c r="AG8" s="32"/>
      <c r="AH8" s="32"/>
    </row>
    <row r="9" spans="1:34" s="26" customFormat="1" ht="15">
      <c r="A9" s="188" t="s">
        <v>1067</v>
      </c>
      <c r="B9" s="103"/>
      <c r="C9" s="32"/>
      <c r="D9" s="308"/>
      <c r="E9" s="308"/>
      <c r="F9" s="308"/>
      <c r="G9" s="329"/>
      <c r="H9" s="308"/>
      <c r="I9" s="308"/>
      <c r="J9" s="293"/>
      <c r="K9" s="308"/>
      <c r="L9" s="308"/>
      <c r="M9" s="308"/>
      <c r="N9" s="308"/>
      <c r="O9" s="293"/>
      <c r="P9" s="293"/>
      <c r="Q9" s="293"/>
      <c r="R9" s="32"/>
      <c r="S9" s="440"/>
      <c r="T9" s="30"/>
      <c r="U9" s="32"/>
      <c r="V9" s="32"/>
      <c r="W9" s="32"/>
      <c r="X9" s="32"/>
      <c r="Y9" s="32"/>
      <c r="Z9" s="32"/>
      <c r="AA9" s="249"/>
      <c r="AB9" s="32"/>
      <c r="AC9" s="32"/>
      <c r="AD9" s="32"/>
      <c r="AE9" s="32"/>
      <c r="AF9" s="32"/>
      <c r="AG9" s="32"/>
      <c r="AH9" s="32"/>
    </row>
    <row r="10" spans="1:34" s="26" customFormat="1" ht="15">
      <c r="A10" s="24" t="s">
        <v>1077</v>
      </c>
      <c r="B10" s="103"/>
      <c r="C10" s="32"/>
      <c r="D10" s="308"/>
      <c r="E10" s="308"/>
      <c r="F10" s="308"/>
      <c r="G10" s="329"/>
      <c r="H10" s="308"/>
      <c r="I10" s="308"/>
      <c r="J10" s="293"/>
      <c r="K10" s="308"/>
      <c r="L10" s="308"/>
      <c r="M10" s="308"/>
      <c r="N10" s="308"/>
      <c r="O10" s="293"/>
      <c r="P10" s="293"/>
      <c r="Q10" s="293"/>
      <c r="R10" s="32"/>
      <c r="S10" s="440"/>
      <c r="T10" s="30"/>
      <c r="U10" s="32"/>
      <c r="V10" s="32"/>
      <c r="W10" s="32"/>
      <c r="X10" s="32"/>
      <c r="Y10" s="32"/>
      <c r="Z10" s="32"/>
      <c r="AA10" s="249"/>
      <c r="AB10" s="32"/>
      <c r="AC10" s="32"/>
      <c r="AD10" s="32"/>
      <c r="AE10" s="32"/>
      <c r="AF10" s="32"/>
      <c r="AG10" s="32"/>
      <c r="AH10" s="32"/>
    </row>
    <row r="11" spans="1:34" s="26" customFormat="1" ht="30" customHeight="1">
      <c r="A11" s="629" t="s">
        <v>1014</v>
      </c>
      <c r="B11" s="630"/>
      <c r="C11" s="630"/>
      <c r="D11" s="630"/>
      <c r="E11" s="630"/>
      <c r="F11" s="630"/>
      <c r="G11" s="630"/>
      <c r="H11" s="630"/>
      <c r="I11" s="630"/>
      <c r="J11" s="630"/>
      <c r="K11" s="630"/>
      <c r="L11" s="630"/>
      <c r="M11" s="630"/>
      <c r="N11" s="630"/>
      <c r="O11" s="630"/>
      <c r="P11" s="630"/>
      <c r="Q11" s="630"/>
      <c r="R11" s="630"/>
      <c r="S11" s="630"/>
      <c r="T11" s="630"/>
      <c r="U11" s="630"/>
      <c r="V11" s="630"/>
      <c r="W11" s="630"/>
      <c r="X11" s="630"/>
      <c r="Y11" s="630"/>
      <c r="Z11" s="630"/>
      <c r="AA11" s="630"/>
      <c r="AB11" s="32"/>
      <c r="AC11" s="32"/>
      <c r="AD11" s="32"/>
      <c r="AE11" s="32"/>
      <c r="AF11" s="32"/>
      <c r="AG11" s="32"/>
      <c r="AH11" s="32"/>
    </row>
    <row r="12" spans="1:34" s="26" customFormat="1" ht="31.5" customHeight="1">
      <c r="A12" s="629" t="s">
        <v>982</v>
      </c>
      <c r="B12" s="629"/>
      <c r="C12" s="629"/>
      <c r="D12" s="629"/>
      <c r="E12" s="629"/>
      <c r="F12" s="629"/>
      <c r="G12" s="629"/>
      <c r="H12" s="629"/>
      <c r="I12" s="629"/>
      <c r="J12" s="629"/>
      <c r="K12" s="629"/>
      <c r="L12" s="629"/>
      <c r="M12" s="629"/>
      <c r="N12" s="629"/>
      <c r="O12" s="629"/>
      <c r="P12" s="629"/>
      <c r="Q12" s="629"/>
      <c r="R12" s="629"/>
      <c r="S12" s="629"/>
      <c r="T12" s="629"/>
      <c r="U12" s="629"/>
      <c r="V12" s="629"/>
      <c r="W12" s="629"/>
      <c r="X12" s="629"/>
      <c r="Y12" s="629"/>
      <c r="Z12" s="629"/>
      <c r="AA12" s="629"/>
      <c r="AB12" s="32"/>
      <c r="AC12" s="32"/>
      <c r="AD12" s="32"/>
      <c r="AE12" s="32"/>
      <c r="AF12" s="32"/>
      <c r="AG12" s="32"/>
      <c r="AH12" s="32"/>
    </row>
    <row r="13" spans="1:34" s="26" customFormat="1" ht="15">
      <c r="A13" s="24" t="s">
        <v>983</v>
      </c>
      <c r="B13" s="103"/>
      <c r="C13" s="32"/>
      <c r="D13" s="308"/>
      <c r="E13" s="308"/>
      <c r="F13" s="308"/>
      <c r="G13" s="329"/>
      <c r="H13" s="308"/>
      <c r="I13" s="308"/>
      <c r="J13" s="293"/>
      <c r="K13" s="308"/>
      <c r="L13" s="308"/>
      <c r="M13" s="308"/>
      <c r="N13" s="308"/>
      <c r="O13" s="293"/>
      <c r="P13" s="293"/>
      <c r="Q13" s="293"/>
      <c r="R13" s="32"/>
      <c r="S13" s="440"/>
      <c r="T13" s="30"/>
      <c r="U13" s="32"/>
      <c r="V13" s="32"/>
      <c r="W13" s="32"/>
      <c r="X13" s="32"/>
      <c r="Y13" s="32"/>
      <c r="Z13" s="32"/>
      <c r="AA13" s="249"/>
      <c r="AB13" s="32"/>
      <c r="AC13" s="32"/>
      <c r="AD13" s="32"/>
      <c r="AE13" s="32"/>
      <c r="AF13" s="32"/>
      <c r="AG13" s="32"/>
      <c r="AH13" s="32"/>
    </row>
    <row r="14" spans="1:34" s="26" customFormat="1" ht="27.75" customHeight="1">
      <c r="A14" s="629" t="s">
        <v>1082</v>
      </c>
      <c r="B14" s="630"/>
      <c r="C14" s="630"/>
      <c r="D14" s="630"/>
      <c r="E14" s="630"/>
      <c r="F14" s="630"/>
      <c r="G14" s="630"/>
      <c r="H14" s="630"/>
      <c r="I14" s="630"/>
      <c r="J14" s="630"/>
      <c r="K14" s="630"/>
      <c r="L14" s="630"/>
      <c r="M14" s="630"/>
      <c r="N14" s="630"/>
      <c r="O14" s="630"/>
      <c r="P14" s="630"/>
      <c r="Q14" s="630"/>
      <c r="R14" s="630"/>
      <c r="S14" s="630"/>
      <c r="T14" s="630"/>
      <c r="U14" s="630"/>
      <c r="V14" s="630"/>
      <c r="W14" s="630"/>
      <c r="X14" s="630"/>
      <c r="Y14" s="630"/>
      <c r="Z14" s="630"/>
      <c r="AA14" s="630"/>
      <c r="AB14" s="32"/>
      <c r="AC14" s="32"/>
      <c r="AD14" s="32"/>
      <c r="AE14" s="32"/>
      <c r="AF14" s="32"/>
      <c r="AG14" s="32"/>
      <c r="AH14" s="32"/>
    </row>
    <row r="15" spans="1:27" s="26" customFormat="1" ht="15">
      <c r="A15" s="2"/>
      <c r="B15" s="27"/>
      <c r="D15" s="328"/>
      <c r="E15" s="328"/>
      <c r="F15" s="328"/>
      <c r="G15" s="329"/>
      <c r="H15" s="308"/>
      <c r="I15" s="308"/>
      <c r="J15" s="293"/>
      <c r="K15" s="308"/>
      <c r="L15" s="308"/>
      <c r="M15" s="308"/>
      <c r="N15" s="308"/>
      <c r="O15" s="330"/>
      <c r="P15" s="330"/>
      <c r="Q15" s="330"/>
      <c r="R15" s="32"/>
      <c r="S15" s="29"/>
      <c r="T15" s="30"/>
      <c r="U15" s="501"/>
      <c r="V15" s="113"/>
      <c r="W15" s="109"/>
      <c r="X15" s="70"/>
      <c r="Y15" s="70"/>
      <c r="Z15" s="70"/>
      <c r="AA15" s="79"/>
    </row>
    <row r="16" spans="1:27" s="26" customFormat="1" ht="15">
      <c r="A16" s="2" t="s">
        <v>1068</v>
      </c>
      <c r="B16" s="27"/>
      <c r="D16" s="328"/>
      <c r="E16" s="328"/>
      <c r="F16" s="328"/>
      <c r="G16" s="329"/>
      <c r="H16" s="308"/>
      <c r="I16" s="308"/>
      <c r="J16" s="293"/>
      <c r="K16" s="308"/>
      <c r="L16" s="308"/>
      <c r="M16" s="308"/>
      <c r="N16" s="308"/>
      <c r="O16" s="330"/>
      <c r="P16" s="330"/>
      <c r="Q16" s="330"/>
      <c r="R16" s="32"/>
      <c r="S16" s="29"/>
      <c r="T16" s="30"/>
      <c r="U16" s="501"/>
      <c r="V16" s="113"/>
      <c r="W16" s="109"/>
      <c r="X16" s="70"/>
      <c r="Y16" s="70"/>
      <c r="Z16" s="70"/>
      <c r="AA16" s="79"/>
    </row>
    <row r="17" spans="1:30" s="26" customFormat="1" ht="29.25" customHeight="1">
      <c r="A17" s="622" t="s">
        <v>10</v>
      </c>
      <c r="B17" s="623"/>
      <c r="C17" s="623"/>
      <c r="D17" s="623"/>
      <c r="E17" s="623"/>
      <c r="F17" s="623"/>
      <c r="G17" s="623"/>
      <c r="H17" s="623"/>
      <c r="I17" s="623"/>
      <c r="J17" s="623"/>
      <c r="K17" s="623"/>
      <c r="L17" s="623"/>
      <c r="M17" s="623"/>
      <c r="N17" s="623"/>
      <c r="O17" s="623"/>
      <c r="P17" s="623"/>
      <c r="Q17" s="624"/>
      <c r="R17" s="610" t="s">
        <v>11</v>
      </c>
      <c r="S17" s="611"/>
      <c r="T17" s="612" t="s">
        <v>651</v>
      </c>
      <c r="U17" s="613"/>
      <c r="V17" s="615" t="s">
        <v>652</v>
      </c>
      <c r="W17" s="616"/>
      <c r="X17" s="616"/>
      <c r="Y17" s="616"/>
      <c r="Z17" s="616"/>
      <c r="AA17" s="616"/>
      <c r="AB17" s="616"/>
      <c r="AC17" s="617"/>
      <c r="AD17" s="135"/>
    </row>
    <row r="18" spans="1:29" s="26" customFormat="1" ht="90">
      <c r="A18" s="35" t="s">
        <v>417</v>
      </c>
      <c r="B18" s="23" t="s">
        <v>414</v>
      </c>
      <c r="C18" s="36" t="s">
        <v>415</v>
      </c>
      <c r="D18" s="333" t="s">
        <v>706</v>
      </c>
      <c r="E18" s="333" t="s">
        <v>56</v>
      </c>
      <c r="F18" s="333" t="s">
        <v>57</v>
      </c>
      <c r="G18" s="334" t="s">
        <v>58</v>
      </c>
      <c r="H18" s="25" t="s">
        <v>713</v>
      </c>
      <c r="I18" s="313" t="s">
        <v>646</v>
      </c>
      <c r="J18" s="313" t="s">
        <v>650</v>
      </c>
      <c r="K18" s="313" t="s">
        <v>0</v>
      </c>
      <c r="L18" s="313" t="s">
        <v>9</v>
      </c>
      <c r="M18" s="313" t="s">
        <v>524</v>
      </c>
      <c r="N18" s="313" t="s">
        <v>12</v>
      </c>
      <c r="O18" s="333" t="s">
        <v>418</v>
      </c>
      <c r="P18" s="333" t="s">
        <v>52</v>
      </c>
      <c r="Q18" s="333" t="s">
        <v>305</v>
      </c>
      <c r="R18" s="25" t="s">
        <v>645</v>
      </c>
      <c r="S18" s="13" t="s">
        <v>986</v>
      </c>
      <c r="T18" s="468" t="s">
        <v>988</v>
      </c>
      <c r="U18" s="496" t="s">
        <v>1069</v>
      </c>
      <c r="V18" s="114" t="s">
        <v>647</v>
      </c>
      <c r="W18" s="110" t="s">
        <v>648</v>
      </c>
      <c r="X18" s="68" t="s">
        <v>54</v>
      </c>
      <c r="Y18" s="518" t="s">
        <v>54</v>
      </c>
      <c r="Z18" s="203" t="s">
        <v>751</v>
      </c>
      <c r="AA18" s="236" t="s">
        <v>55</v>
      </c>
      <c r="AB18" s="180" t="s">
        <v>678</v>
      </c>
      <c r="AC18" s="55" t="s">
        <v>680</v>
      </c>
    </row>
    <row r="19" spans="1:27" ht="30">
      <c r="A19" s="125" t="s">
        <v>433</v>
      </c>
      <c r="B19" s="43" t="s">
        <v>372</v>
      </c>
      <c r="C19" s="37" t="s">
        <v>201</v>
      </c>
      <c r="D19" s="38" t="s">
        <v>202</v>
      </c>
      <c r="E19" s="38" t="s">
        <v>523</v>
      </c>
      <c r="F19" s="125" t="s">
        <v>634</v>
      </c>
      <c r="G19" s="303" t="s">
        <v>542</v>
      </c>
      <c r="H19" s="15" t="s">
        <v>985</v>
      </c>
      <c r="I19" s="38" t="s">
        <v>377</v>
      </c>
      <c r="J19" s="15" t="s">
        <v>959</v>
      </c>
      <c r="K19" s="38" t="s">
        <v>7</v>
      </c>
      <c r="L19" s="315" t="s">
        <v>543</v>
      </c>
      <c r="M19" s="311" t="s">
        <v>484</v>
      </c>
      <c r="N19" s="319" t="s">
        <v>750</v>
      </c>
      <c r="O19" s="220"/>
      <c r="P19" s="220"/>
      <c r="Q19" s="39"/>
      <c r="R19" s="15">
        <v>0.6</v>
      </c>
      <c r="S19" s="96">
        <v>10000</v>
      </c>
      <c r="T19" s="497"/>
      <c r="U19" s="498"/>
      <c r="V19" s="33">
        <f>U19/100*45</f>
        <v>0</v>
      </c>
      <c r="W19" s="241">
        <f aca="true" t="shared" si="0" ref="W19:W26">V19*R19</f>
        <v>0</v>
      </c>
      <c r="X19" s="46">
        <f aca="true" t="shared" si="1" ref="X19:X26">(W19/S19*43560)/16</f>
        <v>0</v>
      </c>
      <c r="Y19" s="241">
        <f>X19</f>
        <v>0</v>
      </c>
      <c r="Z19" s="246"/>
      <c r="AA19" s="494">
        <f>T19*X19</f>
        <v>0</v>
      </c>
    </row>
    <row r="20" spans="1:27" ht="15">
      <c r="A20" s="125" t="s">
        <v>433</v>
      </c>
      <c r="B20" s="60" t="s">
        <v>373</v>
      </c>
      <c r="C20" s="39" t="s">
        <v>252</v>
      </c>
      <c r="D20" s="38" t="s">
        <v>313</v>
      </c>
      <c r="E20" s="125" t="s">
        <v>523</v>
      </c>
      <c r="F20" s="38" t="s">
        <v>538</v>
      </c>
      <c r="G20" s="303" t="s">
        <v>570</v>
      </c>
      <c r="H20" s="15" t="s">
        <v>667</v>
      </c>
      <c r="I20" s="38" t="s">
        <v>484</v>
      </c>
      <c r="J20" s="15" t="s">
        <v>513</v>
      </c>
      <c r="K20" s="38" t="s">
        <v>1</v>
      </c>
      <c r="L20" s="315" t="s">
        <v>543</v>
      </c>
      <c r="M20" s="311" t="s">
        <v>377</v>
      </c>
      <c r="N20" s="319" t="s">
        <v>881</v>
      </c>
      <c r="O20" s="220"/>
      <c r="P20" s="220"/>
      <c r="Q20" s="39"/>
      <c r="R20" s="15">
        <v>0.5</v>
      </c>
      <c r="S20" s="96">
        <v>8000</v>
      </c>
      <c r="T20" s="497"/>
      <c r="U20" s="498"/>
      <c r="V20" s="33">
        <f aca="true" t="shared" si="2" ref="V20:V26">U20/100*45</f>
        <v>0</v>
      </c>
      <c r="W20" s="241">
        <f t="shared" si="0"/>
        <v>0</v>
      </c>
      <c r="X20" s="46">
        <f t="shared" si="1"/>
        <v>0</v>
      </c>
      <c r="Y20" s="241">
        <f>X20</f>
        <v>0</v>
      </c>
      <c r="Z20" s="246"/>
      <c r="AA20" s="494">
        <f aca="true" t="shared" si="3" ref="AA20:AA26">T20*X20</f>
        <v>0</v>
      </c>
    </row>
    <row r="21" spans="1:27" ht="15">
      <c r="A21" s="125" t="s">
        <v>433</v>
      </c>
      <c r="B21" s="60" t="s">
        <v>374</v>
      </c>
      <c r="C21" s="39" t="s">
        <v>156</v>
      </c>
      <c r="D21" s="38" t="s">
        <v>202</v>
      </c>
      <c r="E21" s="38" t="s">
        <v>523</v>
      </c>
      <c r="F21" s="125" t="s">
        <v>634</v>
      </c>
      <c r="G21" s="303" t="s">
        <v>567</v>
      </c>
      <c r="H21" s="123" t="s">
        <v>660</v>
      </c>
      <c r="I21" s="38" t="s">
        <v>483</v>
      </c>
      <c r="J21" s="15" t="s">
        <v>513</v>
      </c>
      <c r="K21" s="38" t="s">
        <v>1</v>
      </c>
      <c r="L21" s="315" t="s">
        <v>550</v>
      </c>
      <c r="M21" s="311" t="s">
        <v>484</v>
      </c>
      <c r="N21" s="319" t="s">
        <v>740</v>
      </c>
      <c r="O21" s="220"/>
      <c r="P21" s="220"/>
      <c r="Q21" s="39"/>
      <c r="R21" s="15">
        <v>0.4</v>
      </c>
      <c r="S21" s="96">
        <v>5200</v>
      </c>
      <c r="T21" s="497"/>
      <c r="U21" s="498"/>
      <c r="V21" s="33">
        <f t="shared" si="2"/>
        <v>0</v>
      </c>
      <c r="W21" s="228">
        <f t="shared" si="0"/>
        <v>0</v>
      </c>
      <c r="X21" s="46">
        <f t="shared" si="1"/>
        <v>0</v>
      </c>
      <c r="Y21" s="228">
        <f>IF(X21&gt;Z21,"too high",X21)</f>
        <v>0</v>
      </c>
      <c r="Z21" s="246">
        <v>2</v>
      </c>
      <c r="AA21" s="494">
        <f t="shared" si="3"/>
        <v>0</v>
      </c>
    </row>
    <row r="22" spans="1:27" ht="16.5" customHeight="1">
      <c r="A22" s="125" t="s">
        <v>433</v>
      </c>
      <c r="B22" s="60" t="s">
        <v>302</v>
      </c>
      <c r="C22" s="39" t="s">
        <v>157</v>
      </c>
      <c r="D22" s="38"/>
      <c r="E22" s="38" t="s">
        <v>584</v>
      </c>
      <c r="F22" s="125" t="s">
        <v>634</v>
      </c>
      <c r="G22" s="303">
        <v>36</v>
      </c>
      <c r="H22" s="123" t="s">
        <v>659</v>
      </c>
      <c r="I22" s="38" t="s">
        <v>484</v>
      </c>
      <c r="J22" s="39" t="s">
        <v>517</v>
      </c>
      <c r="K22" s="38" t="s">
        <v>1</v>
      </c>
      <c r="L22" s="315"/>
      <c r="M22" s="311"/>
      <c r="N22" s="319" t="s">
        <v>740</v>
      </c>
      <c r="O22" s="222"/>
      <c r="P22" s="220"/>
      <c r="Q22" s="39"/>
      <c r="R22" s="15">
        <v>0.5</v>
      </c>
      <c r="S22" s="71">
        <v>7600</v>
      </c>
      <c r="T22" s="497"/>
      <c r="U22" s="498"/>
      <c r="V22" s="33">
        <f t="shared" si="2"/>
        <v>0</v>
      </c>
      <c r="W22" s="241">
        <f t="shared" si="0"/>
        <v>0</v>
      </c>
      <c r="X22" s="46">
        <f t="shared" si="1"/>
        <v>0</v>
      </c>
      <c r="Y22" s="241">
        <f>X22</f>
        <v>0</v>
      </c>
      <c r="Z22" s="246"/>
      <c r="AA22" s="494">
        <f t="shared" si="3"/>
        <v>0</v>
      </c>
    </row>
    <row r="23" spans="1:27" ht="15">
      <c r="A23" s="125" t="s">
        <v>433</v>
      </c>
      <c r="B23" s="60" t="s">
        <v>494</v>
      </c>
      <c r="C23" s="39" t="s">
        <v>496</v>
      </c>
      <c r="D23" s="38" t="s">
        <v>330</v>
      </c>
      <c r="E23" s="38" t="s">
        <v>523</v>
      </c>
      <c r="F23" s="125" t="s">
        <v>635</v>
      </c>
      <c r="G23" s="303">
        <v>24</v>
      </c>
      <c r="H23" s="15" t="s">
        <v>965</v>
      </c>
      <c r="I23" s="38" t="s">
        <v>484</v>
      </c>
      <c r="J23" s="15" t="s">
        <v>513</v>
      </c>
      <c r="K23" s="38"/>
      <c r="L23" s="315"/>
      <c r="M23" s="311" t="s">
        <v>541</v>
      </c>
      <c r="N23" s="319" t="s">
        <v>740</v>
      </c>
      <c r="O23" s="222"/>
      <c r="P23" s="220" t="s">
        <v>495</v>
      </c>
      <c r="Q23" s="39"/>
      <c r="R23" s="15">
        <v>0.5</v>
      </c>
      <c r="S23" s="96">
        <v>6900</v>
      </c>
      <c r="T23" s="497"/>
      <c r="U23" s="498"/>
      <c r="V23" s="33">
        <f t="shared" si="2"/>
        <v>0</v>
      </c>
      <c r="W23" s="228">
        <f t="shared" si="0"/>
        <v>0</v>
      </c>
      <c r="X23" s="46">
        <f t="shared" si="1"/>
        <v>0</v>
      </c>
      <c r="Y23" s="228">
        <f>IF(X23&gt;Z23,"too high",X23)</f>
        <v>0</v>
      </c>
      <c r="Z23" s="246">
        <v>2</v>
      </c>
      <c r="AA23" s="494">
        <f t="shared" si="3"/>
        <v>0</v>
      </c>
    </row>
    <row r="24" spans="1:27" ht="30">
      <c r="A24" s="125" t="s">
        <v>377</v>
      </c>
      <c r="B24" s="43" t="s">
        <v>978</v>
      </c>
      <c r="C24" s="39" t="s">
        <v>143</v>
      </c>
      <c r="D24" s="38"/>
      <c r="E24" s="38" t="s">
        <v>520</v>
      </c>
      <c r="F24" s="125" t="s">
        <v>634</v>
      </c>
      <c r="G24" s="299" t="s">
        <v>563</v>
      </c>
      <c r="H24" s="123" t="s">
        <v>660</v>
      </c>
      <c r="I24" s="38" t="s">
        <v>484</v>
      </c>
      <c r="J24" s="15" t="s">
        <v>513</v>
      </c>
      <c r="K24" s="38" t="s">
        <v>5</v>
      </c>
      <c r="L24" s="315" t="s">
        <v>550</v>
      </c>
      <c r="M24" s="311" t="s">
        <v>484</v>
      </c>
      <c r="N24" s="319" t="s">
        <v>740</v>
      </c>
      <c r="O24" s="220" t="s">
        <v>144</v>
      </c>
      <c r="P24" s="220" t="s">
        <v>144</v>
      </c>
      <c r="Q24" s="39"/>
      <c r="R24" s="38">
        <v>1</v>
      </c>
      <c r="S24" s="96">
        <v>15000</v>
      </c>
      <c r="T24" s="497"/>
      <c r="U24" s="498"/>
      <c r="V24" s="33">
        <f t="shared" si="2"/>
        <v>0</v>
      </c>
      <c r="W24" s="228">
        <f t="shared" si="0"/>
        <v>0</v>
      </c>
      <c r="X24" s="46">
        <f t="shared" si="1"/>
        <v>0</v>
      </c>
      <c r="Y24" s="228">
        <f>IF(X24&gt;Z24,"too high",X24)</f>
        <v>0</v>
      </c>
      <c r="Z24" s="246">
        <v>0.5</v>
      </c>
      <c r="AA24" s="494">
        <f t="shared" si="3"/>
        <v>0</v>
      </c>
    </row>
    <row r="25" spans="1:27" ht="30">
      <c r="A25" s="125" t="s">
        <v>433</v>
      </c>
      <c r="B25" s="60" t="s">
        <v>280</v>
      </c>
      <c r="C25" s="39" t="s">
        <v>108</v>
      </c>
      <c r="D25" s="38" t="s">
        <v>219</v>
      </c>
      <c r="E25" s="38" t="s">
        <v>523</v>
      </c>
      <c r="F25" s="38" t="s">
        <v>634</v>
      </c>
      <c r="G25" s="299" t="s">
        <v>563</v>
      </c>
      <c r="H25" s="15" t="s">
        <v>977</v>
      </c>
      <c r="I25" s="38" t="s">
        <v>377</v>
      </c>
      <c r="J25" s="15" t="s">
        <v>513</v>
      </c>
      <c r="K25" s="38" t="s">
        <v>1</v>
      </c>
      <c r="L25" s="315" t="s">
        <v>543</v>
      </c>
      <c r="M25" s="311" t="s">
        <v>484</v>
      </c>
      <c r="N25" s="319" t="s">
        <v>750</v>
      </c>
      <c r="O25" s="220"/>
      <c r="P25" s="223"/>
      <c r="Q25" s="99"/>
      <c r="R25" s="15">
        <v>0.7</v>
      </c>
      <c r="S25" s="96">
        <v>15000</v>
      </c>
      <c r="T25" s="497"/>
      <c r="U25" s="498"/>
      <c r="V25" s="33">
        <f t="shared" si="2"/>
        <v>0</v>
      </c>
      <c r="W25" s="241">
        <f t="shared" si="0"/>
        <v>0</v>
      </c>
      <c r="X25" s="46">
        <f t="shared" si="1"/>
        <v>0</v>
      </c>
      <c r="Y25" s="241">
        <f>X25</f>
        <v>0</v>
      </c>
      <c r="Z25" s="246"/>
      <c r="AA25" s="494">
        <f t="shared" si="3"/>
        <v>0</v>
      </c>
    </row>
    <row r="26" spans="1:42" s="26" customFormat="1" ht="19.5" customHeight="1">
      <c r="A26" s="61" t="s">
        <v>433</v>
      </c>
      <c r="B26" s="60" t="s">
        <v>376</v>
      </c>
      <c r="C26" s="39" t="s">
        <v>13</v>
      </c>
      <c r="D26" s="38" t="s">
        <v>309</v>
      </c>
      <c r="E26" s="38" t="s">
        <v>520</v>
      </c>
      <c r="F26" s="125" t="s">
        <v>634</v>
      </c>
      <c r="G26" s="303" t="s">
        <v>542</v>
      </c>
      <c r="H26" s="15" t="s">
        <v>606</v>
      </c>
      <c r="I26" s="38" t="s">
        <v>377</v>
      </c>
      <c r="J26" s="39" t="s">
        <v>484</v>
      </c>
      <c r="K26" s="38" t="s">
        <v>7</v>
      </c>
      <c r="L26" s="315" t="s">
        <v>596</v>
      </c>
      <c r="M26" s="311" t="s">
        <v>484</v>
      </c>
      <c r="N26" s="319" t="s">
        <v>832</v>
      </c>
      <c r="O26" s="220"/>
      <c r="P26" s="220"/>
      <c r="Q26" s="39"/>
      <c r="R26" s="15">
        <v>0.7</v>
      </c>
      <c r="S26" s="40">
        <v>12000</v>
      </c>
      <c r="T26" s="497"/>
      <c r="U26" s="498"/>
      <c r="V26" s="33">
        <f t="shared" si="2"/>
        <v>0</v>
      </c>
      <c r="W26" s="241">
        <f t="shared" si="0"/>
        <v>0</v>
      </c>
      <c r="X26" s="232">
        <f t="shared" si="1"/>
        <v>0</v>
      </c>
      <c r="Y26" s="241">
        <f>X26</f>
        <v>0</v>
      </c>
      <c r="Z26" s="429"/>
      <c r="AA26" s="494">
        <f t="shared" si="3"/>
        <v>0</v>
      </c>
      <c r="AB26" s="237" t="e">
        <f>#REF!*Z26</f>
        <v>#REF!</v>
      </c>
      <c r="AC26" s="436"/>
      <c r="AD26" s="270"/>
      <c r="AE26" s="32"/>
      <c r="AF26" s="32"/>
      <c r="AG26" s="32"/>
      <c r="AH26" s="32"/>
      <c r="AI26" s="32"/>
      <c r="AJ26" s="32"/>
      <c r="AK26" s="32"/>
      <c r="AL26" s="32"/>
      <c r="AM26" s="32"/>
      <c r="AN26" s="32"/>
      <c r="AO26" s="32"/>
      <c r="AP26" s="32"/>
    </row>
    <row r="27" spans="1:29" s="26" customFormat="1" ht="15">
      <c r="A27" s="61"/>
      <c r="B27" s="56" t="s">
        <v>304</v>
      </c>
      <c r="C27" s="33"/>
      <c r="D27" s="336"/>
      <c r="E27" s="336"/>
      <c r="F27" s="336"/>
      <c r="G27" s="341"/>
      <c r="H27" s="315"/>
      <c r="I27" s="315"/>
      <c r="J27" s="338"/>
      <c r="K27" s="315"/>
      <c r="L27" s="315"/>
      <c r="M27" s="315"/>
      <c r="N27" s="315"/>
      <c r="O27" s="339"/>
      <c r="P27" s="339"/>
      <c r="Q27" s="339"/>
      <c r="R27" s="38"/>
      <c r="S27" s="40"/>
      <c r="T27" s="41"/>
      <c r="U27" s="116">
        <f>SUM(U19:U26)</f>
        <v>0</v>
      </c>
      <c r="V27" s="116">
        <f>SUM(V19:V26)</f>
        <v>0</v>
      </c>
      <c r="W27" s="74">
        <f>SUM(W19:W26)</f>
        <v>0</v>
      </c>
      <c r="X27" s="74">
        <f>SUM(X19:X25)</f>
        <v>0</v>
      </c>
      <c r="Y27" s="74">
        <f>SUM(Y19:Y26)</f>
        <v>0</v>
      </c>
      <c r="Z27" s="74"/>
      <c r="AA27" s="119">
        <f>SUM(AA19:AA26)</f>
        <v>0</v>
      </c>
      <c r="AB27" s="42"/>
      <c r="AC27" s="33"/>
    </row>
    <row r="28" spans="1:27" s="26" customFormat="1" ht="15">
      <c r="A28" s="2"/>
      <c r="B28" s="27"/>
      <c r="D28" s="328"/>
      <c r="E28" s="328"/>
      <c r="F28" s="328"/>
      <c r="G28" s="329"/>
      <c r="H28" s="308"/>
      <c r="I28" s="308"/>
      <c r="J28" s="293"/>
      <c r="K28" s="308"/>
      <c r="L28" s="308"/>
      <c r="M28" s="308"/>
      <c r="N28" s="308"/>
      <c r="O28" s="330"/>
      <c r="P28" s="330"/>
      <c r="Q28" s="330"/>
      <c r="R28" s="32"/>
      <c r="S28" s="29"/>
      <c r="T28" s="30"/>
      <c r="U28" s="501"/>
      <c r="V28" s="113"/>
      <c r="W28" s="109"/>
      <c r="X28" s="70"/>
      <c r="Y28" s="70"/>
      <c r="Z28" s="70"/>
      <c r="AA28" s="79"/>
    </row>
    <row r="29" spans="1:34" s="4" customFormat="1" ht="15">
      <c r="A29" s="118" t="s">
        <v>673</v>
      </c>
      <c r="B29" s="7"/>
      <c r="C29" s="7"/>
      <c r="D29" s="342"/>
      <c r="E29" s="342"/>
      <c r="F29" s="342"/>
      <c r="G29" s="342"/>
      <c r="H29" s="342"/>
      <c r="I29" s="342"/>
      <c r="J29" s="342"/>
      <c r="K29" s="342"/>
      <c r="L29" s="342"/>
      <c r="M29" s="342"/>
      <c r="N29" s="343"/>
      <c r="O29" s="344"/>
      <c r="P29" s="345"/>
      <c r="Q29" s="346"/>
      <c r="R29" s="11"/>
      <c r="S29" s="443"/>
      <c r="T29" s="22"/>
      <c r="U29" s="22"/>
      <c r="V29" s="22"/>
      <c r="W29" s="22"/>
      <c r="X29" s="22"/>
      <c r="Y29" s="22"/>
      <c r="Z29" s="22"/>
      <c r="AA29" s="255"/>
      <c r="AB29" s="22"/>
      <c r="AC29" s="22"/>
      <c r="AD29" s="22"/>
      <c r="AE29" s="22"/>
      <c r="AF29" s="22"/>
      <c r="AG29" s="22"/>
      <c r="AH29" s="22"/>
    </row>
    <row r="30" spans="1:34" s="4" customFormat="1" ht="28.5" customHeight="1">
      <c r="A30" s="625" t="s">
        <v>819</v>
      </c>
      <c r="B30" s="625"/>
      <c r="C30" s="625"/>
      <c r="D30" s="625"/>
      <c r="E30" s="625"/>
      <c r="F30" s="625"/>
      <c r="G30" s="625"/>
      <c r="H30" s="625"/>
      <c r="I30" s="625"/>
      <c r="J30" s="625"/>
      <c r="K30" s="625"/>
      <c r="L30" s="625"/>
      <c r="M30" s="625"/>
      <c r="N30" s="625"/>
      <c r="O30" s="625"/>
      <c r="P30" s="625"/>
      <c r="Q30" s="625"/>
      <c r="R30" s="625"/>
      <c r="S30" s="625"/>
      <c r="T30" s="625"/>
      <c r="U30" s="625"/>
      <c r="V30" s="625"/>
      <c r="W30" s="625"/>
      <c r="X30" s="568"/>
      <c r="Y30" s="568"/>
      <c r="Z30" s="568"/>
      <c r="AA30" s="568"/>
      <c r="AB30" s="22"/>
      <c r="AC30" s="22"/>
      <c r="AD30" s="22"/>
      <c r="AE30" s="22"/>
      <c r="AF30" s="22"/>
      <c r="AG30" s="22"/>
      <c r="AH30" s="22"/>
    </row>
    <row r="31" spans="1:34" s="4" customFormat="1" ht="15">
      <c r="A31" s="7"/>
      <c r="B31" s="252" t="s">
        <v>818</v>
      </c>
      <c r="C31" s="7"/>
      <c r="D31" s="342"/>
      <c r="E31" s="342"/>
      <c r="F31" s="342"/>
      <c r="G31" s="342"/>
      <c r="H31" s="342"/>
      <c r="I31" s="342"/>
      <c r="J31" s="342"/>
      <c r="K31" s="342"/>
      <c r="L31" s="384"/>
      <c r="M31" s="342"/>
      <c r="N31" s="343"/>
      <c r="O31" s="344"/>
      <c r="P31" s="345"/>
      <c r="Q31" s="346"/>
      <c r="R31" s="11"/>
      <c r="S31" s="443"/>
      <c r="T31" s="22"/>
      <c r="U31" s="22"/>
      <c r="V31" s="22"/>
      <c r="W31" s="22"/>
      <c r="X31" s="22"/>
      <c r="Y31" s="22"/>
      <c r="Z31" s="22"/>
      <c r="AA31" s="255"/>
      <c r="AB31" s="22"/>
      <c r="AC31" s="22"/>
      <c r="AD31" s="22"/>
      <c r="AE31" s="22"/>
      <c r="AF31" s="22"/>
      <c r="AG31" s="22"/>
      <c r="AH31" s="22"/>
    </row>
    <row r="32" spans="1:34" s="4" customFormat="1" ht="15">
      <c r="A32" s="7"/>
      <c r="B32" s="252" t="s">
        <v>1006</v>
      </c>
      <c r="C32" s="7"/>
      <c r="D32" s="342"/>
      <c r="E32" s="342"/>
      <c r="F32" s="342"/>
      <c r="G32" s="342"/>
      <c r="H32" s="342"/>
      <c r="I32" s="342"/>
      <c r="J32" s="342"/>
      <c r="K32" s="342"/>
      <c r="L32" s="384"/>
      <c r="M32" s="342"/>
      <c r="N32" s="343"/>
      <c r="O32" s="344"/>
      <c r="P32" s="345"/>
      <c r="Q32" s="346"/>
      <c r="R32" s="11"/>
      <c r="S32" s="443"/>
      <c r="T32" s="22"/>
      <c r="U32" s="22"/>
      <c r="V32" s="22"/>
      <c r="W32" s="22"/>
      <c r="X32" s="22"/>
      <c r="Y32" s="22"/>
      <c r="Z32" s="22"/>
      <c r="AA32" s="255"/>
      <c r="AB32" s="22"/>
      <c r="AC32" s="22"/>
      <c r="AD32" s="22"/>
      <c r="AE32" s="22"/>
      <c r="AF32" s="22"/>
      <c r="AG32" s="22"/>
      <c r="AH32" s="22"/>
    </row>
    <row r="33" spans="1:34" s="4" customFormat="1" ht="15">
      <c r="A33" s="7"/>
      <c r="B33" s="252" t="s">
        <v>1002</v>
      </c>
      <c r="C33" s="7"/>
      <c r="D33" s="342"/>
      <c r="E33" s="342"/>
      <c r="F33" s="342"/>
      <c r="G33" s="342"/>
      <c r="H33" s="342"/>
      <c r="I33" s="342"/>
      <c r="J33" s="342"/>
      <c r="K33" s="342"/>
      <c r="L33" s="384"/>
      <c r="M33" s="342"/>
      <c r="N33" s="343"/>
      <c r="O33" s="344"/>
      <c r="P33" s="345"/>
      <c r="Q33" s="346"/>
      <c r="R33" s="11"/>
      <c r="S33" s="443"/>
      <c r="T33" s="22"/>
      <c r="U33" s="22"/>
      <c r="V33" s="22"/>
      <c r="W33" s="22"/>
      <c r="X33" s="22"/>
      <c r="Y33" s="22"/>
      <c r="Z33" s="22"/>
      <c r="AA33" s="255"/>
      <c r="AB33" s="22"/>
      <c r="AC33" s="22"/>
      <c r="AD33" s="22"/>
      <c r="AE33" s="22"/>
      <c r="AF33" s="22"/>
      <c r="AG33" s="22"/>
      <c r="AH33" s="22"/>
    </row>
    <row r="34" spans="1:34" s="4" customFormat="1" ht="15">
      <c r="A34" s="7"/>
      <c r="B34" s="252" t="s">
        <v>1008</v>
      </c>
      <c r="C34" s="7"/>
      <c r="D34" s="342"/>
      <c r="E34" s="342"/>
      <c r="F34" s="342"/>
      <c r="G34" s="342"/>
      <c r="H34" s="342"/>
      <c r="I34" s="342"/>
      <c r="J34" s="342"/>
      <c r="K34" s="342"/>
      <c r="L34" s="384"/>
      <c r="M34" s="342"/>
      <c r="N34" s="343"/>
      <c r="O34" s="344"/>
      <c r="P34" s="345"/>
      <c r="Q34" s="346"/>
      <c r="R34" s="11"/>
      <c r="S34" s="443"/>
      <c r="T34" s="22"/>
      <c r="U34" s="22"/>
      <c r="V34" s="22"/>
      <c r="W34" s="22"/>
      <c r="X34" s="22"/>
      <c r="Y34" s="22"/>
      <c r="Z34" s="22"/>
      <c r="AA34" s="255"/>
      <c r="AB34" s="22"/>
      <c r="AC34" s="22"/>
      <c r="AD34" s="22"/>
      <c r="AE34" s="22"/>
      <c r="AF34" s="22"/>
      <c r="AG34" s="22"/>
      <c r="AH34" s="22"/>
    </row>
    <row r="35" spans="1:34" s="4" customFormat="1" ht="15">
      <c r="A35" s="7"/>
      <c r="B35" s="252" t="s">
        <v>1007</v>
      </c>
      <c r="C35" s="7"/>
      <c r="D35" s="342"/>
      <c r="E35" s="342"/>
      <c r="F35" s="342"/>
      <c r="G35" s="342"/>
      <c r="H35" s="342"/>
      <c r="I35" s="342"/>
      <c r="J35" s="342"/>
      <c r="K35" s="342"/>
      <c r="L35" s="384"/>
      <c r="M35" s="342"/>
      <c r="N35" s="343"/>
      <c r="O35" s="344"/>
      <c r="P35" s="345"/>
      <c r="Q35" s="346"/>
      <c r="R35" s="11"/>
      <c r="S35" s="443"/>
      <c r="T35" s="22"/>
      <c r="U35" s="22"/>
      <c r="V35" s="22"/>
      <c r="W35" s="22"/>
      <c r="X35" s="22"/>
      <c r="Y35" s="22"/>
      <c r="Z35" s="22"/>
      <c r="AA35" s="255"/>
      <c r="AB35" s="22"/>
      <c r="AC35" s="22"/>
      <c r="AD35" s="22"/>
      <c r="AE35" s="22"/>
      <c r="AF35" s="22"/>
      <c r="AG35" s="22"/>
      <c r="AH35" s="22"/>
    </row>
    <row r="36" spans="1:34" s="4" customFormat="1" ht="27.75" customHeight="1">
      <c r="A36" s="626" t="s">
        <v>1019</v>
      </c>
      <c r="B36" s="626"/>
      <c r="C36" s="626"/>
      <c r="D36" s="626"/>
      <c r="E36" s="626"/>
      <c r="F36" s="626"/>
      <c r="G36" s="626"/>
      <c r="H36" s="626"/>
      <c r="I36" s="626"/>
      <c r="J36" s="626"/>
      <c r="K36" s="626"/>
      <c r="L36" s="626"/>
      <c r="M36" s="626"/>
      <c r="N36" s="626"/>
      <c r="O36" s="626"/>
      <c r="P36" s="626"/>
      <c r="Q36" s="626"/>
      <c r="R36" s="626"/>
      <c r="S36" s="626"/>
      <c r="T36" s="626"/>
      <c r="U36" s="626"/>
      <c r="V36" s="626"/>
      <c r="W36" s="626"/>
      <c r="X36" s="626"/>
      <c r="Y36" s="626"/>
      <c r="Z36" s="626"/>
      <c r="AA36" s="626"/>
      <c r="AB36" s="22"/>
      <c r="AC36" s="22"/>
      <c r="AD36" s="22"/>
      <c r="AE36" s="22"/>
      <c r="AF36" s="22"/>
      <c r="AG36" s="22"/>
      <c r="AH36" s="22"/>
    </row>
    <row r="37" spans="1:34" s="4" customFormat="1" ht="15">
      <c r="A37" s="252" t="s">
        <v>1004</v>
      </c>
      <c r="B37" s="7"/>
      <c r="C37" s="7"/>
      <c r="D37" s="342"/>
      <c r="E37" s="342"/>
      <c r="F37" s="342"/>
      <c r="G37" s="342"/>
      <c r="H37" s="342"/>
      <c r="I37" s="342"/>
      <c r="J37" s="342"/>
      <c r="K37" s="342"/>
      <c r="L37" s="342"/>
      <c r="M37" s="342"/>
      <c r="N37" s="343"/>
      <c r="O37" s="344"/>
      <c r="P37" s="345"/>
      <c r="Q37" s="346"/>
      <c r="R37" s="11"/>
      <c r="S37" s="443"/>
      <c r="T37" s="22"/>
      <c r="U37" s="22"/>
      <c r="V37" s="22"/>
      <c r="W37" s="22"/>
      <c r="X37" s="22"/>
      <c r="Y37" s="22"/>
      <c r="Z37" s="22"/>
      <c r="AA37" s="255"/>
      <c r="AB37" s="22"/>
      <c r="AC37" s="22"/>
      <c r="AD37" s="22"/>
      <c r="AE37" s="22"/>
      <c r="AF37" s="22"/>
      <c r="AG37" s="22"/>
      <c r="AH37" s="22"/>
    </row>
    <row r="38" spans="1:34" s="4" customFormat="1" ht="15">
      <c r="A38" s="252" t="s">
        <v>822</v>
      </c>
      <c r="B38" s="7"/>
      <c r="C38" s="7"/>
      <c r="D38" s="342"/>
      <c r="E38" s="384"/>
      <c r="F38" s="342"/>
      <c r="G38" s="342"/>
      <c r="H38" s="342"/>
      <c r="I38" s="342"/>
      <c r="J38" s="342"/>
      <c r="K38" s="342"/>
      <c r="L38" s="342"/>
      <c r="M38" s="342"/>
      <c r="N38" s="343"/>
      <c r="O38" s="344"/>
      <c r="P38" s="345"/>
      <c r="Q38" s="346"/>
      <c r="R38" s="11"/>
      <c r="S38" s="443"/>
      <c r="T38" s="22"/>
      <c r="U38" s="22"/>
      <c r="V38" s="22"/>
      <c r="W38" s="22"/>
      <c r="X38" s="22"/>
      <c r="Y38" s="22"/>
      <c r="Z38" s="22"/>
      <c r="AA38" s="255"/>
      <c r="AB38" s="22"/>
      <c r="AC38" s="22"/>
      <c r="AD38" s="22"/>
      <c r="AE38" s="22"/>
      <c r="AF38" s="22"/>
      <c r="AG38" s="22"/>
      <c r="AH38" s="22"/>
    </row>
    <row r="39" spans="1:34" s="4" customFormat="1" ht="30.75" customHeight="1">
      <c r="A39" s="626" t="s">
        <v>1010</v>
      </c>
      <c r="B39" s="626"/>
      <c r="C39" s="626"/>
      <c r="D39" s="626"/>
      <c r="E39" s="626"/>
      <c r="F39" s="626"/>
      <c r="G39" s="626"/>
      <c r="H39" s="626"/>
      <c r="I39" s="626"/>
      <c r="J39" s="626"/>
      <c r="K39" s="626"/>
      <c r="L39" s="626"/>
      <c r="M39" s="626"/>
      <c r="N39" s="626"/>
      <c r="O39" s="626"/>
      <c r="P39" s="626"/>
      <c r="Q39" s="626"/>
      <c r="R39" s="626"/>
      <c r="S39" s="626"/>
      <c r="T39" s="626"/>
      <c r="U39" s="626"/>
      <c r="V39" s="626"/>
      <c r="W39" s="626"/>
      <c r="X39" s="626"/>
      <c r="Y39" s="626"/>
      <c r="Z39" s="626"/>
      <c r="AA39" s="626"/>
      <c r="AB39" s="22"/>
      <c r="AC39" s="22"/>
      <c r="AD39" s="22"/>
      <c r="AE39" s="22"/>
      <c r="AF39" s="22"/>
      <c r="AG39" s="22"/>
      <c r="AH39" s="22"/>
    </row>
    <row r="40" spans="1:34" s="4" customFormat="1" ht="15">
      <c r="A40" s="253" t="s">
        <v>1005</v>
      </c>
      <c r="B40" s="7"/>
      <c r="C40" s="7"/>
      <c r="D40" s="342"/>
      <c r="E40" s="342"/>
      <c r="F40" s="342"/>
      <c r="G40" s="342"/>
      <c r="H40" s="342"/>
      <c r="I40" s="342"/>
      <c r="J40" s="342"/>
      <c r="K40" s="342"/>
      <c r="L40" s="342"/>
      <c r="M40" s="342"/>
      <c r="N40" s="343"/>
      <c r="O40" s="344"/>
      <c r="P40" s="345"/>
      <c r="Q40" s="346"/>
      <c r="R40" s="11"/>
      <c r="S40" s="443"/>
      <c r="T40" s="22"/>
      <c r="U40" s="22"/>
      <c r="V40" s="22"/>
      <c r="W40" s="22"/>
      <c r="X40" s="22"/>
      <c r="Y40" s="22"/>
      <c r="Z40" s="22"/>
      <c r="AA40" s="255"/>
      <c r="AB40" s="22"/>
      <c r="AC40" s="22"/>
      <c r="AD40" s="22"/>
      <c r="AE40" s="22"/>
      <c r="AF40" s="22"/>
      <c r="AG40" s="22"/>
      <c r="AH40" s="22"/>
    </row>
    <row r="41" spans="1:27" s="4" customFormat="1" ht="16.5" customHeight="1">
      <c r="A41" s="120"/>
      <c r="B41"/>
      <c r="C41"/>
      <c r="D41" s="326"/>
      <c r="E41" s="326"/>
      <c r="F41" s="326"/>
      <c r="G41" s="326"/>
      <c r="H41" s="326"/>
      <c r="I41" s="326"/>
      <c r="J41" s="326"/>
      <c r="K41" s="342"/>
      <c r="L41" s="326"/>
      <c r="M41" s="326"/>
      <c r="N41" s="343"/>
      <c r="O41" s="344"/>
      <c r="P41" s="345"/>
      <c r="Q41" s="346"/>
      <c r="R41" s="11"/>
      <c r="S41" s="10"/>
      <c r="U41" s="502"/>
      <c r="W41" s="111"/>
      <c r="X41" s="73"/>
      <c r="Y41" s="73"/>
      <c r="Z41" s="73"/>
      <c r="AA41" s="81"/>
    </row>
    <row r="42" spans="1:2" ht="15">
      <c r="A42" s="2" t="s">
        <v>990</v>
      </c>
      <c r="B42" s="102"/>
    </row>
    <row r="43" spans="1:30" ht="32.25" customHeight="1">
      <c r="A43" s="612" t="s">
        <v>10</v>
      </c>
      <c r="B43" s="631"/>
      <c r="C43" s="631"/>
      <c r="D43" s="631"/>
      <c r="E43" s="631"/>
      <c r="F43" s="631"/>
      <c r="G43" s="631"/>
      <c r="H43" s="631"/>
      <c r="I43" s="631"/>
      <c r="J43" s="631"/>
      <c r="K43" s="631"/>
      <c r="L43" s="631"/>
      <c r="M43" s="631"/>
      <c r="N43" s="631"/>
      <c r="O43" s="631"/>
      <c r="P43" s="631"/>
      <c r="Q43" s="613"/>
      <c r="R43" s="652" t="s">
        <v>11</v>
      </c>
      <c r="S43" s="653"/>
      <c r="T43" s="612" t="s">
        <v>651</v>
      </c>
      <c r="U43" s="613"/>
      <c r="V43" s="618" t="s">
        <v>652</v>
      </c>
      <c r="W43" s="618"/>
      <c r="X43" s="618"/>
      <c r="Y43" s="618"/>
      <c r="Z43" s="618"/>
      <c r="AA43" s="618"/>
      <c r="AB43" s="618"/>
      <c r="AC43" s="618"/>
      <c r="AD43" s="145"/>
    </row>
    <row r="44" spans="1:30" ht="77.25" customHeight="1">
      <c r="A44" s="533" t="s">
        <v>417</v>
      </c>
      <c r="B44" s="430" t="s">
        <v>414</v>
      </c>
      <c r="C44" s="72" t="s">
        <v>415</v>
      </c>
      <c r="D44" s="313" t="s">
        <v>706</v>
      </c>
      <c r="E44" s="385" t="s">
        <v>56</v>
      </c>
      <c r="F44" s="385" t="s">
        <v>57</v>
      </c>
      <c r="G44" s="420" t="s">
        <v>58</v>
      </c>
      <c r="H44" s="25" t="s">
        <v>713</v>
      </c>
      <c r="I44" s="385" t="s">
        <v>646</v>
      </c>
      <c r="J44" s="312" t="s">
        <v>650</v>
      </c>
      <c r="K44" s="312" t="s">
        <v>0</v>
      </c>
      <c r="L44" s="312" t="s">
        <v>9</v>
      </c>
      <c r="M44" s="385" t="s">
        <v>524</v>
      </c>
      <c r="N44" s="385" t="s">
        <v>653</v>
      </c>
      <c r="O44" s="312" t="s">
        <v>418</v>
      </c>
      <c r="P44" s="312" t="s">
        <v>52</v>
      </c>
      <c r="Q44" s="312" t="s">
        <v>305</v>
      </c>
      <c r="R44" s="72" t="s">
        <v>645</v>
      </c>
      <c r="S44" s="13" t="s">
        <v>986</v>
      </c>
      <c r="T44" s="468" t="s">
        <v>987</v>
      </c>
      <c r="U44" s="496" t="s">
        <v>705</v>
      </c>
      <c r="V44" s="55" t="s">
        <v>647</v>
      </c>
      <c r="W44" s="518" t="s">
        <v>648</v>
      </c>
      <c r="X44" s="68" t="s">
        <v>53</v>
      </c>
      <c r="Y44" s="518" t="s">
        <v>53</v>
      </c>
      <c r="Z44" s="203" t="s">
        <v>752</v>
      </c>
      <c r="AA44" s="236" t="s">
        <v>55</v>
      </c>
      <c r="AB44" s="55" t="s">
        <v>678</v>
      </c>
      <c r="AC44" s="55" t="s">
        <v>679</v>
      </c>
      <c r="AD44" s="145"/>
    </row>
    <row r="45" spans="1:30" ht="15">
      <c r="A45" s="453" t="s">
        <v>455</v>
      </c>
      <c r="B45" s="98" t="s">
        <v>344</v>
      </c>
      <c r="C45" s="39" t="s">
        <v>322</v>
      </c>
      <c r="D45" s="315" t="s">
        <v>306</v>
      </c>
      <c r="E45" s="456" t="s">
        <v>523</v>
      </c>
      <c r="F45" s="463" t="s">
        <v>634</v>
      </c>
      <c r="G45" s="299" t="s">
        <v>563</v>
      </c>
      <c r="H45" s="318" t="s">
        <v>666</v>
      </c>
      <c r="I45" s="463" t="s">
        <v>483</v>
      </c>
      <c r="J45" s="338" t="s">
        <v>513</v>
      </c>
      <c r="K45" s="315" t="s">
        <v>2</v>
      </c>
      <c r="L45" s="315" t="s">
        <v>609</v>
      </c>
      <c r="M45" s="456" t="s">
        <v>377</v>
      </c>
      <c r="N45" s="462" t="s">
        <v>740</v>
      </c>
      <c r="O45" s="340"/>
      <c r="P45" s="315"/>
      <c r="Q45" s="338"/>
      <c r="R45" s="15">
        <v>1.6</v>
      </c>
      <c r="S45" s="96">
        <v>178251</v>
      </c>
      <c r="T45" s="497"/>
      <c r="U45" s="498"/>
      <c r="V45" s="33">
        <f>U45/100*25</f>
        <v>0</v>
      </c>
      <c r="W45" s="228">
        <f aca="true" t="shared" si="4" ref="W45:W77">V45*R45</f>
        <v>0</v>
      </c>
      <c r="X45" s="46">
        <f aca="true" t="shared" si="5" ref="X45:X77">W45/S45*43560</f>
        <v>0</v>
      </c>
      <c r="Y45" s="228">
        <f>IF(X45&gt;Z45,"too high",X45)</f>
        <v>0</v>
      </c>
      <c r="Z45" s="202">
        <v>0.25</v>
      </c>
      <c r="AA45" s="229">
        <f aca="true" t="shared" si="6" ref="AA45:AA77">X45*T45</f>
        <v>0</v>
      </c>
      <c r="AB45" s="38"/>
      <c r="AC45" s="38"/>
      <c r="AD45" s="145"/>
    </row>
    <row r="46" spans="1:27" ht="15">
      <c r="A46" s="458" t="s">
        <v>455</v>
      </c>
      <c r="B46" s="59" t="s">
        <v>385</v>
      </c>
      <c r="C46" s="34" t="s">
        <v>206</v>
      </c>
      <c r="D46" s="336" t="s">
        <v>330</v>
      </c>
      <c r="E46" s="456" t="s">
        <v>523</v>
      </c>
      <c r="F46" s="463" t="s">
        <v>634</v>
      </c>
      <c r="G46" s="299" t="s">
        <v>631</v>
      </c>
      <c r="H46" s="15" t="s">
        <v>663</v>
      </c>
      <c r="I46" s="456" t="s">
        <v>377</v>
      </c>
      <c r="J46" s="338" t="s">
        <v>514</v>
      </c>
      <c r="K46" s="315" t="s">
        <v>1</v>
      </c>
      <c r="L46" s="338" t="s">
        <v>581</v>
      </c>
      <c r="M46" s="456" t="s">
        <v>541</v>
      </c>
      <c r="N46" s="462" t="s">
        <v>740</v>
      </c>
      <c r="O46" s="315"/>
      <c r="P46" s="315"/>
      <c r="Q46" s="338"/>
      <c r="R46" s="15">
        <v>2.7</v>
      </c>
      <c r="S46" s="96">
        <v>412500</v>
      </c>
      <c r="T46" s="497"/>
      <c r="U46" s="498"/>
      <c r="V46" s="33">
        <f>U46/100*30</f>
        <v>0</v>
      </c>
      <c r="W46" s="228">
        <f t="shared" si="4"/>
        <v>0</v>
      </c>
      <c r="X46" s="46">
        <f t="shared" si="5"/>
        <v>0</v>
      </c>
      <c r="Y46" s="228">
        <f>X46</f>
        <v>0</v>
      </c>
      <c r="Z46" s="246"/>
      <c r="AA46" s="238">
        <f>Y46*T46</f>
        <v>0</v>
      </c>
    </row>
    <row r="47" spans="1:27" ht="30">
      <c r="A47" s="458" t="s">
        <v>455</v>
      </c>
      <c r="B47" s="59" t="s">
        <v>345</v>
      </c>
      <c r="C47" s="34" t="s">
        <v>207</v>
      </c>
      <c r="D47" s="38"/>
      <c r="E47" s="454" t="s">
        <v>523</v>
      </c>
      <c r="F47" s="453" t="s">
        <v>525</v>
      </c>
      <c r="G47" s="299" t="s">
        <v>630</v>
      </c>
      <c r="H47" s="15" t="s">
        <v>663</v>
      </c>
      <c r="I47" s="454" t="s">
        <v>377</v>
      </c>
      <c r="J47" s="39" t="s">
        <v>514</v>
      </c>
      <c r="K47" s="38" t="s">
        <v>1</v>
      </c>
      <c r="L47" s="338" t="s">
        <v>581</v>
      </c>
      <c r="M47" s="463"/>
      <c r="N47" s="462" t="s">
        <v>741</v>
      </c>
      <c r="O47" s="222"/>
      <c r="P47" s="220"/>
      <c r="Q47" s="39"/>
      <c r="R47" s="15">
        <v>2.3</v>
      </c>
      <c r="S47" s="96">
        <v>275000</v>
      </c>
      <c r="T47" s="497"/>
      <c r="U47" s="498"/>
      <c r="V47" s="33">
        <f>U47/100*30</f>
        <v>0</v>
      </c>
      <c r="W47" s="228">
        <f t="shared" si="4"/>
        <v>0</v>
      </c>
      <c r="X47" s="46">
        <f t="shared" si="5"/>
        <v>0</v>
      </c>
      <c r="Y47" s="228">
        <f>X47</f>
        <v>0</v>
      </c>
      <c r="Z47" s="246"/>
      <c r="AA47" s="238">
        <f>Y47*T47</f>
        <v>0</v>
      </c>
    </row>
    <row r="48" spans="1:30" ht="30">
      <c r="A48" s="453" t="s">
        <v>455</v>
      </c>
      <c r="B48" s="98" t="s">
        <v>386</v>
      </c>
      <c r="C48" s="39" t="s">
        <v>211</v>
      </c>
      <c r="D48" s="38" t="s">
        <v>330</v>
      </c>
      <c r="E48" s="454" t="s">
        <v>523</v>
      </c>
      <c r="F48" s="453" t="s">
        <v>634</v>
      </c>
      <c r="G48" s="299" t="s">
        <v>553</v>
      </c>
      <c r="H48" s="123" t="s">
        <v>661</v>
      </c>
      <c r="I48" s="454" t="s">
        <v>484</v>
      </c>
      <c r="J48" s="15" t="s">
        <v>513</v>
      </c>
      <c r="K48" s="38" t="s">
        <v>1</v>
      </c>
      <c r="L48" s="315" t="s">
        <v>543</v>
      </c>
      <c r="M48" s="463" t="s">
        <v>377</v>
      </c>
      <c r="N48" s="462" t="s">
        <v>867</v>
      </c>
      <c r="O48" s="340"/>
      <c r="P48" s="315"/>
      <c r="Q48" s="338"/>
      <c r="R48" s="15">
        <v>2</v>
      </c>
      <c r="S48" s="96">
        <v>250000</v>
      </c>
      <c r="T48" s="497"/>
      <c r="U48" s="498"/>
      <c r="V48" s="33">
        <f aca="true" t="shared" si="7" ref="V48:V111">U48/100*25</f>
        <v>0</v>
      </c>
      <c r="W48" s="228">
        <f t="shared" si="4"/>
        <v>0</v>
      </c>
      <c r="X48" s="46">
        <f t="shared" si="5"/>
        <v>0</v>
      </c>
      <c r="Y48" s="228">
        <f aca="true" t="shared" si="8" ref="Y48:Y110">X48</f>
        <v>0</v>
      </c>
      <c r="Z48" s="247"/>
      <c r="AA48" s="229">
        <f t="shared" si="6"/>
        <v>0</v>
      </c>
      <c r="AB48" s="38"/>
      <c r="AC48" s="38"/>
      <c r="AD48" s="145"/>
    </row>
    <row r="49" spans="1:27" ht="45">
      <c r="A49" s="457" t="s">
        <v>455</v>
      </c>
      <c r="B49" s="45" t="s">
        <v>761</v>
      </c>
      <c r="C49" s="39" t="s">
        <v>760</v>
      </c>
      <c r="D49" s="38"/>
      <c r="E49" s="453" t="s">
        <v>584</v>
      </c>
      <c r="F49" s="453" t="s">
        <v>538</v>
      </c>
      <c r="G49" s="301" t="s">
        <v>535</v>
      </c>
      <c r="H49" s="15" t="s">
        <v>670</v>
      </c>
      <c r="I49" s="453" t="s">
        <v>484</v>
      </c>
      <c r="J49" s="15" t="s">
        <v>517</v>
      </c>
      <c r="K49" s="125" t="s">
        <v>4</v>
      </c>
      <c r="L49" s="319" t="s">
        <v>552</v>
      </c>
      <c r="M49" s="463" t="s">
        <v>377</v>
      </c>
      <c r="N49" s="462" t="s">
        <v>857</v>
      </c>
      <c r="O49" s="271" t="s">
        <v>762</v>
      </c>
      <c r="P49" s="271" t="s">
        <v>762</v>
      </c>
      <c r="Q49" s="39" t="s">
        <v>873</v>
      </c>
      <c r="R49" s="15">
        <v>1.8</v>
      </c>
      <c r="S49" s="40">
        <v>140000</v>
      </c>
      <c r="T49" s="497"/>
      <c r="U49" s="498"/>
      <c r="V49" s="33">
        <f t="shared" si="7"/>
        <v>0</v>
      </c>
      <c r="W49" s="228">
        <f t="shared" si="4"/>
        <v>0</v>
      </c>
      <c r="X49" s="46">
        <f t="shared" si="5"/>
        <v>0</v>
      </c>
      <c r="Y49" s="228">
        <f t="shared" si="8"/>
        <v>0</v>
      </c>
      <c r="Z49" s="246"/>
      <c r="AA49" s="238">
        <f t="shared" si="6"/>
        <v>0</v>
      </c>
    </row>
    <row r="50" spans="1:27" s="75" customFormat="1" ht="30">
      <c r="A50" s="520" t="s">
        <v>455</v>
      </c>
      <c r="B50" s="160" t="s">
        <v>387</v>
      </c>
      <c r="C50" s="175" t="s">
        <v>220</v>
      </c>
      <c r="D50" s="38" t="s">
        <v>219</v>
      </c>
      <c r="E50" s="453" t="s">
        <v>523</v>
      </c>
      <c r="F50" s="453" t="s">
        <v>634</v>
      </c>
      <c r="G50" s="299" t="s">
        <v>535</v>
      </c>
      <c r="H50" s="15" t="s">
        <v>991</v>
      </c>
      <c r="I50" s="454" t="s">
        <v>484</v>
      </c>
      <c r="J50" s="15" t="s">
        <v>513</v>
      </c>
      <c r="K50" s="38" t="s">
        <v>4</v>
      </c>
      <c r="L50" s="315" t="s">
        <v>559</v>
      </c>
      <c r="M50" s="463" t="s">
        <v>484</v>
      </c>
      <c r="N50" s="535" t="s">
        <v>874</v>
      </c>
      <c r="O50" s="222" t="s">
        <v>218</v>
      </c>
      <c r="P50" s="222" t="s">
        <v>218</v>
      </c>
      <c r="Q50" s="39" t="s">
        <v>875</v>
      </c>
      <c r="R50" s="15">
        <v>2</v>
      </c>
      <c r="S50" s="158">
        <v>200000</v>
      </c>
      <c r="T50" s="497"/>
      <c r="U50" s="548"/>
      <c r="V50" s="38">
        <f>U50/100*20</f>
        <v>0</v>
      </c>
      <c r="W50" s="228">
        <f t="shared" si="4"/>
        <v>0</v>
      </c>
      <c r="X50" s="46">
        <f t="shared" si="5"/>
        <v>0</v>
      </c>
      <c r="Y50" s="228">
        <f t="shared" si="8"/>
        <v>0</v>
      </c>
      <c r="Z50" s="506"/>
      <c r="AA50" s="238">
        <f t="shared" si="6"/>
        <v>0</v>
      </c>
    </row>
    <row r="51" spans="1:30" ht="28.5" customHeight="1">
      <c r="A51" s="453" t="s">
        <v>455</v>
      </c>
      <c r="B51" s="45" t="s">
        <v>731</v>
      </c>
      <c r="C51" s="39" t="s">
        <v>221</v>
      </c>
      <c r="D51" s="38"/>
      <c r="E51" s="454" t="s">
        <v>523</v>
      </c>
      <c r="F51" s="453" t="s">
        <v>634</v>
      </c>
      <c r="G51" s="299" t="s">
        <v>632</v>
      </c>
      <c r="H51" s="123" t="s">
        <v>660</v>
      </c>
      <c r="I51" s="454" t="s">
        <v>377</v>
      </c>
      <c r="J51" s="15" t="s">
        <v>513</v>
      </c>
      <c r="K51" s="38" t="s">
        <v>4</v>
      </c>
      <c r="L51" s="320" t="s">
        <v>559</v>
      </c>
      <c r="M51" s="463" t="s">
        <v>484</v>
      </c>
      <c r="N51" s="462" t="s">
        <v>742</v>
      </c>
      <c r="O51" s="222" t="s">
        <v>531</v>
      </c>
      <c r="P51" s="222" t="s">
        <v>531</v>
      </c>
      <c r="Q51" s="39" t="s">
        <v>876</v>
      </c>
      <c r="R51" s="15">
        <v>1</v>
      </c>
      <c r="S51" s="96">
        <v>55000</v>
      </c>
      <c r="T51" s="497"/>
      <c r="U51" s="498"/>
      <c r="V51" s="33">
        <f t="shared" si="7"/>
        <v>0</v>
      </c>
      <c r="W51" s="228">
        <f t="shared" si="4"/>
        <v>0</v>
      </c>
      <c r="X51" s="46">
        <f t="shared" si="5"/>
        <v>0</v>
      </c>
      <c r="Y51" s="228">
        <f t="shared" si="8"/>
        <v>0</v>
      </c>
      <c r="Z51" s="247"/>
      <c r="AA51" s="229">
        <f t="shared" si="6"/>
        <v>0</v>
      </c>
      <c r="AB51" s="38"/>
      <c r="AC51" s="38"/>
      <c r="AD51" s="145"/>
    </row>
    <row r="52" spans="1:27" ht="30">
      <c r="A52" s="457" t="s">
        <v>455</v>
      </c>
      <c r="B52" s="45" t="s">
        <v>727</v>
      </c>
      <c r="C52" s="15" t="s">
        <v>728</v>
      </c>
      <c r="D52" s="15" t="s">
        <v>160</v>
      </c>
      <c r="E52" s="457" t="s">
        <v>627</v>
      </c>
      <c r="F52" s="453" t="s">
        <v>634</v>
      </c>
      <c r="G52" s="302" t="s">
        <v>767</v>
      </c>
      <c r="H52" s="213" t="s">
        <v>659</v>
      </c>
      <c r="I52" s="457" t="s">
        <v>483</v>
      </c>
      <c r="J52" s="15" t="s">
        <v>513</v>
      </c>
      <c r="K52" s="15" t="s">
        <v>4</v>
      </c>
      <c r="L52" s="318" t="s">
        <v>559</v>
      </c>
      <c r="M52" s="437" t="s">
        <v>377</v>
      </c>
      <c r="N52" s="528" t="s">
        <v>756</v>
      </c>
      <c r="O52" s="348" t="s">
        <v>729</v>
      </c>
      <c r="P52" s="348" t="s">
        <v>729</v>
      </c>
      <c r="Q52" s="318"/>
      <c r="R52" s="15">
        <v>2.2</v>
      </c>
      <c r="S52" s="201">
        <v>250000</v>
      </c>
      <c r="T52" s="497"/>
      <c r="U52" s="498"/>
      <c r="V52" s="33">
        <f t="shared" si="7"/>
        <v>0</v>
      </c>
      <c r="W52" s="228">
        <f t="shared" si="4"/>
        <v>0</v>
      </c>
      <c r="X52" s="46">
        <f t="shared" si="5"/>
        <v>0</v>
      </c>
      <c r="Y52" s="228">
        <f t="shared" si="8"/>
        <v>0</v>
      </c>
      <c r="Z52" s="246"/>
      <c r="AA52" s="238">
        <f t="shared" si="6"/>
        <v>0</v>
      </c>
    </row>
    <row r="53" spans="1:30" ht="60">
      <c r="A53" s="453" t="s">
        <v>455</v>
      </c>
      <c r="B53" s="98" t="s">
        <v>288</v>
      </c>
      <c r="C53" s="39" t="s">
        <v>230</v>
      </c>
      <c r="D53" s="38"/>
      <c r="E53" s="454" t="s">
        <v>627</v>
      </c>
      <c r="F53" s="453" t="s">
        <v>634</v>
      </c>
      <c r="G53" s="299" t="s">
        <v>560</v>
      </c>
      <c r="H53" s="123" t="s">
        <v>656</v>
      </c>
      <c r="I53" s="454" t="s">
        <v>484</v>
      </c>
      <c r="J53" s="39" t="s">
        <v>513</v>
      </c>
      <c r="K53" s="38" t="s">
        <v>3</v>
      </c>
      <c r="L53" s="315" t="s">
        <v>543</v>
      </c>
      <c r="M53" s="463" t="s">
        <v>377</v>
      </c>
      <c r="N53" s="462" t="s">
        <v>878</v>
      </c>
      <c r="O53" s="222" t="s">
        <v>229</v>
      </c>
      <c r="P53" s="220"/>
      <c r="Q53" s="39" t="s">
        <v>877</v>
      </c>
      <c r="R53" s="15">
        <v>1</v>
      </c>
      <c r="S53" s="96">
        <v>27000</v>
      </c>
      <c r="T53" s="497"/>
      <c r="U53" s="498"/>
      <c r="V53" s="33">
        <f t="shared" si="7"/>
        <v>0</v>
      </c>
      <c r="W53" s="228">
        <f t="shared" si="4"/>
        <v>0</v>
      </c>
      <c r="X53" s="46">
        <f t="shared" si="5"/>
        <v>0</v>
      </c>
      <c r="Y53" s="228">
        <f t="shared" si="8"/>
        <v>0</v>
      </c>
      <c r="Z53" s="247"/>
      <c r="AA53" s="229">
        <f t="shared" si="6"/>
        <v>0</v>
      </c>
      <c r="AB53" s="38"/>
      <c r="AC53" s="38"/>
      <c r="AD53" s="145"/>
    </row>
    <row r="54" spans="1:27" ht="15">
      <c r="A54" s="457" t="s">
        <v>455</v>
      </c>
      <c r="B54" s="45" t="s">
        <v>768</v>
      </c>
      <c r="C54" s="39" t="s">
        <v>769</v>
      </c>
      <c r="D54" s="125" t="s">
        <v>313</v>
      </c>
      <c r="E54" s="453" t="s">
        <v>523</v>
      </c>
      <c r="F54" s="453" t="s">
        <v>634</v>
      </c>
      <c r="G54" s="301" t="s">
        <v>612</v>
      </c>
      <c r="H54" s="15" t="s">
        <v>654</v>
      </c>
      <c r="I54" s="453" t="s">
        <v>377</v>
      </c>
      <c r="J54" s="15" t="s">
        <v>517</v>
      </c>
      <c r="K54" s="125" t="s">
        <v>3</v>
      </c>
      <c r="L54" s="319" t="s">
        <v>559</v>
      </c>
      <c r="M54" s="463" t="s">
        <v>377</v>
      </c>
      <c r="N54" s="462" t="s">
        <v>642</v>
      </c>
      <c r="O54" s="340" t="s">
        <v>770</v>
      </c>
      <c r="P54" s="348" t="s">
        <v>770</v>
      </c>
      <c r="Q54" s="338"/>
      <c r="R54" s="15">
        <v>1.7</v>
      </c>
      <c r="S54" s="40">
        <v>120000</v>
      </c>
      <c r="T54" s="497"/>
      <c r="U54" s="498"/>
      <c r="V54" s="33">
        <f t="shared" si="7"/>
        <v>0</v>
      </c>
      <c r="W54" s="228">
        <f t="shared" si="4"/>
        <v>0</v>
      </c>
      <c r="X54" s="46">
        <f t="shared" si="5"/>
        <v>0</v>
      </c>
      <c r="Y54" s="228">
        <f t="shared" si="8"/>
        <v>0</v>
      </c>
      <c r="Z54" s="247"/>
      <c r="AA54" s="238">
        <f t="shared" si="6"/>
        <v>0</v>
      </c>
    </row>
    <row r="55" spans="1:30" ht="15.75" customHeight="1">
      <c r="A55" s="453" t="s">
        <v>455</v>
      </c>
      <c r="B55" s="272" t="s">
        <v>239</v>
      </c>
      <c r="C55" s="39" t="s">
        <v>240</v>
      </c>
      <c r="D55" s="38"/>
      <c r="E55" s="453" t="s">
        <v>627</v>
      </c>
      <c r="F55" s="454" t="s">
        <v>634</v>
      </c>
      <c r="G55" s="303">
        <v>36</v>
      </c>
      <c r="H55" s="15" t="s">
        <v>659</v>
      </c>
      <c r="I55" s="454" t="s">
        <v>484</v>
      </c>
      <c r="J55" s="39" t="s">
        <v>517</v>
      </c>
      <c r="K55" s="38" t="s">
        <v>4</v>
      </c>
      <c r="L55" s="315" t="s">
        <v>559</v>
      </c>
      <c r="M55" s="463" t="s">
        <v>377</v>
      </c>
      <c r="N55" s="462" t="s">
        <v>838</v>
      </c>
      <c r="O55" s="340" t="s">
        <v>238</v>
      </c>
      <c r="P55" s="340" t="s">
        <v>238</v>
      </c>
      <c r="Q55" s="338"/>
      <c r="R55" s="15">
        <v>1.7</v>
      </c>
      <c r="S55" s="96">
        <v>135000</v>
      </c>
      <c r="T55" s="497"/>
      <c r="U55" s="498"/>
      <c r="V55" s="33">
        <f t="shared" si="7"/>
        <v>0</v>
      </c>
      <c r="W55" s="228">
        <f t="shared" si="4"/>
        <v>0</v>
      </c>
      <c r="X55" s="46">
        <f t="shared" si="5"/>
        <v>0</v>
      </c>
      <c r="Y55" s="228">
        <f t="shared" si="8"/>
        <v>0</v>
      </c>
      <c r="Z55" s="247"/>
      <c r="AA55" s="229">
        <f t="shared" si="6"/>
        <v>0</v>
      </c>
      <c r="AB55" s="38"/>
      <c r="AC55" s="38"/>
      <c r="AD55" s="145"/>
    </row>
    <row r="56" spans="1:27" ht="75">
      <c r="A56" s="457" t="s">
        <v>455</v>
      </c>
      <c r="B56" s="45" t="s">
        <v>782</v>
      </c>
      <c r="C56" s="39" t="s">
        <v>784</v>
      </c>
      <c r="D56" s="38"/>
      <c r="E56" s="453" t="s">
        <v>584</v>
      </c>
      <c r="F56" s="453" t="s">
        <v>634</v>
      </c>
      <c r="G56" s="301" t="s">
        <v>785</v>
      </c>
      <c r="H56" s="15" t="s">
        <v>654</v>
      </c>
      <c r="I56" s="453" t="s">
        <v>377</v>
      </c>
      <c r="J56" s="15" t="s">
        <v>517</v>
      </c>
      <c r="K56" s="125" t="s">
        <v>4</v>
      </c>
      <c r="L56" s="319" t="s">
        <v>568</v>
      </c>
      <c r="M56" s="463"/>
      <c r="N56" s="462" t="s">
        <v>898</v>
      </c>
      <c r="O56" s="222" t="s">
        <v>783</v>
      </c>
      <c r="P56" s="222" t="s">
        <v>783</v>
      </c>
      <c r="Q56" s="39" t="s">
        <v>897</v>
      </c>
      <c r="R56" s="15">
        <v>1</v>
      </c>
      <c r="S56" s="40">
        <v>42000</v>
      </c>
      <c r="T56" s="497"/>
      <c r="U56" s="498"/>
      <c r="V56" s="33">
        <f t="shared" si="7"/>
        <v>0</v>
      </c>
      <c r="W56" s="228">
        <f t="shared" si="4"/>
        <v>0</v>
      </c>
      <c r="X56" s="46">
        <f t="shared" si="5"/>
        <v>0</v>
      </c>
      <c r="Y56" s="228">
        <f t="shared" si="8"/>
        <v>0</v>
      </c>
      <c r="Z56" s="246"/>
      <c r="AA56" s="238">
        <f t="shared" si="6"/>
        <v>0</v>
      </c>
    </row>
    <row r="57" spans="1:30" ht="17.25" customHeight="1">
      <c r="A57" s="453" t="s">
        <v>455</v>
      </c>
      <c r="B57" s="45" t="s">
        <v>164</v>
      </c>
      <c r="C57" s="39" t="s">
        <v>163</v>
      </c>
      <c r="D57" s="38" t="s">
        <v>306</v>
      </c>
      <c r="E57" s="454" t="s">
        <v>584</v>
      </c>
      <c r="F57" s="453" t="s">
        <v>634</v>
      </c>
      <c r="G57" s="303">
        <v>24</v>
      </c>
      <c r="H57" s="123" t="s">
        <v>654</v>
      </c>
      <c r="I57" s="454" t="s">
        <v>484</v>
      </c>
      <c r="J57" s="39" t="s">
        <v>517</v>
      </c>
      <c r="K57" s="38" t="s">
        <v>2</v>
      </c>
      <c r="L57" s="311" t="s">
        <v>533</v>
      </c>
      <c r="M57" s="463"/>
      <c r="N57" s="456">
        <v>6789</v>
      </c>
      <c r="O57" s="340" t="s">
        <v>162</v>
      </c>
      <c r="P57" s="348" t="s">
        <v>162</v>
      </c>
      <c r="Q57" s="338"/>
      <c r="R57" s="15">
        <v>1.8</v>
      </c>
      <c r="S57" s="96">
        <v>150000</v>
      </c>
      <c r="T57" s="497"/>
      <c r="U57" s="498"/>
      <c r="V57" s="33">
        <f t="shared" si="7"/>
        <v>0</v>
      </c>
      <c r="W57" s="228">
        <f t="shared" si="4"/>
        <v>0</v>
      </c>
      <c r="X57" s="46">
        <f t="shared" si="5"/>
        <v>0</v>
      </c>
      <c r="Y57" s="228">
        <f t="shared" si="8"/>
        <v>0</v>
      </c>
      <c r="Z57" s="247"/>
      <c r="AA57" s="229">
        <f t="shared" si="6"/>
        <v>0</v>
      </c>
      <c r="AB57" s="38"/>
      <c r="AC57" s="38"/>
      <c r="AD57" s="145"/>
    </row>
    <row r="58" spans="1:27" s="75" customFormat="1" ht="30">
      <c r="A58" s="520" t="s">
        <v>455</v>
      </c>
      <c r="B58" s="43" t="s">
        <v>733</v>
      </c>
      <c r="C58" s="175" t="s">
        <v>184</v>
      </c>
      <c r="D58" s="402"/>
      <c r="E58" s="456" t="s">
        <v>520</v>
      </c>
      <c r="F58" s="463" t="s">
        <v>634</v>
      </c>
      <c r="G58" s="299" t="s">
        <v>564</v>
      </c>
      <c r="H58" s="15" t="s">
        <v>661</v>
      </c>
      <c r="I58" s="456" t="s">
        <v>484</v>
      </c>
      <c r="J58" s="338" t="s">
        <v>513</v>
      </c>
      <c r="K58" s="315" t="s">
        <v>4</v>
      </c>
      <c r="L58" s="315" t="s">
        <v>550</v>
      </c>
      <c r="M58" s="456" t="s">
        <v>484</v>
      </c>
      <c r="N58" s="462" t="s">
        <v>740</v>
      </c>
      <c r="O58" s="340" t="s">
        <v>51</v>
      </c>
      <c r="P58" s="340" t="s">
        <v>51</v>
      </c>
      <c r="Q58" s="318"/>
      <c r="R58" s="15">
        <v>0.3</v>
      </c>
      <c r="S58" s="158">
        <v>4000</v>
      </c>
      <c r="T58" s="497"/>
      <c r="U58" s="548"/>
      <c r="V58" s="38">
        <f>U58/100*20</f>
        <v>0</v>
      </c>
      <c r="W58" s="228">
        <f t="shared" si="4"/>
        <v>0</v>
      </c>
      <c r="X58" s="46">
        <f t="shared" si="5"/>
        <v>0</v>
      </c>
      <c r="Y58" s="228">
        <f t="shared" si="8"/>
        <v>0</v>
      </c>
      <c r="Z58" s="506"/>
      <c r="AA58" s="238">
        <f t="shared" si="6"/>
        <v>0</v>
      </c>
    </row>
    <row r="59" spans="1:27" ht="30">
      <c r="A59" s="457" t="s">
        <v>455</v>
      </c>
      <c r="B59" s="45" t="s">
        <v>791</v>
      </c>
      <c r="C59" s="39" t="s">
        <v>792</v>
      </c>
      <c r="D59" s="38"/>
      <c r="E59" s="453" t="s">
        <v>523</v>
      </c>
      <c r="F59" s="453" t="s">
        <v>538</v>
      </c>
      <c r="G59" s="301" t="s">
        <v>612</v>
      </c>
      <c r="H59" s="15" t="s">
        <v>670</v>
      </c>
      <c r="I59" s="453" t="s">
        <v>484</v>
      </c>
      <c r="J59" s="15" t="s">
        <v>513</v>
      </c>
      <c r="K59" s="125" t="s">
        <v>4</v>
      </c>
      <c r="L59" s="319" t="s">
        <v>533</v>
      </c>
      <c r="M59" s="463"/>
      <c r="N59" s="462" t="s">
        <v>838</v>
      </c>
      <c r="O59" s="340"/>
      <c r="P59" s="340"/>
      <c r="Q59" s="338"/>
      <c r="R59" s="15">
        <v>0.4</v>
      </c>
      <c r="S59" s="40">
        <v>4200</v>
      </c>
      <c r="T59" s="497"/>
      <c r="U59" s="498"/>
      <c r="V59" s="33">
        <f t="shared" si="7"/>
        <v>0</v>
      </c>
      <c r="W59" s="228">
        <f t="shared" si="4"/>
        <v>0</v>
      </c>
      <c r="X59" s="46">
        <f t="shared" si="5"/>
        <v>0</v>
      </c>
      <c r="Y59" s="228">
        <f t="shared" si="8"/>
        <v>0</v>
      </c>
      <c r="Z59" s="246"/>
      <c r="AA59" s="238">
        <f t="shared" si="6"/>
        <v>0</v>
      </c>
    </row>
    <row r="60" spans="1:41" s="51" customFormat="1" ht="30">
      <c r="A60" s="240" t="s">
        <v>455</v>
      </c>
      <c r="B60" s="60" t="s">
        <v>186</v>
      </c>
      <c r="C60" s="38" t="s">
        <v>185</v>
      </c>
      <c r="D60" s="315"/>
      <c r="E60" s="456" t="s">
        <v>523</v>
      </c>
      <c r="F60" s="463" t="s">
        <v>634</v>
      </c>
      <c r="G60" s="303" t="s">
        <v>571</v>
      </c>
      <c r="H60" s="337" t="s">
        <v>603</v>
      </c>
      <c r="I60" s="456" t="s">
        <v>484</v>
      </c>
      <c r="J60" s="338" t="s">
        <v>515</v>
      </c>
      <c r="K60" s="315" t="s">
        <v>6</v>
      </c>
      <c r="L60" s="315" t="s">
        <v>557</v>
      </c>
      <c r="M60" s="456" t="s">
        <v>484</v>
      </c>
      <c r="N60" s="462" t="s">
        <v>740</v>
      </c>
      <c r="O60" s="340" t="s">
        <v>721</v>
      </c>
      <c r="P60" s="340" t="s">
        <v>721</v>
      </c>
      <c r="Q60" s="338"/>
      <c r="R60" s="15">
        <v>0.5</v>
      </c>
      <c r="S60" s="40">
        <v>6300</v>
      </c>
      <c r="T60" s="497"/>
      <c r="U60" s="498"/>
      <c r="V60" s="33">
        <f t="shared" si="7"/>
        <v>0</v>
      </c>
      <c r="W60" s="228">
        <f t="shared" si="4"/>
        <v>0</v>
      </c>
      <c r="X60" s="46">
        <f t="shared" si="5"/>
        <v>0</v>
      </c>
      <c r="Y60" s="228">
        <f t="shared" si="8"/>
        <v>0</v>
      </c>
      <c r="Z60" s="246"/>
      <c r="AA60" s="238">
        <f t="shared" si="6"/>
        <v>0</v>
      </c>
      <c r="AB60" s="84"/>
      <c r="AC60" s="84"/>
      <c r="AD60" s="233"/>
      <c r="AE60" s="233"/>
      <c r="AF60" s="233"/>
      <c r="AG60" s="233"/>
      <c r="AH60" s="233"/>
      <c r="AI60" s="233"/>
      <c r="AJ60" s="233"/>
      <c r="AK60" s="233"/>
      <c r="AL60" s="233"/>
      <c r="AM60" s="233"/>
      <c r="AN60" s="233"/>
      <c r="AO60" s="233"/>
    </row>
    <row r="61" spans="1:30" ht="15">
      <c r="A61" s="453" t="s">
        <v>455</v>
      </c>
      <c r="B61" s="98" t="s">
        <v>351</v>
      </c>
      <c r="C61" s="39" t="s">
        <v>105</v>
      </c>
      <c r="D61" s="315" t="s">
        <v>306</v>
      </c>
      <c r="E61" s="456" t="s">
        <v>523</v>
      </c>
      <c r="F61" s="463" t="s">
        <v>634</v>
      </c>
      <c r="G61" s="299" t="s">
        <v>535</v>
      </c>
      <c r="H61" s="318" t="s">
        <v>660</v>
      </c>
      <c r="I61" s="456" t="s">
        <v>483</v>
      </c>
      <c r="J61" s="338" t="s">
        <v>517</v>
      </c>
      <c r="K61" s="315" t="s">
        <v>6</v>
      </c>
      <c r="L61" s="315" t="s">
        <v>533</v>
      </c>
      <c r="M61" s="456" t="s">
        <v>484</v>
      </c>
      <c r="N61" s="462" t="s">
        <v>740</v>
      </c>
      <c r="O61" s="315"/>
      <c r="P61" s="315"/>
      <c r="Q61" s="338"/>
      <c r="R61" s="15">
        <v>1</v>
      </c>
      <c r="S61" s="96">
        <v>92000</v>
      </c>
      <c r="T61" s="497"/>
      <c r="U61" s="498"/>
      <c r="V61" s="33">
        <f t="shared" si="7"/>
        <v>0</v>
      </c>
      <c r="W61" s="228">
        <f t="shared" si="4"/>
        <v>0</v>
      </c>
      <c r="X61" s="46">
        <f t="shared" si="5"/>
        <v>0</v>
      </c>
      <c r="Y61" s="228">
        <f t="shared" si="8"/>
        <v>0</v>
      </c>
      <c r="Z61" s="247"/>
      <c r="AA61" s="229">
        <f t="shared" si="6"/>
        <v>0</v>
      </c>
      <c r="AB61" s="38"/>
      <c r="AC61" s="38"/>
      <c r="AD61" s="145"/>
    </row>
    <row r="62" spans="1:30" ht="15">
      <c r="A62" s="453" t="s">
        <v>455</v>
      </c>
      <c r="B62" s="98" t="s">
        <v>299</v>
      </c>
      <c r="C62" s="39" t="s">
        <v>119</v>
      </c>
      <c r="D62" s="315" t="s">
        <v>306</v>
      </c>
      <c r="E62" s="456" t="s">
        <v>584</v>
      </c>
      <c r="F62" s="463" t="s">
        <v>634</v>
      </c>
      <c r="G62" s="303" t="s">
        <v>536</v>
      </c>
      <c r="H62" s="318" t="s">
        <v>847</v>
      </c>
      <c r="I62" s="456" t="s">
        <v>483</v>
      </c>
      <c r="J62" s="338" t="s">
        <v>517</v>
      </c>
      <c r="K62" s="315" t="s">
        <v>4</v>
      </c>
      <c r="L62" s="315" t="s">
        <v>543</v>
      </c>
      <c r="M62" s="456" t="s">
        <v>377</v>
      </c>
      <c r="N62" s="462">
        <v>1456789</v>
      </c>
      <c r="O62" s="340"/>
      <c r="P62" s="315"/>
      <c r="Q62" s="338"/>
      <c r="R62" s="15">
        <v>1.4</v>
      </c>
      <c r="S62" s="96">
        <v>84000</v>
      </c>
      <c r="T62" s="497"/>
      <c r="U62" s="498"/>
      <c r="V62" s="33">
        <f t="shared" si="7"/>
        <v>0</v>
      </c>
      <c r="W62" s="228">
        <f t="shared" si="4"/>
        <v>0</v>
      </c>
      <c r="X62" s="46">
        <f t="shared" si="5"/>
        <v>0</v>
      </c>
      <c r="Y62" s="228">
        <f t="shared" si="8"/>
        <v>0</v>
      </c>
      <c r="Z62" s="246"/>
      <c r="AA62" s="238">
        <f t="shared" si="6"/>
        <v>0</v>
      </c>
      <c r="AB62" s="49"/>
      <c r="AC62" s="38"/>
      <c r="AD62" s="145"/>
    </row>
    <row r="63" spans="1:30" ht="15">
      <c r="A63" s="453" t="s">
        <v>455</v>
      </c>
      <c r="B63" s="98" t="s">
        <v>393</v>
      </c>
      <c r="C63" s="39" t="s">
        <v>121</v>
      </c>
      <c r="D63" s="38"/>
      <c r="E63" s="453" t="s">
        <v>523</v>
      </c>
      <c r="F63" s="453" t="s">
        <v>634</v>
      </c>
      <c r="G63" s="299" t="s">
        <v>592</v>
      </c>
      <c r="H63" s="123" t="s">
        <v>663</v>
      </c>
      <c r="I63" s="454" t="s">
        <v>377</v>
      </c>
      <c r="J63" s="39" t="s">
        <v>514</v>
      </c>
      <c r="K63" s="38" t="s">
        <v>4</v>
      </c>
      <c r="L63" s="315" t="s">
        <v>550</v>
      </c>
      <c r="M63" s="463" t="s">
        <v>484</v>
      </c>
      <c r="N63" s="462" t="s">
        <v>740</v>
      </c>
      <c r="O63" s="222"/>
      <c r="P63" s="220"/>
      <c r="Q63" s="39"/>
      <c r="R63" s="15">
        <v>2.3</v>
      </c>
      <c r="S63" s="96">
        <v>300000</v>
      </c>
      <c r="T63" s="497"/>
      <c r="U63" s="498"/>
      <c r="V63" s="33">
        <f t="shared" si="7"/>
        <v>0</v>
      </c>
      <c r="W63" s="228">
        <f t="shared" si="4"/>
        <v>0</v>
      </c>
      <c r="X63" s="46">
        <f t="shared" si="5"/>
        <v>0</v>
      </c>
      <c r="Y63" s="228">
        <f t="shared" si="8"/>
        <v>0</v>
      </c>
      <c r="Z63" s="246"/>
      <c r="AA63" s="238">
        <f t="shared" si="6"/>
        <v>0</v>
      </c>
      <c r="AB63" s="49"/>
      <c r="AC63" s="38"/>
      <c r="AD63" s="145"/>
    </row>
    <row r="64" spans="1:28" s="75" customFormat="1" ht="17.25" customHeight="1">
      <c r="A64" s="520" t="s">
        <v>455</v>
      </c>
      <c r="B64" s="432" t="s">
        <v>395</v>
      </c>
      <c r="C64" s="175" t="s">
        <v>125</v>
      </c>
      <c r="D64" s="402"/>
      <c r="E64" s="456" t="s">
        <v>523</v>
      </c>
      <c r="F64" s="463" t="s">
        <v>634</v>
      </c>
      <c r="G64" s="299" t="s">
        <v>594</v>
      </c>
      <c r="H64" s="318" t="s">
        <v>660</v>
      </c>
      <c r="I64" s="456" t="s">
        <v>484</v>
      </c>
      <c r="J64" s="338" t="s">
        <v>515</v>
      </c>
      <c r="K64" s="315" t="s">
        <v>5</v>
      </c>
      <c r="L64" s="315" t="s">
        <v>543</v>
      </c>
      <c r="M64" s="456" t="s">
        <v>484</v>
      </c>
      <c r="N64" s="462" t="s">
        <v>740</v>
      </c>
      <c r="O64" s="340" t="s">
        <v>48</v>
      </c>
      <c r="P64" s="348" t="s">
        <v>722</v>
      </c>
      <c r="Q64" s="338"/>
      <c r="R64" s="15">
        <v>1</v>
      </c>
      <c r="S64" s="158">
        <v>41000</v>
      </c>
      <c r="T64" s="497"/>
      <c r="U64" s="498"/>
      <c r="V64" s="33">
        <f t="shared" si="7"/>
        <v>0</v>
      </c>
      <c r="W64" s="228">
        <f t="shared" si="4"/>
        <v>0</v>
      </c>
      <c r="X64" s="46">
        <f t="shared" si="5"/>
        <v>0</v>
      </c>
      <c r="Y64" s="228">
        <f t="shared" si="8"/>
        <v>0</v>
      </c>
      <c r="Z64" s="246"/>
      <c r="AA64" s="238">
        <f t="shared" si="6"/>
        <v>0</v>
      </c>
      <c r="AB64" s="428">
        <f>X64*T64</f>
        <v>0</v>
      </c>
    </row>
    <row r="65" spans="1:27" s="26" customFormat="1" ht="30">
      <c r="A65" s="457" t="s">
        <v>455</v>
      </c>
      <c r="B65" s="98" t="s">
        <v>300</v>
      </c>
      <c r="C65" s="39" t="s">
        <v>128</v>
      </c>
      <c r="D65" s="38"/>
      <c r="E65" s="454" t="s">
        <v>584</v>
      </c>
      <c r="F65" s="453" t="s">
        <v>538</v>
      </c>
      <c r="G65" s="303">
        <v>36</v>
      </c>
      <c r="H65" s="123" t="s">
        <v>654</v>
      </c>
      <c r="I65" s="454" t="s">
        <v>377</v>
      </c>
      <c r="J65" s="39" t="s">
        <v>517</v>
      </c>
      <c r="K65" s="38" t="s">
        <v>4</v>
      </c>
      <c r="L65" s="320" t="s">
        <v>533</v>
      </c>
      <c r="M65" s="463"/>
      <c r="N65" s="462" t="s">
        <v>642</v>
      </c>
      <c r="O65" s="222"/>
      <c r="P65" s="220"/>
      <c r="Q65" s="39"/>
      <c r="R65" s="15">
        <v>1.7</v>
      </c>
      <c r="S65" s="216">
        <v>130000</v>
      </c>
      <c r="T65" s="497"/>
      <c r="U65" s="498"/>
      <c r="V65" s="33">
        <f t="shared" si="7"/>
        <v>0</v>
      </c>
      <c r="W65" s="228">
        <f t="shared" si="4"/>
        <v>0</v>
      </c>
      <c r="X65" s="46">
        <f t="shared" si="5"/>
        <v>0</v>
      </c>
      <c r="Y65" s="228">
        <f t="shared" si="8"/>
        <v>0</v>
      </c>
      <c r="Z65" s="246"/>
      <c r="AA65" s="238">
        <f t="shared" si="6"/>
        <v>0</v>
      </c>
    </row>
    <row r="66" spans="1:30" ht="15">
      <c r="A66" s="536"/>
      <c r="B66" s="537"/>
      <c r="C66" s="261"/>
      <c r="D66" s="352"/>
      <c r="E66" s="352"/>
      <c r="F66" s="352"/>
      <c r="G66" s="358"/>
      <c r="H66" s="354"/>
      <c r="I66" s="352"/>
      <c r="J66" s="354"/>
      <c r="K66" s="352"/>
      <c r="L66" s="352"/>
      <c r="M66" s="352"/>
      <c r="N66" s="352"/>
      <c r="O66" s="355"/>
      <c r="P66" s="354"/>
      <c r="Q66" s="354"/>
      <c r="R66" s="260"/>
      <c r="S66" s="288"/>
      <c r="T66" s="504"/>
      <c r="U66" s="505"/>
      <c r="V66" s="260">
        <f t="shared" si="7"/>
        <v>0</v>
      </c>
      <c r="W66" s="263"/>
      <c r="X66" s="263"/>
      <c r="Y66" s="263">
        <f t="shared" si="8"/>
        <v>0</v>
      </c>
      <c r="Z66" s="263"/>
      <c r="AA66" s="282"/>
      <c r="AB66" s="49"/>
      <c r="AC66" s="38"/>
      <c r="AD66" s="145"/>
    </row>
    <row r="67" spans="1:30" ht="167.25" customHeight="1">
      <c r="A67" s="453" t="s">
        <v>419</v>
      </c>
      <c r="B67" s="45" t="s">
        <v>354</v>
      </c>
      <c r="C67" s="39" t="s">
        <v>321</v>
      </c>
      <c r="D67" s="38"/>
      <c r="E67" s="454" t="s">
        <v>523</v>
      </c>
      <c r="F67" s="453" t="s">
        <v>634</v>
      </c>
      <c r="G67" s="303" t="s">
        <v>532</v>
      </c>
      <c r="H67" s="123" t="s">
        <v>660</v>
      </c>
      <c r="I67" s="454" t="s">
        <v>484</v>
      </c>
      <c r="J67" s="39" t="s">
        <v>513</v>
      </c>
      <c r="K67" s="38" t="s">
        <v>5</v>
      </c>
      <c r="L67" s="315" t="s">
        <v>533</v>
      </c>
      <c r="M67" s="463" t="s">
        <v>484</v>
      </c>
      <c r="N67" s="462" t="s">
        <v>856</v>
      </c>
      <c r="O67" s="220"/>
      <c r="P67" s="220"/>
      <c r="Q67" s="39" t="s">
        <v>855</v>
      </c>
      <c r="R67" s="15">
        <v>1.2</v>
      </c>
      <c r="S67" s="96">
        <v>90000</v>
      </c>
      <c r="T67" s="497"/>
      <c r="U67" s="498"/>
      <c r="V67" s="33">
        <f t="shared" si="7"/>
        <v>0</v>
      </c>
      <c r="W67" s="228">
        <f t="shared" si="4"/>
        <v>0</v>
      </c>
      <c r="X67" s="46">
        <f t="shared" si="5"/>
        <v>0</v>
      </c>
      <c r="Y67" s="228">
        <f t="shared" si="8"/>
        <v>0</v>
      </c>
      <c r="Z67" s="247"/>
      <c r="AA67" s="229">
        <f t="shared" si="6"/>
        <v>0</v>
      </c>
      <c r="AB67" s="38"/>
      <c r="AC67" s="38"/>
      <c r="AD67" s="145"/>
    </row>
    <row r="68" spans="1:30" ht="45">
      <c r="A68" s="453" t="s">
        <v>419</v>
      </c>
      <c r="B68" s="45" t="s">
        <v>285</v>
      </c>
      <c r="C68" s="39" t="s">
        <v>323</v>
      </c>
      <c r="D68" s="38"/>
      <c r="E68" s="454" t="s">
        <v>523</v>
      </c>
      <c r="F68" s="453" t="s">
        <v>634</v>
      </c>
      <c r="G68" s="299" t="s">
        <v>611</v>
      </c>
      <c r="H68" s="123" t="s">
        <v>654</v>
      </c>
      <c r="I68" s="454" t="s">
        <v>484</v>
      </c>
      <c r="J68" s="39" t="s">
        <v>517</v>
      </c>
      <c r="K68" s="38" t="s">
        <v>5</v>
      </c>
      <c r="L68" s="320" t="s">
        <v>533</v>
      </c>
      <c r="M68" s="463"/>
      <c r="N68" s="462" t="s">
        <v>857</v>
      </c>
      <c r="O68" s="220"/>
      <c r="P68" s="220"/>
      <c r="Q68" s="39" t="s">
        <v>858</v>
      </c>
      <c r="R68" s="15">
        <v>1.2</v>
      </c>
      <c r="S68" s="96">
        <v>93000</v>
      </c>
      <c r="T68" s="497"/>
      <c r="U68" s="498"/>
      <c r="V68" s="33">
        <f t="shared" si="7"/>
        <v>0</v>
      </c>
      <c r="W68" s="228">
        <f t="shared" si="4"/>
        <v>0</v>
      </c>
      <c r="X68" s="46">
        <f t="shared" si="5"/>
        <v>0</v>
      </c>
      <c r="Y68" s="228">
        <f>IF(X68&gt;Z68,"too high",X68)</f>
        <v>0</v>
      </c>
      <c r="Z68" s="202">
        <v>2</v>
      </c>
      <c r="AA68" s="229">
        <f t="shared" si="6"/>
        <v>0</v>
      </c>
      <c r="AB68" s="38"/>
      <c r="AC68" s="38"/>
      <c r="AD68" s="145"/>
    </row>
    <row r="69" spans="1:30" ht="45">
      <c r="A69" s="453" t="s">
        <v>419</v>
      </c>
      <c r="B69" s="98" t="s">
        <v>355</v>
      </c>
      <c r="C69" s="39" t="s">
        <v>328</v>
      </c>
      <c r="D69" s="38" t="s">
        <v>306</v>
      </c>
      <c r="E69" s="453" t="s">
        <v>627</v>
      </c>
      <c r="F69" s="453" t="s">
        <v>538</v>
      </c>
      <c r="G69" s="299" t="s">
        <v>613</v>
      </c>
      <c r="H69" s="123" t="s">
        <v>655</v>
      </c>
      <c r="I69" s="454" t="s">
        <v>484</v>
      </c>
      <c r="J69" s="39" t="s">
        <v>607</v>
      </c>
      <c r="K69" s="38" t="s">
        <v>3</v>
      </c>
      <c r="L69" s="320" t="s">
        <v>546</v>
      </c>
      <c r="M69" s="463"/>
      <c r="N69" s="463" t="s">
        <v>781</v>
      </c>
      <c r="O69" s="220" t="s">
        <v>716</v>
      </c>
      <c r="P69" s="220" t="s">
        <v>716</v>
      </c>
      <c r="Q69" s="39" t="s">
        <v>859</v>
      </c>
      <c r="R69" s="15">
        <v>0.05</v>
      </c>
      <c r="S69" s="96">
        <v>560</v>
      </c>
      <c r="T69" s="497"/>
      <c r="U69" s="498"/>
      <c r="V69" s="33">
        <f t="shared" si="7"/>
        <v>0</v>
      </c>
      <c r="W69" s="228">
        <f t="shared" si="4"/>
        <v>0</v>
      </c>
      <c r="X69" s="46">
        <f t="shared" si="5"/>
        <v>0</v>
      </c>
      <c r="Y69" s="228">
        <f t="shared" si="8"/>
        <v>0</v>
      </c>
      <c r="Z69" s="247"/>
      <c r="AA69" s="229">
        <f t="shared" si="6"/>
        <v>0</v>
      </c>
      <c r="AB69" s="38"/>
      <c r="AC69" s="38"/>
      <c r="AD69" s="145"/>
    </row>
    <row r="70" spans="1:30" ht="15">
      <c r="A70" s="453" t="s">
        <v>419</v>
      </c>
      <c r="B70" s="45" t="s">
        <v>286</v>
      </c>
      <c r="C70" s="39" t="s">
        <v>331</v>
      </c>
      <c r="D70" s="38" t="s">
        <v>306</v>
      </c>
      <c r="E70" s="453" t="s">
        <v>584</v>
      </c>
      <c r="F70" s="454" t="s">
        <v>484</v>
      </c>
      <c r="G70" s="299" t="s">
        <v>614</v>
      </c>
      <c r="H70" s="15" t="s">
        <v>847</v>
      </c>
      <c r="I70" s="454" t="s">
        <v>484</v>
      </c>
      <c r="J70" s="39" t="s">
        <v>484</v>
      </c>
      <c r="K70" s="38" t="s">
        <v>3</v>
      </c>
      <c r="L70" s="320" t="s">
        <v>557</v>
      </c>
      <c r="M70" s="463"/>
      <c r="N70" s="462" t="s">
        <v>746</v>
      </c>
      <c r="O70" s="222"/>
      <c r="P70" s="220"/>
      <c r="Q70" s="39"/>
      <c r="R70" s="15">
        <v>0.2</v>
      </c>
      <c r="S70" s="96">
        <v>1400</v>
      </c>
      <c r="T70" s="497"/>
      <c r="U70" s="498"/>
      <c r="V70" s="33">
        <f t="shared" si="7"/>
        <v>0</v>
      </c>
      <c r="W70" s="228">
        <f t="shared" si="4"/>
        <v>0</v>
      </c>
      <c r="X70" s="46">
        <f t="shared" si="5"/>
        <v>0</v>
      </c>
      <c r="Y70" s="228">
        <f t="shared" si="8"/>
        <v>0</v>
      </c>
      <c r="Z70" s="247"/>
      <c r="AA70" s="229">
        <f t="shared" si="6"/>
        <v>0</v>
      </c>
      <c r="AB70" s="38"/>
      <c r="AC70" s="38"/>
      <c r="AD70" s="145"/>
    </row>
    <row r="71" spans="1:30" ht="15">
      <c r="A71" s="453" t="s">
        <v>419</v>
      </c>
      <c r="B71" s="98" t="s">
        <v>490</v>
      </c>
      <c r="C71" s="143" t="s">
        <v>735</v>
      </c>
      <c r="D71" s="38"/>
      <c r="E71" s="454" t="s">
        <v>628</v>
      </c>
      <c r="F71" s="453" t="s">
        <v>538</v>
      </c>
      <c r="G71" s="303">
        <v>24</v>
      </c>
      <c r="H71" s="15" t="s">
        <v>955</v>
      </c>
      <c r="I71" s="454" t="s">
        <v>377</v>
      </c>
      <c r="J71" s="15" t="s">
        <v>607</v>
      </c>
      <c r="K71" s="38"/>
      <c r="L71" s="320" t="s">
        <v>557</v>
      </c>
      <c r="M71" s="463"/>
      <c r="N71" s="462" t="s">
        <v>864</v>
      </c>
      <c r="O71" s="222"/>
      <c r="P71" s="220"/>
      <c r="Q71" s="15" t="s">
        <v>865</v>
      </c>
      <c r="R71" s="15">
        <v>1</v>
      </c>
      <c r="S71" s="71">
        <v>28000</v>
      </c>
      <c r="T71" s="497"/>
      <c r="U71" s="498"/>
      <c r="V71" s="33">
        <f t="shared" si="7"/>
        <v>0</v>
      </c>
      <c r="W71" s="228">
        <f t="shared" si="4"/>
        <v>0</v>
      </c>
      <c r="X71" s="46">
        <f t="shared" si="5"/>
        <v>0</v>
      </c>
      <c r="Y71" s="228">
        <f t="shared" si="8"/>
        <v>0</v>
      </c>
      <c r="Z71" s="247"/>
      <c r="AA71" s="229">
        <f t="shared" si="6"/>
        <v>0</v>
      </c>
      <c r="AB71" s="38"/>
      <c r="AC71" s="38"/>
      <c r="AD71" s="145"/>
    </row>
    <row r="72" spans="1:30" ht="30">
      <c r="A72" s="453" t="s">
        <v>419</v>
      </c>
      <c r="B72" s="98" t="s">
        <v>287</v>
      </c>
      <c r="C72" s="39" t="s">
        <v>210</v>
      </c>
      <c r="D72" s="315" t="s">
        <v>202</v>
      </c>
      <c r="E72" s="456" t="s">
        <v>627</v>
      </c>
      <c r="F72" s="456" t="s">
        <v>538</v>
      </c>
      <c r="G72" s="306" t="s">
        <v>563</v>
      </c>
      <c r="H72" s="337" t="s">
        <v>659</v>
      </c>
      <c r="I72" s="456" t="s">
        <v>484</v>
      </c>
      <c r="J72" s="338" t="s">
        <v>513</v>
      </c>
      <c r="K72" s="315" t="s">
        <v>2</v>
      </c>
      <c r="L72" s="315" t="s">
        <v>551</v>
      </c>
      <c r="M72" s="456" t="s">
        <v>541</v>
      </c>
      <c r="N72" s="462" t="s">
        <v>740</v>
      </c>
      <c r="O72" s="351"/>
      <c r="P72" s="336"/>
      <c r="Q72" s="339"/>
      <c r="R72" s="15">
        <v>1</v>
      </c>
      <c r="S72" s="96">
        <v>38000</v>
      </c>
      <c r="T72" s="497"/>
      <c r="U72" s="498"/>
      <c r="V72" s="33">
        <f t="shared" si="7"/>
        <v>0</v>
      </c>
      <c r="W72" s="228">
        <f t="shared" si="4"/>
        <v>0</v>
      </c>
      <c r="X72" s="46">
        <f t="shared" si="5"/>
        <v>0</v>
      </c>
      <c r="Y72" s="228">
        <f t="shared" si="8"/>
        <v>0</v>
      </c>
      <c r="Z72" s="247"/>
      <c r="AA72" s="229">
        <f t="shared" si="6"/>
        <v>0</v>
      </c>
      <c r="AB72" s="38"/>
      <c r="AC72" s="38"/>
      <c r="AD72" s="145"/>
    </row>
    <row r="73" spans="1:30" ht="92.25" customHeight="1">
      <c r="A73" s="453" t="s">
        <v>419</v>
      </c>
      <c r="B73" s="98" t="s">
        <v>289</v>
      </c>
      <c r="C73" s="39" t="s">
        <v>266</v>
      </c>
      <c r="D73" s="38" t="s">
        <v>313</v>
      </c>
      <c r="E73" s="454" t="s">
        <v>521</v>
      </c>
      <c r="F73" s="454" t="s">
        <v>634</v>
      </c>
      <c r="G73" s="303" t="s">
        <v>636</v>
      </c>
      <c r="H73" s="123" t="s">
        <v>654</v>
      </c>
      <c r="I73" s="454" t="s">
        <v>484</v>
      </c>
      <c r="J73" s="39" t="s">
        <v>607</v>
      </c>
      <c r="K73" s="38" t="s">
        <v>3</v>
      </c>
      <c r="L73" s="320" t="s">
        <v>533</v>
      </c>
      <c r="M73" s="463" t="s">
        <v>377</v>
      </c>
      <c r="N73" s="462" t="s">
        <v>886</v>
      </c>
      <c r="O73" s="222" t="s">
        <v>43</v>
      </c>
      <c r="P73" s="222" t="s">
        <v>43</v>
      </c>
      <c r="Q73" s="15" t="s">
        <v>885</v>
      </c>
      <c r="R73" s="15">
        <v>1.9</v>
      </c>
      <c r="S73" s="96">
        <v>170000</v>
      </c>
      <c r="T73" s="497"/>
      <c r="U73" s="498"/>
      <c r="V73" s="33">
        <f t="shared" si="7"/>
        <v>0</v>
      </c>
      <c r="W73" s="228">
        <f t="shared" si="4"/>
        <v>0</v>
      </c>
      <c r="X73" s="46">
        <f t="shared" si="5"/>
        <v>0</v>
      </c>
      <c r="Y73" s="228">
        <f t="shared" si="8"/>
        <v>0</v>
      </c>
      <c r="Z73" s="247"/>
      <c r="AA73" s="229">
        <f t="shared" si="6"/>
        <v>0</v>
      </c>
      <c r="AB73" s="38"/>
      <c r="AC73" s="38"/>
      <c r="AD73" s="145"/>
    </row>
    <row r="74" spans="1:30" ht="30">
      <c r="A74" s="453" t="s">
        <v>419</v>
      </c>
      <c r="B74" s="98" t="s">
        <v>399</v>
      </c>
      <c r="C74" s="39" t="s">
        <v>267</v>
      </c>
      <c r="D74" s="38" t="s">
        <v>202</v>
      </c>
      <c r="E74" s="454" t="s">
        <v>523</v>
      </c>
      <c r="F74" s="454" t="s">
        <v>538</v>
      </c>
      <c r="G74" s="299" t="s">
        <v>565</v>
      </c>
      <c r="H74" s="123" t="s">
        <v>663</v>
      </c>
      <c r="I74" s="454" t="s">
        <v>377</v>
      </c>
      <c r="J74" s="39" t="s">
        <v>514</v>
      </c>
      <c r="K74" s="38" t="s">
        <v>3</v>
      </c>
      <c r="L74" s="315" t="s">
        <v>558</v>
      </c>
      <c r="M74" s="463" t="s">
        <v>377</v>
      </c>
      <c r="N74" s="462" t="s">
        <v>756</v>
      </c>
      <c r="O74" s="222"/>
      <c r="P74" s="220"/>
      <c r="Q74" s="39"/>
      <c r="R74" s="15">
        <v>4.6</v>
      </c>
      <c r="S74" s="96">
        <v>900000</v>
      </c>
      <c r="T74" s="497"/>
      <c r="U74" s="498"/>
      <c r="V74" s="33">
        <f t="shared" si="7"/>
        <v>0</v>
      </c>
      <c r="W74" s="228">
        <f t="shared" si="4"/>
        <v>0</v>
      </c>
      <c r="X74" s="46">
        <f t="shared" si="5"/>
        <v>0</v>
      </c>
      <c r="Y74" s="228">
        <f t="shared" si="8"/>
        <v>0</v>
      </c>
      <c r="Z74" s="247"/>
      <c r="AA74" s="229">
        <f t="shared" si="6"/>
        <v>0</v>
      </c>
      <c r="AB74" s="38"/>
      <c r="AC74" s="38"/>
      <c r="AD74" s="145"/>
    </row>
    <row r="75" spans="1:30" ht="30">
      <c r="A75" s="453" t="s">
        <v>419</v>
      </c>
      <c r="B75" s="98" t="s">
        <v>359</v>
      </c>
      <c r="C75" s="39" t="s">
        <v>137</v>
      </c>
      <c r="D75" s="315" t="s">
        <v>306</v>
      </c>
      <c r="E75" s="456" t="s">
        <v>523</v>
      </c>
      <c r="F75" s="456" t="s">
        <v>538</v>
      </c>
      <c r="G75" s="303">
        <v>9</v>
      </c>
      <c r="H75" s="318" t="s">
        <v>666</v>
      </c>
      <c r="I75" s="456" t="s">
        <v>377</v>
      </c>
      <c r="J75" s="338" t="s">
        <v>515</v>
      </c>
      <c r="K75" s="315" t="s">
        <v>2</v>
      </c>
      <c r="L75" s="315" t="s">
        <v>546</v>
      </c>
      <c r="M75" s="456"/>
      <c r="N75" s="462" t="s">
        <v>740</v>
      </c>
      <c r="O75" s="315"/>
      <c r="P75" s="315"/>
      <c r="Q75" s="338"/>
      <c r="R75" s="15">
        <v>0.2</v>
      </c>
      <c r="S75" s="96">
        <v>700</v>
      </c>
      <c r="T75" s="497"/>
      <c r="U75" s="498"/>
      <c r="V75" s="33">
        <f t="shared" si="7"/>
        <v>0</v>
      </c>
      <c r="W75" s="228">
        <f t="shared" si="4"/>
        <v>0</v>
      </c>
      <c r="X75" s="46">
        <f t="shared" si="5"/>
        <v>0</v>
      </c>
      <c r="Y75" s="228">
        <f t="shared" si="8"/>
        <v>0</v>
      </c>
      <c r="Z75" s="247"/>
      <c r="AA75" s="229">
        <f t="shared" si="6"/>
        <v>0</v>
      </c>
      <c r="AB75" s="38"/>
      <c r="AC75" s="38"/>
      <c r="AD75" s="145"/>
    </row>
    <row r="76" spans="1:30" ht="30">
      <c r="A76" s="453" t="s">
        <v>419</v>
      </c>
      <c r="B76" s="434" t="s">
        <v>311</v>
      </c>
      <c r="C76" s="39" t="s">
        <v>312</v>
      </c>
      <c r="D76" s="315" t="s">
        <v>313</v>
      </c>
      <c r="E76" s="456" t="s">
        <v>522</v>
      </c>
      <c r="F76" s="463" t="s">
        <v>634</v>
      </c>
      <c r="G76" s="303">
        <v>24</v>
      </c>
      <c r="H76" s="337" t="s">
        <v>656</v>
      </c>
      <c r="I76" s="456" t="s">
        <v>484</v>
      </c>
      <c r="J76" s="338" t="s">
        <v>517</v>
      </c>
      <c r="K76" s="315" t="s">
        <v>2</v>
      </c>
      <c r="L76" s="315" t="s">
        <v>558</v>
      </c>
      <c r="M76" s="456"/>
      <c r="N76" s="462" t="s">
        <v>831</v>
      </c>
      <c r="O76" s="340"/>
      <c r="P76" s="315"/>
      <c r="Q76" s="338"/>
      <c r="R76" s="15">
        <v>0.5</v>
      </c>
      <c r="S76" s="96">
        <v>7000</v>
      </c>
      <c r="T76" s="497"/>
      <c r="U76" s="498"/>
      <c r="V76" s="33">
        <f t="shared" si="7"/>
        <v>0</v>
      </c>
      <c r="W76" s="228">
        <f t="shared" si="4"/>
        <v>0</v>
      </c>
      <c r="X76" s="46">
        <f t="shared" si="5"/>
        <v>0</v>
      </c>
      <c r="Y76" s="228">
        <f t="shared" si="8"/>
        <v>0</v>
      </c>
      <c r="Z76" s="247"/>
      <c r="AA76" s="229">
        <f t="shared" si="6"/>
        <v>0</v>
      </c>
      <c r="AB76" s="38"/>
      <c r="AC76" s="38"/>
      <c r="AD76" s="145"/>
    </row>
    <row r="77" spans="1:30" ht="17.25" customHeight="1">
      <c r="A77" s="453" t="s">
        <v>419</v>
      </c>
      <c r="B77" s="98" t="s">
        <v>360</v>
      </c>
      <c r="C77" s="39" t="s">
        <v>161</v>
      </c>
      <c r="D77" s="336" t="s">
        <v>313</v>
      </c>
      <c r="E77" s="456" t="s">
        <v>523</v>
      </c>
      <c r="F77" s="463" t="s">
        <v>634</v>
      </c>
      <c r="G77" s="299" t="s">
        <v>577</v>
      </c>
      <c r="H77" s="337" t="s">
        <v>671</v>
      </c>
      <c r="I77" s="456" t="s">
        <v>483</v>
      </c>
      <c r="J77" s="338" t="s">
        <v>517</v>
      </c>
      <c r="K77" s="315" t="s">
        <v>3</v>
      </c>
      <c r="L77" s="315" t="s">
        <v>550</v>
      </c>
      <c r="M77" s="456" t="s">
        <v>377</v>
      </c>
      <c r="N77" s="462" t="s">
        <v>756</v>
      </c>
      <c r="O77" s="340" t="s">
        <v>697</v>
      </c>
      <c r="P77" s="348" t="s">
        <v>719</v>
      </c>
      <c r="Q77" s="338"/>
      <c r="R77" s="15">
        <v>3</v>
      </c>
      <c r="S77" s="96">
        <v>500000</v>
      </c>
      <c r="T77" s="497"/>
      <c r="U77" s="498"/>
      <c r="V77" s="33">
        <f t="shared" si="7"/>
        <v>0</v>
      </c>
      <c r="W77" s="228">
        <f t="shared" si="4"/>
        <v>0</v>
      </c>
      <c r="X77" s="46">
        <f t="shared" si="5"/>
        <v>0</v>
      </c>
      <c r="Y77" s="228">
        <f t="shared" si="8"/>
        <v>0</v>
      </c>
      <c r="Z77" s="247"/>
      <c r="AA77" s="229">
        <f t="shared" si="6"/>
        <v>0</v>
      </c>
      <c r="AB77" s="38"/>
      <c r="AC77" s="38"/>
      <c r="AD77" s="145"/>
    </row>
    <row r="78" spans="1:30" ht="15">
      <c r="A78" s="453" t="s">
        <v>419</v>
      </c>
      <c r="B78" s="45" t="s">
        <v>361</v>
      </c>
      <c r="C78" s="39" t="s">
        <v>169</v>
      </c>
      <c r="D78" s="38" t="s">
        <v>313</v>
      </c>
      <c r="E78" s="454" t="s">
        <v>523</v>
      </c>
      <c r="F78" s="453" t="s">
        <v>634</v>
      </c>
      <c r="G78" s="303" t="s">
        <v>579</v>
      </c>
      <c r="H78" s="123" t="s">
        <v>666</v>
      </c>
      <c r="I78" s="454" t="s">
        <v>484</v>
      </c>
      <c r="J78" s="15" t="s">
        <v>513</v>
      </c>
      <c r="K78" s="38" t="s">
        <v>2</v>
      </c>
      <c r="L78" s="315">
        <v>7</v>
      </c>
      <c r="M78" s="463" t="s">
        <v>541</v>
      </c>
      <c r="N78" s="535" t="s">
        <v>740</v>
      </c>
      <c r="O78" s="220"/>
      <c r="P78" s="220"/>
      <c r="Q78" s="39"/>
      <c r="R78" s="15">
        <v>1.3</v>
      </c>
      <c r="S78" s="96">
        <v>70000</v>
      </c>
      <c r="T78" s="497"/>
      <c r="U78" s="498"/>
      <c r="V78" s="33">
        <f t="shared" si="7"/>
        <v>0</v>
      </c>
      <c r="W78" s="228">
        <f aca="true" t="shared" si="9" ref="W78:W96">V78*R78</f>
        <v>0</v>
      </c>
      <c r="X78" s="46">
        <f aca="true" t="shared" si="10" ref="X78:X96">W78/S78*43560</f>
        <v>0</v>
      </c>
      <c r="Y78" s="228">
        <f t="shared" si="8"/>
        <v>0</v>
      </c>
      <c r="Z78" s="247"/>
      <c r="AA78" s="229">
        <f aca="true" t="shared" si="11" ref="AA78:AA96">X78*T78</f>
        <v>0</v>
      </c>
      <c r="AB78" s="38"/>
      <c r="AC78" s="38"/>
      <c r="AD78" s="145"/>
    </row>
    <row r="79" spans="1:30" ht="30">
      <c r="A79" s="453" t="s">
        <v>419</v>
      </c>
      <c r="B79" s="98" t="s">
        <v>291</v>
      </c>
      <c r="C79" s="39" t="s">
        <v>173</v>
      </c>
      <c r="D79" s="38" t="s">
        <v>306</v>
      </c>
      <c r="E79" s="454" t="s">
        <v>627</v>
      </c>
      <c r="F79" s="454" t="s">
        <v>538</v>
      </c>
      <c r="G79" s="299" t="s">
        <v>580</v>
      </c>
      <c r="H79" s="123" t="s">
        <v>670</v>
      </c>
      <c r="I79" s="454" t="s">
        <v>377</v>
      </c>
      <c r="J79" s="39" t="s">
        <v>517</v>
      </c>
      <c r="K79" s="38" t="s">
        <v>4</v>
      </c>
      <c r="L79" s="315" t="s">
        <v>581</v>
      </c>
      <c r="M79" s="463" t="s">
        <v>377</v>
      </c>
      <c r="N79" s="456">
        <v>1456789</v>
      </c>
      <c r="O79" s="222"/>
      <c r="P79" s="220"/>
      <c r="Q79" s="39"/>
      <c r="R79" s="15">
        <v>0.4</v>
      </c>
      <c r="S79" s="96">
        <v>5000</v>
      </c>
      <c r="T79" s="497"/>
      <c r="U79" s="498"/>
      <c r="V79" s="33">
        <f t="shared" si="7"/>
        <v>0</v>
      </c>
      <c r="W79" s="228">
        <f t="shared" si="9"/>
        <v>0</v>
      </c>
      <c r="X79" s="46">
        <f t="shared" si="10"/>
        <v>0</v>
      </c>
      <c r="Y79" s="228">
        <f t="shared" si="8"/>
        <v>0</v>
      </c>
      <c r="Z79" s="247"/>
      <c r="AA79" s="229">
        <f t="shared" si="11"/>
        <v>0</v>
      </c>
      <c r="AB79" s="38"/>
      <c r="AC79" s="38"/>
      <c r="AD79" s="145"/>
    </row>
    <row r="80" spans="1:30" ht="30">
      <c r="A80" s="453" t="s">
        <v>419</v>
      </c>
      <c r="B80" s="98" t="s">
        <v>292</v>
      </c>
      <c r="C80" s="39" t="s">
        <v>188</v>
      </c>
      <c r="D80" s="315" t="s">
        <v>202</v>
      </c>
      <c r="E80" s="463" t="s">
        <v>627</v>
      </c>
      <c r="F80" s="463" t="s">
        <v>538</v>
      </c>
      <c r="G80" s="299" t="s">
        <v>535</v>
      </c>
      <c r="H80" s="337" t="s">
        <v>660</v>
      </c>
      <c r="I80" s="456" t="s">
        <v>377</v>
      </c>
      <c r="J80" s="338" t="s">
        <v>513</v>
      </c>
      <c r="K80" s="315" t="s">
        <v>2</v>
      </c>
      <c r="L80" s="315" t="s">
        <v>566</v>
      </c>
      <c r="M80" s="456" t="s">
        <v>377</v>
      </c>
      <c r="N80" s="462" t="s">
        <v>740</v>
      </c>
      <c r="O80" s="340"/>
      <c r="P80" s="315"/>
      <c r="Q80" s="338"/>
      <c r="R80" s="15">
        <v>4</v>
      </c>
      <c r="S80" s="96">
        <v>700000</v>
      </c>
      <c r="T80" s="497"/>
      <c r="U80" s="498"/>
      <c r="V80" s="33">
        <f t="shared" si="7"/>
        <v>0</v>
      </c>
      <c r="W80" s="228">
        <f t="shared" si="9"/>
        <v>0</v>
      </c>
      <c r="X80" s="46">
        <f t="shared" si="10"/>
        <v>0</v>
      </c>
      <c r="Y80" s="228">
        <f t="shared" si="8"/>
        <v>0</v>
      </c>
      <c r="Z80" s="247"/>
      <c r="AA80" s="229">
        <f t="shared" si="11"/>
        <v>0</v>
      </c>
      <c r="AB80" s="38"/>
      <c r="AC80" s="38"/>
      <c r="AD80" s="145"/>
    </row>
    <row r="81" spans="1:30" ht="28.5" customHeight="1">
      <c r="A81" s="453" t="s">
        <v>419</v>
      </c>
      <c r="B81" s="98" t="s">
        <v>293</v>
      </c>
      <c r="C81" s="39" t="s">
        <v>189</v>
      </c>
      <c r="D81" s="315" t="s">
        <v>160</v>
      </c>
      <c r="E81" s="456" t="s">
        <v>584</v>
      </c>
      <c r="F81" s="463" t="s">
        <v>634</v>
      </c>
      <c r="G81" s="303">
        <v>24</v>
      </c>
      <c r="H81" s="337" t="s">
        <v>659</v>
      </c>
      <c r="I81" s="456" t="s">
        <v>484</v>
      </c>
      <c r="J81" s="338" t="s">
        <v>607</v>
      </c>
      <c r="K81" s="315" t="s">
        <v>4</v>
      </c>
      <c r="L81" s="320" t="s">
        <v>566</v>
      </c>
      <c r="M81" s="456"/>
      <c r="N81" s="462" t="s">
        <v>989</v>
      </c>
      <c r="O81" s="340"/>
      <c r="P81" s="315"/>
      <c r="Q81" s="338"/>
      <c r="R81" s="15">
        <v>0.4</v>
      </c>
      <c r="S81" s="96">
        <v>2800</v>
      </c>
      <c r="T81" s="497"/>
      <c r="U81" s="498"/>
      <c r="V81" s="33">
        <f t="shared" si="7"/>
        <v>0</v>
      </c>
      <c r="W81" s="228">
        <f t="shared" si="9"/>
        <v>0</v>
      </c>
      <c r="X81" s="46">
        <f t="shared" si="10"/>
        <v>0</v>
      </c>
      <c r="Y81" s="228">
        <f t="shared" si="8"/>
        <v>0</v>
      </c>
      <c r="Z81" s="247"/>
      <c r="AA81" s="229">
        <f t="shared" si="11"/>
        <v>0</v>
      </c>
      <c r="AB81" s="38"/>
      <c r="AC81" s="38"/>
      <c r="AD81" s="145"/>
    </row>
    <row r="82" spans="1:30" ht="15">
      <c r="A82" s="453" t="s">
        <v>419</v>
      </c>
      <c r="B82" s="98" t="s">
        <v>364</v>
      </c>
      <c r="C82" s="39" t="s">
        <v>76</v>
      </c>
      <c r="D82" s="38" t="s">
        <v>306</v>
      </c>
      <c r="E82" s="453" t="s">
        <v>523</v>
      </c>
      <c r="F82" s="453" t="s">
        <v>634</v>
      </c>
      <c r="G82" s="303" t="s">
        <v>532</v>
      </c>
      <c r="H82" s="123" t="s">
        <v>667</v>
      </c>
      <c r="I82" s="454" t="s">
        <v>484</v>
      </c>
      <c r="J82" s="15" t="s">
        <v>513</v>
      </c>
      <c r="K82" s="38" t="s">
        <v>5</v>
      </c>
      <c r="L82" s="315" t="s">
        <v>550</v>
      </c>
      <c r="M82" s="463" t="s">
        <v>484</v>
      </c>
      <c r="N82" s="462" t="s">
        <v>740</v>
      </c>
      <c r="O82" s="220"/>
      <c r="P82" s="220"/>
      <c r="Q82" s="39"/>
      <c r="R82" s="15">
        <v>1.2</v>
      </c>
      <c r="S82" s="96">
        <v>70000</v>
      </c>
      <c r="T82" s="497"/>
      <c r="U82" s="498"/>
      <c r="V82" s="33">
        <f t="shared" si="7"/>
        <v>0</v>
      </c>
      <c r="W82" s="228">
        <f t="shared" si="9"/>
        <v>0</v>
      </c>
      <c r="X82" s="46">
        <f t="shared" si="10"/>
        <v>0</v>
      </c>
      <c r="Y82" s="228">
        <f t="shared" si="8"/>
        <v>0</v>
      </c>
      <c r="Z82" s="247"/>
      <c r="AA82" s="229">
        <f t="shared" si="11"/>
        <v>0</v>
      </c>
      <c r="AB82" s="38"/>
      <c r="AC82" s="38"/>
      <c r="AD82" s="145"/>
    </row>
    <row r="83" spans="1:30" ht="30">
      <c r="A83" s="453" t="s">
        <v>419</v>
      </c>
      <c r="B83" s="45" t="s">
        <v>296</v>
      </c>
      <c r="C83" s="39" t="s">
        <v>82</v>
      </c>
      <c r="D83" s="38" t="s">
        <v>219</v>
      </c>
      <c r="E83" s="454" t="s">
        <v>522</v>
      </c>
      <c r="F83" s="453" t="s">
        <v>634</v>
      </c>
      <c r="G83" s="303">
        <v>24</v>
      </c>
      <c r="H83" s="123" t="s">
        <v>644</v>
      </c>
      <c r="I83" s="454" t="s">
        <v>484</v>
      </c>
      <c r="J83" s="39" t="s">
        <v>517</v>
      </c>
      <c r="K83" s="38" t="s">
        <v>3</v>
      </c>
      <c r="L83" s="320" t="s">
        <v>566</v>
      </c>
      <c r="M83" s="463"/>
      <c r="N83" s="462" t="s">
        <v>740</v>
      </c>
      <c r="O83" s="222"/>
      <c r="P83" s="220"/>
      <c r="Q83" s="39"/>
      <c r="R83" s="15">
        <v>0.3</v>
      </c>
      <c r="S83" s="96">
        <v>2500</v>
      </c>
      <c r="T83" s="497"/>
      <c r="U83" s="498"/>
      <c r="V83" s="33">
        <f t="shared" si="7"/>
        <v>0</v>
      </c>
      <c r="W83" s="228">
        <f t="shared" si="9"/>
        <v>0</v>
      </c>
      <c r="X83" s="46">
        <f t="shared" si="10"/>
        <v>0</v>
      </c>
      <c r="Y83" s="228">
        <f t="shared" si="8"/>
        <v>0</v>
      </c>
      <c r="Z83" s="247"/>
      <c r="AA83" s="229">
        <f t="shared" si="11"/>
        <v>0</v>
      </c>
      <c r="AB83" s="38"/>
      <c r="AC83" s="38"/>
      <c r="AD83" s="145"/>
    </row>
    <row r="84" spans="1:30" ht="60">
      <c r="A84" s="453" t="s">
        <v>419</v>
      </c>
      <c r="B84" s="98" t="s">
        <v>297</v>
      </c>
      <c r="C84" s="39" t="s">
        <v>87</v>
      </c>
      <c r="D84" s="38" t="s">
        <v>306</v>
      </c>
      <c r="E84" s="454" t="s">
        <v>584</v>
      </c>
      <c r="F84" s="453" t="s">
        <v>634</v>
      </c>
      <c r="G84" s="299" t="s">
        <v>560</v>
      </c>
      <c r="H84" s="123" t="s">
        <v>654</v>
      </c>
      <c r="I84" s="454" t="s">
        <v>377</v>
      </c>
      <c r="J84" s="39" t="s">
        <v>517</v>
      </c>
      <c r="K84" s="38" t="s">
        <v>2</v>
      </c>
      <c r="L84" s="315" t="s">
        <v>581</v>
      </c>
      <c r="M84" s="463" t="s">
        <v>484</v>
      </c>
      <c r="N84" s="462" t="s">
        <v>790</v>
      </c>
      <c r="O84" s="222"/>
      <c r="P84" s="220"/>
      <c r="Q84" s="39" t="s">
        <v>924</v>
      </c>
      <c r="R84" s="15">
        <v>0.7</v>
      </c>
      <c r="S84" s="96">
        <v>12500</v>
      </c>
      <c r="T84" s="497"/>
      <c r="U84" s="498"/>
      <c r="V84" s="33">
        <f t="shared" si="7"/>
        <v>0</v>
      </c>
      <c r="W84" s="228">
        <f t="shared" si="9"/>
        <v>0</v>
      </c>
      <c r="X84" s="46">
        <f t="shared" si="10"/>
        <v>0</v>
      </c>
      <c r="Y84" s="228">
        <f t="shared" si="8"/>
        <v>0</v>
      </c>
      <c r="Z84" s="247"/>
      <c r="AA84" s="229">
        <f t="shared" si="11"/>
        <v>0</v>
      </c>
      <c r="AB84" s="38"/>
      <c r="AC84" s="38"/>
      <c r="AD84" s="145"/>
    </row>
    <row r="85" spans="1:30" ht="30">
      <c r="A85" s="453" t="s">
        <v>419</v>
      </c>
      <c r="B85" s="45" t="s">
        <v>95</v>
      </c>
      <c r="C85" s="39" t="s">
        <v>94</v>
      </c>
      <c r="D85" s="125" t="s">
        <v>330</v>
      </c>
      <c r="E85" s="454" t="s">
        <v>584</v>
      </c>
      <c r="F85" s="454" t="s">
        <v>484</v>
      </c>
      <c r="G85" s="303">
        <v>24</v>
      </c>
      <c r="H85" s="123" t="s">
        <v>659</v>
      </c>
      <c r="I85" s="454" t="s">
        <v>377</v>
      </c>
      <c r="J85" s="39" t="s">
        <v>517</v>
      </c>
      <c r="K85" s="38" t="s">
        <v>3</v>
      </c>
      <c r="L85" s="320" t="s">
        <v>557</v>
      </c>
      <c r="M85" s="463"/>
      <c r="N85" s="462" t="s">
        <v>740</v>
      </c>
      <c r="O85" s="222"/>
      <c r="P85" s="220"/>
      <c r="Q85" s="39"/>
      <c r="R85" s="15">
        <v>0.4</v>
      </c>
      <c r="S85" s="96">
        <v>4000</v>
      </c>
      <c r="T85" s="497"/>
      <c r="U85" s="498"/>
      <c r="V85" s="33">
        <f t="shared" si="7"/>
        <v>0</v>
      </c>
      <c r="W85" s="228">
        <f t="shared" si="9"/>
        <v>0</v>
      </c>
      <c r="X85" s="46">
        <f t="shared" si="10"/>
        <v>0</v>
      </c>
      <c r="Y85" s="228">
        <f t="shared" si="8"/>
        <v>0</v>
      </c>
      <c r="Z85" s="247"/>
      <c r="AA85" s="229">
        <f t="shared" si="11"/>
        <v>0</v>
      </c>
      <c r="AB85" s="38"/>
      <c r="AC85" s="38"/>
      <c r="AD85" s="145"/>
    </row>
    <row r="86" spans="1:30" ht="30">
      <c r="A86" s="453" t="s">
        <v>419</v>
      </c>
      <c r="B86" s="98" t="s">
        <v>298</v>
      </c>
      <c r="C86" s="39" t="s">
        <v>93</v>
      </c>
      <c r="D86" s="38" t="s">
        <v>313</v>
      </c>
      <c r="E86" s="454" t="s">
        <v>627</v>
      </c>
      <c r="F86" s="453" t="s">
        <v>538</v>
      </c>
      <c r="G86" s="303">
        <v>12</v>
      </c>
      <c r="H86" s="123" t="s">
        <v>654</v>
      </c>
      <c r="I86" s="454" t="s">
        <v>377</v>
      </c>
      <c r="J86" s="39" t="s">
        <v>517</v>
      </c>
      <c r="K86" s="38" t="s">
        <v>3</v>
      </c>
      <c r="L86" s="320" t="s">
        <v>581</v>
      </c>
      <c r="M86" s="463"/>
      <c r="N86" s="462" t="s">
        <v>642</v>
      </c>
      <c r="O86" s="222"/>
      <c r="P86" s="220"/>
      <c r="Q86" s="39"/>
      <c r="R86" s="15">
        <v>0.8</v>
      </c>
      <c r="S86" s="96">
        <v>18000</v>
      </c>
      <c r="T86" s="497"/>
      <c r="U86" s="498"/>
      <c r="V86" s="33">
        <f t="shared" si="7"/>
        <v>0</v>
      </c>
      <c r="W86" s="228">
        <f t="shared" si="9"/>
        <v>0</v>
      </c>
      <c r="X86" s="46">
        <f t="shared" si="10"/>
        <v>0</v>
      </c>
      <c r="Y86" s="228">
        <f t="shared" si="8"/>
        <v>0</v>
      </c>
      <c r="Z86" s="247"/>
      <c r="AA86" s="229">
        <f t="shared" si="11"/>
        <v>0</v>
      </c>
      <c r="AB86" s="38"/>
      <c r="AC86" s="38"/>
      <c r="AD86" s="145"/>
    </row>
    <row r="87" spans="1:30" ht="15">
      <c r="A87" s="453" t="s">
        <v>419</v>
      </c>
      <c r="B87" s="98" t="s">
        <v>367</v>
      </c>
      <c r="C87" s="39" t="s">
        <v>103</v>
      </c>
      <c r="D87" s="315" t="s">
        <v>66</v>
      </c>
      <c r="E87" s="456" t="s">
        <v>523</v>
      </c>
      <c r="F87" s="456" t="s">
        <v>538</v>
      </c>
      <c r="G87" s="303">
        <v>24</v>
      </c>
      <c r="H87" s="338" t="s">
        <v>668</v>
      </c>
      <c r="I87" s="456" t="s">
        <v>377</v>
      </c>
      <c r="J87" s="338" t="s">
        <v>515</v>
      </c>
      <c r="K87" s="315" t="s">
        <v>4</v>
      </c>
      <c r="L87" s="315" t="s">
        <v>557</v>
      </c>
      <c r="M87" s="456"/>
      <c r="N87" s="456" t="s">
        <v>534</v>
      </c>
      <c r="O87" s="338"/>
      <c r="P87" s="338"/>
      <c r="Q87" s="338"/>
      <c r="R87" s="38">
        <v>0.1</v>
      </c>
      <c r="S87" s="38">
        <v>900</v>
      </c>
      <c r="T87" s="497"/>
      <c r="U87" s="498"/>
      <c r="V87" s="33">
        <f t="shared" si="7"/>
        <v>0</v>
      </c>
      <c r="W87" s="228">
        <f t="shared" si="9"/>
        <v>0</v>
      </c>
      <c r="X87" s="46">
        <f t="shared" si="10"/>
        <v>0</v>
      </c>
      <c r="Y87" s="228">
        <f t="shared" si="8"/>
        <v>0</v>
      </c>
      <c r="Z87" s="247"/>
      <c r="AA87" s="229">
        <f t="shared" si="11"/>
        <v>0</v>
      </c>
      <c r="AB87" s="38"/>
      <c r="AC87" s="38"/>
      <c r="AD87" s="145"/>
    </row>
    <row r="88" spans="1:30" ht="17.25" customHeight="1">
      <c r="A88" s="453" t="s">
        <v>419</v>
      </c>
      <c r="B88" s="45" t="s">
        <v>710</v>
      </c>
      <c r="C88" s="39" t="s">
        <v>104</v>
      </c>
      <c r="D88" s="38" t="s">
        <v>306</v>
      </c>
      <c r="E88" s="454" t="s">
        <v>523</v>
      </c>
      <c r="F88" s="453" t="s">
        <v>634</v>
      </c>
      <c r="G88" s="303" t="s">
        <v>590</v>
      </c>
      <c r="H88" s="123" t="s">
        <v>660</v>
      </c>
      <c r="I88" s="454" t="s">
        <v>377</v>
      </c>
      <c r="J88" s="15" t="s">
        <v>513</v>
      </c>
      <c r="K88" s="38" t="s">
        <v>4</v>
      </c>
      <c r="L88" s="320" t="s">
        <v>547</v>
      </c>
      <c r="M88" s="463"/>
      <c r="N88" s="462" t="s">
        <v>740</v>
      </c>
      <c r="O88" s="220"/>
      <c r="P88" s="220"/>
      <c r="Q88" s="39"/>
      <c r="R88" s="15">
        <v>0.4</v>
      </c>
      <c r="S88" s="96">
        <v>2600</v>
      </c>
      <c r="T88" s="497"/>
      <c r="U88" s="498"/>
      <c r="V88" s="33">
        <f t="shared" si="7"/>
        <v>0</v>
      </c>
      <c r="W88" s="228">
        <f t="shared" si="9"/>
        <v>0</v>
      </c>
      <c r="X88" s="46">
        <f t="shared" si="10"/>
        <v>0</v>
      </c>
      <c r="Y88" s="228">
        <f t="shared" si="8"/>
        <v>0</v>
      </c>
      <c r="Z88" s="247"/>
      <c r="AA88" s="229">
        <f t="shared" si="11"/>
        <v>0</v>
      </c>
      <c r="AB88" s="38"/>
      <c r="AC88" s="38"/>
      <c r="AD88" s="145"/>
    </row>
    <row r="89" spans="1:30" ht="60">
      <c r="A89" s="453" t="s">
        <v>419</v>
      </c>
      <c r="B89" s="45" t="s">
        <v>314</v>
      </c>
      <c r="C89" s="39" t="s">
        <v>315</v>
      </c>
      <c r="D89" s="38" t="s">
        <v>309</v>
      </c>
      <c r="E89" s="454" t="s">
        <v>584</v>
      </c>
      <c r="F89" s="453" t="s">
        <v>538</v>
      </c>
      <c r="G89" s="303">
        <v>60</v>
      </c>
      <c r="H89" s="123" t="s">
        <v>659</v>
      </c>
      <c r="I89" s="454" t="s">
        <v>484</v>
      </c>
      <c r="J89" s="39" t="s">
        <v>513</v>
      </c>
      <c r="K89" s="38" t="s">
        <v>5</v>
      </c>
      <c r="L89" s="320" t="s">
        <v>546</v>
      </c>
      <c r="M89" s="463"/>
      <c r="N89" s="462" t="s">
        <v>934</v>
      </c>
      <c r="O89" s="222"/>
      <c r="P89" s="220"/>
      <c r="Q89" s="15" t="s">
        <v>933</v>
      </c>
      <c r="R89" s="15">
        <v>2</v>
      </c>
      <c r="S89" s="96">
        <v>185000</v>
      </c>
      <c r="T89" s="497"/>
      <c r="U89" s="498"/>
      <c r="V89" s="33">
        <f t="shared" si="7"/>
        <v>0</v>
      </c>
      <c r="W89" s="228">
        <f t="shared" si="9"/>
        <v>0</v>
      </c>
      <c r="X89" s="46">
        <f t="shared" si="10"/>
        <v>0</v>
      </c>
      <c r="Y89" s="228">
        <f t="shared" si="8"/>
        <v>0</v>
      </c>
      <c r="Z89" s="247"/>
      <c r="AA89" s="229">
        <f t="shared" si="11"/>
        <v>0</v>
      </c>
      <c r="AB89" s="38"/>
      <c r="AC89" s="38"/>
      <c r="AD89" s="145"/>
    </row>
    <row r="90" spans="1:30" ht="30">
      <c r="A90" s="453" t="s">
        <v>419</v>
      </c>
      <c r="B90" s="98" t="s">
        <v>300</v>
      </c>
      <c r="C90" s="39" t="s">
        <v>128</v>
      </c>
      <c r="D90" s="315"/>
      <c r="E90" s="456" t="s">
        <v>584</v>
      </c>
      <c r="F90" s="456"/>
      <c r="G90" s="303">
        <v>36</v>
      </c>
      <c r="H90" s="338" t="s">
        <v>654</v>
      </c>
      <c r="I90" s="456" t="s">
        <v>377</v>
      </c>
      <c r="J90" s="338" t="s">
        <v>517</v>
      </c>
      <c r="K90" s="315" t="s">
        <v>4</v>
      </c>
      <c r="L90" s="320" t="s">
        <v>533</v>
      </c>
      <c r="M90" s="456"/>
      <c r="N90" s="534" t="s">
        <v>625</v>
      </c>
      <c r="O90" s="357"/>
      <c r="P90" s="338"/>
      <c r="Q90" s="338"/>
      <c r="R90" s="38">
        <v>2</v>
      </c>
      <c r="S90" s="96">
        <v>130000</v>
      </c>
      <c r="T90" s="497"/>
      <c r="U90" s="498"/>
      <c r="V90" s="33">
        <f t="shared" si="7"/>
        <v>0</v>
      </c>
      <c r="W90" s="228">
        <f t="shared" si="9"/>
        <v>0</v>
      </c>
      <c r="X90" s="46">
        <f t="shared" si="10"/>
        <v>0</v>
      </c>
      <c r="Y90" s="228">
        <f t="shared" si="8"/>
        <v>0</v>
      </c>
      <c r="Z90" s="247"/>
      <c r="AA90" s="229">
        <f t="shared" si="11"/>
        <v>0</v>
      </c>
      <c r="AB90" s="38"/>
      <c r="AC90" s="38"/>
      <c r="AD90" s="145"/>
    </row>
    <row r="91" spans="1:30" ht="30">
      <c r="A91" s="453" t="s">
        <v>419</v>
      </c>
      <c r="B91" s="45" t="s">
        <v>24</v>
      </c>
      <c r="C91" s="39" t="s">
        <v>23</v>
      </c>
      <c r="D91" s="38" t="s">
        <v>306</v>
      </c>
      <c r="E91" s="454" t="s">
        <v>523</v>
      </c>
      <c r="F91" s="453" t="s">
        <v>634</v>
      </c>
      <c r="G91" s="303" t="s">
        <v>567</v>
      </c>
      <c r="H91" s="123" t="s">
        <v>654</v>
      </c>
      <c r="I91" s="454" t="s">
        <v>377</v>
      </c>
      <c r="J91" s="39" t="s">
        <v>517</v>
      </c>
      <c r="K91" s="38" t="s">
        <v>3</v>
      </c>
      <c r="L91" s="320" t="s">
        <v>566</v>
      </c>
      <c r="M91" s="463" t="s">
        <v>377</v>
      </c>
      <c r="N91" s="456">
        <v>7</v>
      </c>
      <c r="O91" s="222"/>
      <c r="P91" s="220"/>
      <c r="Q91" s="39"/>
      <c r="R91" s="15">
        <v>0.4</v>
      </c>
      <c r="S91" s="71">
        <v>5600</v>
      </c>
      <c r="T91" s="497"/>
      <c r="U91" s="498"/>
      <c r="V91" s="33">
        <f t="shared" si="7"/>
        <v>0</v>
      </c>
      <c r="W91" s="228">
        <f t="shared" si="9"/>
        <v>0</v>
      </c>
      <c r="X91" s="46">
        <f t="shared" si="10"/>
        <v>0</v>
      </c>
      <c r="Y91" s="228">
        <f t="shared" si="8"/>
        <v>0</v>
      </c>
      <c r="Z91" s="247"/>
      <c r="AA91" s="229">
        <f t="shared" si="11"/>
        <v>0</v>
      </c>
      <c r="AB91" s="38"/>
      <c r="AC91" s="38"/>
      <c r="AD91" s="145"/>
    </row>
    <row r="92" spans="1:30" ht="15">
      <c r="A92" s="453" t="s">
        <v>419</v>
      </c>
      <c r="B92" s="98" t="s">
        <v>368</v>
      </c>
      <c r="C92" s="39" t="s">
        <v>28</v>
      </c>
      <c r="D92" s="38" t="s">
        <v>309</v>
      </c>
      <c r="E92" s="454" t="s">
        <v>584</v>
      </c>
      <c r="F92" s="453" t="s">
        <v>634</v>
      </c>
      <c r="G92" s="299" t="s">
        <v>599</v>
      </c>
      <c r="H92" s="123" t="s">
        <v>659</v>
      </c>
      <c r="I92" s="454" t="s">
        <v>377</v>
      </c>
      <c r="J92" s="15" t="s">
        <v>517</v>
      </c>
      <c r="K92" s="38" t="s">
        <v>1</v>
      </c>
      <c r="L92" s="315" t="s">
        <v>548</v>
      </c>
      <c r="M92" s="463" t="s">
        <v>377</v>
      </c>
      <c r="N92" s="462" t="s">
        <v>831</v>
      </c>
      <c r="O92" s="220"/>
      <c r="P92" s="220"/>
      <c r="Q92" s="39"/>
      <c r="R92" s="15">
        <v>0.5</v>
      </c>
      <c r="S92" s="96">
        <v>7300</v>
      </c>
      <c r="T92" s="497"/>
      <c r="U92" s="498"/>
      <c r="V92" s="33">
        <f t="shared" si="7"/>
        <v>0</v>
      </c>
      <c r="W92" s="228">
        <f t="shared" si="9"/>
        <v>0</v>
      </c>
      <c r="X92" s="46">
        <f t="shared" si="10"/>
        <v>0</v>
      </c>
      <c r="Y92" s="228">
        <f t="shared" si="8"/>
        <v>0</v>
      </c>
      <c r="Z92" s="247"/>
      <c r="AA92" s="229">
        <f t="shared" si="11"/>
        <v>0</v>
      </c>
      <c r="AB92" s="38"/>
      <c r="AC92" s="38"/>
      <c r="AD92" s="145"/>
    </row>
    <row r="93" spans="1:30" ht="30">
      <c r="A93" s="453" t="s">
        <v>419</v>
      </c>
      <c r="B93" s="45" t="s">
        <v>510</v>
      </c>
      <c r="C93" s="39" t="s">
        <v>511</v>
      </c>
      <c r="D93" s="38"/>
      <c r="E93" s="454" t="s">
        <v>627</v>
      </c>
      <c r="F93" s="453" t="s">
        <v>538</v>
      </c>
      <c r="G93" s="303">
        <v>36</v>
      </c>
      <c r="H93" s="15" t="s">
        <v>847</v>
      </c>
      <c r="I93" s="454" t="s">
        <v>377</v>
      </c>
      <c r="J93" s="39" t="s">
        <v>517</v>
      </c>
      <c r="K93" s="38"/>
      <c r="L93" s="320" t="s">
        <v>566</v>
      </c>
      <c r="M93" s="463"/>
      <c r="N93" s="462" t="s">
        <v>838</v>
      </c>
      <c r="O93" s="222"/>
      <c r="P93" s="220"/>
      <c r="Q93" s="39"/>
      <c r="R93" s="15">
        <v>0.2</v>
      </c>
      <c r="S93" s="38">
        <v>450</v>
      </c>
      <c r="T93" s="497"/>
      <c r="U93" s="498"/>
      <c r="V93" s="33">
        <f t="shared" si="7"/>
        <v>0</v>
      </c>
      <c r="W93" s="228">
        <f t="shared" si="9"/>
        <v>0</v>
      </c>
      <c r="X93" s="46">
        <f t="shared" si="10"/>
        <v>0</v>
      </c>
      <c r="Y93" s="228">
        <f t="shared" si="8"/>
        <v>0</v>
      </c>
      <c r="Z93" s="247"/>
      <c r="AA93" s="229">
        <f t="shared" si="11"/>
        <v>0</v>
      </c>
      <c r="AB93" s="38"/>
      <c r="AC93" s="38"/>
      <c r="AD93" s="145"/>
    </row>
    <row r="94" spans="1:34" s="230" customFormat="1" ht="30" customHeight="1">
      <c r="A94" s="240" t="s">
        <v>419</v>
      </c>
      <c r="B94" s="60" t="s">
        <v>208</v>
      </c>
      <c r="C94" s="38" t="s">
        <v>209</v>
      </c>
      <c r="D94" s="315" t="s">
        <v>202</v>
      </c>
      <c r="E94" s="437" t="s">
        <v>523</v>
      </c>
      <c r="F94" s="437" t="s">
        <v>538</v>
      </c>
      <c r="G94" s="303">
        <v>24</v>
      </c>
      <c r="H94" s="15" t="s">
        <v>992</v>
      </c>
      <c r="I94" s="437" t="s">
        <v>377</v>
      </c>
      <c r="J94" s="338" t="s">
        <v>517</v>
      </c>
      <c r="K94" s="315" t="s">
        <v>3</v>
      </c>
      <c r="L94" s="320" t="s">
        <v>566</v>
      </c>
      <c r="M94" s="437"/>
      <c r="N94" s="437" t="s">
        <v>832</v>
      </c>
      <c r="O94" s="315"/>
      <c r="P94" s="315"/>
      <c r="Q94" s="338"/>
      <c r="R94" s="273">
        <v>1</v>
      </c>
      <c r="S94" s="444">
        <v>42000</v>
      </c>
      <c r="T94" s="244"/>
      <c r="U94" s="206"/>
      <c r="V94" s="38">
        <f>U94/100*20</f>
        <v>0</v>
      </c>
      <c r="W94" s="228">
        <f t="shared" si="9"/>
        <v>0</v>
      </c>
      <c r="X94" s="46">
        <f t="shared" si="10"/>
        <v>0</v>
      </c>
      <c r="Y94" s="228">
        <f t="shared" si="8"/>
        <v>0</v>
      </c>
      <c r="Z94" s="246"/>
      <c r="AA94" s="238">
        <f t="shared" si="11"/>
        <v>0</v>
      </c>
      <c r="AB94" s="32"/>
      <c r="AC94" s="32"/>
      <c r="AD94" s="32"/>
      <c r="AE94" s="32"/>
      <c r="AF94" s="32"/>
      <c r="AG94" s="32"/>
      <c r="AH94" s="32"/>
    </row>
    <row r="95" spans="1:30" ht="31.5" customHeight="1">
      <c r="A95" s="453" t="s">
        <v>419</v>
      </c>
      <c r="B95" s="98" t="s">
        <v>371</v>
      </c>
      <c r="C95" s="39" t="s">
        <v>40</v>
      </c>
      <c r="D95" s="38" t="s">
        <v>306</v>
      </c>
      <c r="E95" s="454" t="s">
        <v>523</v>
      </c>
      <c r="F95" s="453" t="s">
        <v>634</v>
      </c>
      <c r="G95" s="303">
        <v>24</v>
      </c>
      <c r="H95" s="123" t="s">
        <v>660</v>
      </c>
      <c r="I95" s="454" t="s">
        <v>377</v>
      </c>
      <c r="J95" s="15" t="s">
        <v>517</v>
      </c>
      <c r="K95" s="38" t="s">
        <v>2</v>
      </c>
      <c r="L95" s="320" t="s">
        <v>548</v>
      </c>
      <c r="M95" s="463"/>
      <c r="N95" s="462" t="s">
        <v>740</v>
      </c>
      <c r="O95" s="220"/>
      <c r="P95" s="220"/>
      <c r="Q95" s="39"/>
      <c r="R95" s="15">
        <v>0.7</v>
      </c>
      <c r="S95" s="96">
        <v>12000</v>
      </c>
      <c r="T95" s="497"/>
      <c r="U95" s="498"/>
      <c r="V95" s="33">
        <f t="shared" si="7"/>
        <v>0</v>
      </c>
      <c r="W95" s="228">
        <f t="shared" si="9"/>
        <v>0</v>
      </c>
      <c r="X95" s="46">
        <f t="shared" si="10"/>
        <v>0</v>
      </c>
      <c r="Y95" s="228">
        <f t="shared" si="8"/>
        <v>0</v>
      </c>
      <c r="Z95" s="247"/>
      <c r="AA95" s="229">
        <f t="shared" si="11"/>
        <v>0</v>
      </c>
      <c r="AB95" s="38"/>
      <c r="AC95" s="38"/>
      <c r="AD95" s="145"/>
    </row>
    <row r="96" spans="1:32" ht="15" customHeight="1">
      <c r="A96" s="453" t="s">
        <v>419</v>
      </c>
      <c r="B96" s="98" t="s">
        <v>338</v>
      </c>
      <c r="C96" s="39" t="s">
        <v>41</v>
      </c>
      <c r="D96" s="38" t="s">
        <v>241</v>
      </c>
      <c r="E96" s="454" t="s">
        <v>523</v>
      </c>
      <c r="F96" s="453" t="s">
        <v>634</v>
      </c>
      <c r="G96" s="299" t="s">
        <v>535</v>
      </c>
      <c r="H96" s="123" t="s">
        <v>669</v>
      </c>
      <c r="I96" s="454" t="s">
        <v>484</v>
      </c>
      <c r="J96" s="15" t="s">
        <v>607</v>
      </c>
      <c r="K96" s="38" t="s">
        <v>2</v>
      </c>
      <c r="L96" s="315" t="s">
        <v>581</v>
      </c>
      <c r="M96" s="463" t="s">
        <v>541</v>
      </c>
      <c r="N96" s="462" t="s">
        <v>740</v>
      </c>
      <c r="O96" s="222"/>
      <c r="P96" s="220"/>
      <c r="Q96" s="39"/>
      <c r="R96" s="273">
        <v>0.7</v>
      </c>
      <c r="S96" s="40">
        <v>11000</v>
      </c>
      <c r="T96" s="497"/>
      <c r="U96" s="498"/>
      <c r="V96" s="33">
        <f t="shared" si="7"/>
        <v>0</v>
      </c>
      <c r="W96" s="228">
        <f t="shared" si="9"/>
        <v>0</v>
      </c>
      <c r="X96" s="46">
        <f t="shared" si="10"/>
        <v>0</v>
      </c>
      <c r="Y96" s="228">
        <f t="shared" si="8"/>
        <v>0</v>
      </c>
      <c r="Z96" s="247"/>
      <c r="AA96" s="229">
        <f t="shared" si="11"/>
        <v>0</v>
      </c>
      <c r="AB96" s="38"/>
      <c r="AC96" s="38"/>
      <c r="AD96" s="145"/>
      <c r="AE96" s="78"/>
      <c r="AF96" s="78"/>
    </row>
    <row r="97" spans="1:32" ht="15">
      <c r="A97" s="536"/>
      <c r="B97" s="537"/>
      <c r="C97" s="261"/>
      <c r="D97" s="352"/>
      <c r="E97" s="352"/>
      <c r="F97" s="352"/>
      <c r="G97" s="358"/>
      <c r="H97" s="354"/>
      <c r="I97" s="352"/>
      <c r="J97" s="354"/>
      <c r="K97" s="352"/>
      <c r="L97" s="352"/>
      <c r="M97" s="352"/>
      <c r="N97" s="352"/>
      <c r="O97" s="355"/>
      <c r="P97" s="354"/>
      <c r="Q97" s="354"/>
      <c r="R97" s="260"/>
      <c r="S97" s="288"/>
      <c r="T97" s="504"/>
      <c r="U97" s="505"/>
      <c r="V97" s="260">
        <f t="shared" si="7"/>
        <v>0</v>
      </c>
      <c r="W97" s="263"/>
      <c r="X97" s="263"/>
      <c r="Y97" s="263">
        <f t="shared" si="8"/>
        <v>0</v>
      </c>
      <c r="Z97" s="538"/>
      <c r="AA97" s="539"/>
      <c r="AB97" s="38"/>
      <c r="AC97" s="38"/>
      <c r="AD97" s="145"/>
      <c r="AE97" s="78"/>
      <c r="AF97" s="78"/>
    </row>
    <row r="98" spans="1:43" s="26" customFormat="1" ht="30">
      <c r="A98" s="240" t="s">
        <v>433</v>
      </c>
      <c r="B98" s="98" t="s">
        <v>276</v>
      </c>
      <c r="C98" s="39" t="s">
        <v>249</v>
      </c>
      <c r="D98" s="38"/>
      <c r="E98" s="453" t="s">
        <v>523</v>
      </c>
      <c r="F98" s="453" t="s">
        <v>634</v>
      </c>
      <c r="G98" s="305" t="s">
        <v>535</v>
      </c>
      <c r="H98" s="15" t="s">
        <v>995</v>
      </c>
      <c r="I98" s="453" t="s">
        <v>484</v>
      </c>
      <c r="J98" s="15" t="s">
        <v>513</v>
      </c>
      <c r="K98" s="38" t="s">
        <v>7</v>
      </c>
      <c r="L98" s="315" t="s">
        <v>568</v>
      </c>
      <c r="M98" s="463" t="s">
        <v>484</v>
      </c>
      <c r="N98" s="462" t="s">
        <v>832</v>
      </c>
      <c r="O98" s="222"/>
      <c r="P98" s="220"/>
      <c r="Q98" s="39"/>
      <c r="R98" s="15">
        <v>0.5</v>
      </c>
      <c r="S98" s="40">
        <v>6000</v>
      </c>
      <c r="T98" s="497"/>
      <c r="U98" s="498"/>
      <c r="V98" s="33">
        <f t="shared" si="7"/>
        <v>0</v>
      </c>
      <c r="W98" s="228">
        <f aca="true" t="shared" si="12" ref="W98:W115">V98*R98</f>
        <v>0</v>
      </c>
      <c r="X98" s="46">
        <f aca="true" t="shared" si="13" ref="X98:X103">W98/S98*43560</f>
        <v>0</v>
      </c>
      <c r="Y98" s="228">
        <f t="shared" si="8"/>
        <v>0</v>
      </c>
      <c r="Z98" s="246"/>
      <c r="AA98" s="238">
        <f aca="true" t="shared" si="14" ref="AA98:AA103">X98*T98</f>
        <v>0</v>
      </c>
      <c r="AB98" s="245"/>
      <c r="AC98" s="237" t="e">
        <f>#REF!*AA98</f>
        <v>#REF!</v>
      </c>
      <c r="AE98" s="270"/>
      <c r="AF98" s="270"/>
      <c r="AG98" s="32"/>
      <c r="AH98" s="32"/>
      <c r="AI98" s="32"/>
      <c r="AJ98" s="32"/>
      <c r="AK98" s="32"/>
      <c r="AL98" s="32"/>
      <c r="AM98" s="32"/>
      <c r="AN98" s="32"/>
      <c r="AO98" s="32"/>
      <c r="AP98" s="32"/>
      <c r="AQ98" s="32"/>
    </row>
    <row r="99" spans="1:27" ht="15">
      <c r="A99" s="457" t="s">
        <v>433</v>
      </c>
      <c r="B99" s="45" t="s">
        <v>736</v>
      </c>
      <c r="C99" s="39" t="s">
        <v>737</v>
      </c>
      <c r="D99" s="125" t="s">
        <v>309</v>
      </c>
      <c r="E99" s="453" t="s">
        <v>584</v>
      </c>
      <c r="F99" s="453" t="s">
        <v>634</v>
      </c>
      <c r="G99" s="301" t="s">
        <v>637</v>
      </c>
      <c r="H99" s="15" t="s">
        <v>654</v>
      </c>
      <c r="I99" s="453" t="s">
        <v>484</v>
      </c>
      <c r="J99" s="15" t="s">
        <v>513</v>
      </c>
      <c r="K99" s="38" t="s">
        <v>1</v>
      </c>
      <c r="L99" s="315"/>
      <c r="M99" s="463"/>
      <c r="N99" s="462" t="s">
        <v>744</v>
      </c>
      <c r="O99" s="220"/>
      <c r="P99" s="220"/>
      <c r="Q99" s="39"/>
      <c r="R99" s="40">
        <v>0.5</v>
      </c>
      <c r="S99" s="40">
        <v>7600</v>
      </c>
      <c r="T99" s="497"/>
      <c r="U99" s="498"/>
      <c r="V99" s="33">
        <f t="shared" si="7"/>
        <v>0</v>
      </c>
      <c r="W99" s="228">
        <f t="shared" si="12"/>
        <v>0</v>
      </c>
      <c r="X99" s="46">
        <f t="shared" si="13"/>
        <v>0</v>
      </c>
      <c r="Y99" s="228">
        <f t="shared" si="8"/>
        <v>0</v>
      </c>
      <c r="Z99" s="246"/>
      <c r="AA99" s="238">
        <f t="shared" si="14"/>
        <v>0</v>
      </c>
    </row>
    <row r="100" spans="1:30" ht="15">
      <c r="A100" s="453" t="s">
        <v>433</v>
      </c>
      <c r="B100" s="98" t="s">
        <v>278</v>
      </c>
      <c r="C100" s="39" t="s">
        <v>261</v>
      </c>
      <c r="D100" s="315" t="s">
        <v>313</v>
      </c>
      <c r="E100" s="456" t="s">
        <v>627</v>
      </c>
      <c r="F100" s="463" t="s">
        <v>634</v>
      </c>
      <c r="G100" s="303">
        <v>12</v>
      </c>
      <c r="H100" s="337" t="s">
        <v>671</v>
      </c>
      <c r="I100" s="456" t="s">
        <v>377</v>
      </c>
      <c r="J100" s="338" t="s">
        <v>513</v>
      </c>
      <c r="K100" s="315" t="s">
        <v>1</v>
      </c>
      <c r="L100" s="315"/>
      <c r="M100" s="456"/>
      <c r="N100" s="462" t="s">
        <v>740</v>
      </c>
      <c r="O100" s="315"/>
      <c r="P100" s="315"/>
      <c r="Q100" s="338"/>
      <c r="R100" s="15">
        <v>1</v>
      </c>
      <c r="S100" s="96">
        <v>29000</v>
      </c>
      <c r="T100" s="497"/>
      <c r="U100" s="498"/>
      <c r="V100" s="33">
        <f t="shared" si="7"/>
        <v>0</v>
      </c>
      <c r="W100" s="228">
        <f t="shared" si="12"/>
        <v>0</v>
      </c>
      <c r="X100" s="46">
        <f t="shared" si="13"/>
        <v>0</v>
      </c>
      <c r="Y100" s="228">
        <f t="shared" si="8"/>
        <v>0</v>
      </c>
      <c r="Z100" s="247"/>
      <c r="AA100" s="229">
        <f t="shared" si="14"/>
        <v>0</v>
      </c>
      <c r="AB100" s="38"/>
      <c r="AC100" s="38"/>
      <c r="AD100" s="145"/>
    </row>
    <row r="101" spans="1:27" ht="15">
      <c r="A101" s="457" t="s">
        <v>433</v>
      </c>
      <c r="B101" s="45" t="s">
        <v>775</v>
      </c>
      <c r="C101" s="15" t="s">
        <v>776</v>
      </c>
      <c r="D101" s="125" t="s">
        <v>309</v>
      </c>
      <c r="E101" s="453" t="s">
        <v>584</v>
      </c>
      <c r="F101" s="453" t="s">
        <v>634</v>
      </c>
      <c r="G101" s="301" t="s">
        <v>612</v>
      </c>
      <c r="H101" s="15" t="s">
        <v>659</v>
      </c>
      <c r="I101" s="453" t="s">
        <v>377</v>
      </c>
      <c r="J101" s="15" t="s">
        <v>956</v>
      </c>
      <c r="K101" s="125" t="s">
        <v>1</v>
      </c>
      <c r="L101" s="315"/>
      <c r="M101" s="463" t="s">
        <v>377</v>
      </c>
      <c r="N101" s="462" t="s">
        <v>756</v>
      </c>
      <c r="O101" s="220"/>
      <c r="P101" s="220"/>
      <c r="Q101" s="39"/>
      <c r="R101" s="15">
        <v>1.6</v>
      </c>
      <c r="S101" s="40">
        <v>102000</v>
      </c>
      <c r="T101" s="497"/>
      <c r="U101" s="498"/>
      <c r="V101" s="33">
        <f t="shared" si="7"/>
        <v>0</v>
      </c>
      <c r="W101" s="228">
        <f t="shared" si="12"/>
        <v>0</v>
      </c>
      <c r="X101" s="46">
        <f t="shared" si="13"/>
        <v>0</v>
      </c>
      <c r="Y101" s="228">
        <f t="shared" si="8"/>
        <v>0</v>
      </c>
      <c r="Z101" s="246"/>
      <c r="AA101" s="238">
        <f t="shared" si="14"/>
        <v>0</v>
      </c>
    </row>
    <row r="102" spans="1:27" ht="15">
      <c r="A102" s="457" t="s">
        <v>433</v>
      </c>
      <c r="B102" s="98" t="s">
        <v>777</v>
      </c>
      <c r="C102" s="39" t="s">
        <v>778</v>
      </c>
      <c r="D102" s="38"/>
      <c r="E102" s="453" t="s">
        <v>627</v>
      </c>
      <c r="F102" s="453" t="s">
        <v>634</v>
      </c>
      <c r="G102" s="301" t="s">
        <v>641</v>
      </c>
      <c r="H102" s="213" t="s">
        <v>659</v>
      </c>
      <c r="I102" s="453" t="s">
        <v>377</v>
      </c>
      <c r="J102" s="15" t="s">
        <v>513</v>
      </c>
      <c r="K102" s="125" t="s">
        <v>1</v>
      </c>
      <c r="L102" s="315"/>
      <c r="M102" s="463" t="s">
        <v>377</v>
      </c>
      <c r="N102" s="493" t="s">
        <v>740</v>
      </c>
      <c r="O102" s="220"/>
      <c r="P102" s="220"/>
      <c r="Q102" s="39"/>
      <c r="R102" s="15">
        <v>1</v>
      </c>
      <c r="S102" s="40">
        <v>30000</v>
      </c>
      <c r="T102" s="497"/>
      <c r="U102" s="498"/>
      <c r="V102" s="33">
        <f t="shared" si="7"/>
        <v>0</v>
      </c>
      <c r="W102" s="228">
        <f t="shared" si="12"/>
        <v>0</v>
      </c>
      <c r="X102" s="46">
        <f t="shared" si="13"/>
        <v>0</v>
      </c>
      <c r="Y102" s="228">
        <f t="shared" si="8"/>
        <v>0</v>
      </c>
      <c r="Z102" s="246"/>
      <c r="AA102" s="238">
        <f t="shared" si="14"/>
        <v>0</v>
      </c>
    </row>
    <row r="103" spans="1:30" ht="15">
      <c r="A103" s="453" t="s">
        <v>433</v>
      </c>
      <c r="B103" s="98" t="s">
        <v>493</v>
      </c>
      <c r="C103" s="39" t="s">
        <v>492</v>
      </c>
      <c r="D103" s="38" t="s">
        <v>313</v>
      </c>
      <c r="E103" s="454" t="s">
        <v>584</v>
      </c>
      <c r="F103" s="454" t="s">
        <v>634</v>
      </c>
      <c r="G103" s="303">
        <v>24</v>
      </c>
      <c r="H103" s="123" t="s">
        <v>659</v>
      </c>
      <c r="I103" s="454" t="s">
        <v>377</v>
      </c>
      <c r="J103" s="39" t="s">
        <v>517</v>
      </c>
      <c r="K103" s="38"/>
      <c r="L103" s="315" t="s">
        <v>566</v>
      </c>
      <c r="M103" s="463"/>
      <c r="N103" s="462" t="s">
        <v>740</v>
      </c>
      <c r="O103" s="222"/>
      <c r="P103" s="220"/>
      <c r="Q103" s="39"/>
      <c r="R103" s="15">
        <v>0.6</v>
      </c>
      <c r="S103" s="96">
        <v>10000</v>
      </c>
      <c r="T103" s="497"/>
      <c r="U103" s="498"/>
      <c r="V103" s="33">
        <f t="shared" si="7"/>
        <v>0</v>
      </c>
      <c r="W103" s="228">
        <f t="shared" si="12"/>
        <v>0</v>
      </c>
      <c r="X103" s="46">
        <f t="shared" si="13"/>
        <v>0</v>
      </c>
      <c r="Y103" s="228">
        <f t="shared" si="8"/>
        <v>0</v>
      </c>
      <c r="Z103" s="247"/>
      <c r="AA103" s="229">
        <f t="shared" si="14"/>
        <v>0</v>
      </c>
      <c r="AB103" s="38"/>
      <c r="AC103" s="38"/>
      <c r="AD103" s="145"/>
    </row>
    <row r="104" spans="1:29" ht="45">
      <c r="A104" s="457" t="s">
        <v>433</v>
      </c>
      <c r="B104" s="98" t="s">
        <v>301</v>
      </c>
      <c r="C104" s="39" t="s">
        <v>145</v>
      </c>
      <c r="D104" s="38"/>
      <c r="E104" s="454" t="s">
        <v>523</v>
      </c>
      <c r="F104" s="454" t="s">
        <v>525</v>
      </c>
      <c r="G104" s="303">
        <v>6</v>
      </c>
      <c r="H104" s="15" t="s">
        <v>659</v>
      </c>
      <c r="I104" s="454" t="s">
        <v>377</v>
      </c>
      <c r="J104" s="39" t="s">
        <v>514</v>
      </c>
      <c r="K104" s="38" t="s">
        <v>1</v>
      </c>
      <c r="L104" s="315"/>
      <c r="M104" s="463"/>
      <c r="N104" s="574" t="s">
        <v>999</v>
      </c>
      <c r="O104" s="222"/>
      <c r="P104" s="220"/>
      <c r="Q104" s="15" t="s">
        <v>953</v>
      </c>
      <c r="R104" s="15">
        <v>1</v>
      </c>
      <c r="S104" s="96">
        <v>25000</v>
      </c>
      <c r="T104" s="497"/>
      <c r="U104" s="498"/>
      <c r="V104" s="33">
        <f t="shared" si="7"/>
        <v>0</v>
      </c>
      <c r="W104" s="228">
        <f t="shared" si="12"/>
        <v>0</v>
      </c>
      <c r="X104" s="46">
        <f>(W104/S104*43560)/16</f>
        <v>0</v>
      </c>
      <c r="Y104" s="228">
        <f t="shared" si="8"/>
        <v>0</v>
      </c>
      <c r="Z104" s="246"/>
      <c r="AA104" s="238">
        <f>X104*(T104*16)</f>
        <v>0</v>
      </c>
      <c r="AB104" s="1"/>
      <c r="AC104" s="1"/>
    </row>
    <row r="105" spans="1:30" ht="15">
      <c r="A105" s="453" t="s">
        <v>433</v>
      </c>
      <c r="B105" s="98" t="s">
        <v>303</v>
      </c>
      <c r="C105" s="39" t="s">
        <v>158</v>
      </c>
      <c r="D105" s="38" t="s">
        <v>306</v>
      </c>
      <c r="E105" s="454" t="s">
        <v>584</v>
      </c>
      <c r="F105" s="453" t="s">
        <v>635</v>
      </c>
      <c r="G105" s="303">
        <v>36</v>
      </c>
      <c r="H105" s="15" t="s">
        <v>996</v>
      </c>
      <c r="I105" s="454" t="s">
        <v>484</v>
      </c>
      <c r="J105" s="39" t="s">
        <v>517</v>
      </c>
      <c r="K105" s="38" t="s">
        <v>1</v>
      </c>
      <c r="L105" s="315"/>
      <c r="M105" s="463"/>
      <c r="N105" s="456">
        <v>134789</v>
      </c>
      <c r="O105" s="222"/>
      <c r="P105" s="220"/>
      <c r="Q105" s="39"/>
      <c r="R105" s="15">
        <v>0.4</v>
      </c>
      <c r="S105" s="96">
        <v>5500</v>
      </c>
      <c r="T105" s="497"/>
      <c r="U105" s="498"/>
      <c r="V105" s="33">
        <f t="shared" si="7"/>
        <v>0</v>
      </c>
      <c r="W105" s="228">
        <f t="shared" si="12"/>
        <v>0</v>
      </c>
      <c r="X105" s="46">
        <f aca="true" t="shared" si="15" ref="X105:X115">W105/S105*43560</f>
        <v>0</v>
      </c>
      <c r="Y105" s="228">
        <f t="shared" si="8"/>
        <v>0</v>
      </c>
      <c r="Z105" s="247"/>
      <c r="AA105" s="229">
        <f aca="true" t="shared" si="16" ref="AA105:AA115">X105*T105</f>
        <v>0</v>
      </c>
      <c r="AB105" s="38"/>
      <c r="AC105" s="38"/>
      <c r="AD105" s="145"/>
    </row>
    <row r="106" spans="1:27" ht="15">
      <c r="A106" s="457" t="s">
        <v>433</v>
      </c>
      <c r="B106" s="98" t="s">
        <v>340</v>
      </c>
      <c r="C106" s="39" t="s">
        <v>159</v>
      </c>
      <c r="D106" s="38" t="s">
        <v>160</v>
      </c>
      <c r="E106" s="454" t="s">
        <v>627</v>
      </c>
      <c r="F106" s="454" t="s">
        <v>634</v>
      </c>
      <c r="G106" s="303">
        <v>48</v>
      </c>
      <c r="H106" s="15" t="s">
        <v>966</v>
      </c>
      <c r="I106" s="454" t="s">
        <v>484</v>
      </c>
      <c r="J106" s="15" t="s">
        <v>958</v>
      </c>
      <c r="K106" s="38" t="s">
        <v>1</v>
      </c>
      <c r="L106" s="315"/>
      <c r="M106" s="463" t="s">
        <v>377</v>
      </c>
      <c r="N106" s="462" t="s">
        <v>740</v>
      </c>
      <c r="O106" s="222"/>
      <c r="P106" s="220"/>
      <c r="Q106" s="39"/>
      <c r="R106" s="273">
        <v>0.4</v>
      </c>
      <c r="S106" s="40">
        <v>4200</v>
      </c>
      <c r="T106" s="497"/>
      <c r="U106" s="498"/>
      <c r="V106" s="33">
        <f t="shared" si="7"/>
        <v>0</v>
      </c>
      <c r="W106" s="228">
        <f t="shared" si="12"/>
        <v>0</v>
      </c>
      <c r="X106" s="117">
        <f t="shared" si="15"/>
        <v>0</v>
      </c>
      <c r="Y106" s="228">
        <f t="shared" si="8"/>
        <v>0</v>
      </c>
      <c r="Z106" s="470"/>
      <c r="AA106" s="238">
        <f t="shared" si="16"/>
        <v>0</v>
      </c>
    </row>
    <row r="107" spans="1:30" ht="15" customHeight="1">
      <c r="A107" s="453" t="s">
        <v>433</v>
      </c>
      <c r="B107" s="98" t="s">
        <v>691</v>
      </c>
      <c r="C107" s="39" t="s">
        <v>324</v>
      </c>
      <c r="D107" s="38" t="s">
        <v>309</v>
      </c>
      <c r="E107" s="454" t="s">
        <v>523</v>
      </c>
      <c r="F107" s="453" t="s">
        <v>634</v>
      </c>
      <c r="G107" s="299" t="s">
        <v>535</v>
      </c>
      <c r="H107" s="15" t="s">
        <v>661</v>
      </c>
      <c r="I107" s="454" t="s">
        <v>484</v>
      </c>
      <c r="J107" s="15" t="s">
        <v>513</v>
      </c>
      <c r="K107" s="38" t="s">
        <v>1</v>
      </c>
      <c r="L107" s="315">
        <v>7</v>
      </c>
      <c r="M107" s="463" t="s">
        <v>484</v>
      </c>
      <c r="N107" s="462" t="s">
        <v>832</v>
      </c>
      <c r="O107" s="222" t="s">
        <v>696</v>
      </c>
      <c r="P107" s="222" t="s">
        <v>696</v>
      </c>
      <c r="Q107" s="39"/>
      <c r="R107" s="15">
        <v>0.5</v>
      </c>
      <c r="S107" s="96">
        <v>7115</v>
      </c>
      <c r="T107" s="497"/>
      <c r="U107" s="498"/>
      <c r="V107" s="33">
        <f t="shared" si="7"/>
        <v>0</v>
      </c>
      <c r="W107" s="228">
        <f t="shared" si="12"/>
        <v>0</v>
      </c>
      <c r="X107" s="46">
        <f t="shared" si="15"/>
        <v>0</v>
      </c>
      <c r="Y107" s="228">
        <f t="shared" si="8"/>
        <v>0</v>
      </c>
      <c r="Z107" s="247"/>
      <c r="AA107" s="229">
        <f t="shared" si="16"/>
        <v>0</v>
      </c>
      <c r="AB107" s="38"/>
      <c r="AC107" s="38"/>
      <c r="AD107" s="145"/>
    </row>
    <row r="108" spans="1:30" ht="15" customHeight="1">
      <c r="A108" s="453" t="s">
        <v>433</v>
      </c>
      <c r="B108" s="98" t="s">
        <v>307</v>
      </c>
      <c r="C108" s="39" t="s">
        <v>310</v>
      </c>
      <c r="D108" s="38" t="s">
        <v>309</v>
      </c>
      <c r="E108" s="454" t="s">
        <v>584</v>
      </c>
      <c r="F108" s="454" t="s">
        <v>538</v>
      </c>
      <c r="G108" s="303">
        <v>24</v>
      </c>
      <c r="H108" s="123" t="s">
        <v>659</v>
      </c>
      <c r="I108" s="454" t="s">
        <v>484</v>
      </c>
      <c r="J108" s="39" t="s">
        <v>513</v>
      </c>
      <c r="K108" s="38" t="s">
        <v>1</v>
      </c>
      <c r="L108" s="315"/>
      <c r="M108" s="463" t="s">
        <v>377</v>
      </c>
      <c r="N108" s="462" t="s">
        <v>989</v>
      </c>
      <c r="O108" s="268" t="s">
        <v>44</v>
      </c>
      <c r="P108" s="222" t="s">
        <v>44</v>
      </c>
      <c r="Q108" s="39"/>
      <c r="R108" s="15">
        <v>0.8</v>
      </c>
      <c r="S108" s="96">
        <v>20000</v>
      </c>
      <c r="T108" s="497"/>
      <c r="U108" s="498"/>
      <c r="V108" s="33">
        <f t="shared" si="7"/>
        <v>0</v>
      </c>
      <c r="W108" s="228">
        <f t="shared" si="12"/>
        <v>0</v>
      </c>
      <c r="X108" s="46">
        <f t="shared" si="15"/>
        <v>0</v>
      </c>
      <c r="Y108" s="228">
        <f t="shared" si="8"/>
        <v>0</v>
      </c>
      <c r="Z108" s="247"/>
      <c r="AA108" s="229">
        <f t="shared" si="16"/>
        <v>0</v>
      </c>
      <c r="AB108" s="38"/>
      <c r="AC108" s="38"/>
      <c r="AD108" s="145"/>
    </row>
    <row r="109" spans="1:27" ht="15">
      <c r="A109" s="457" t="s">
        <v>433</v>
      </c>
      <c r="B109" s="431" t="s">
        <v>375</v>
      </c>
      <c r="C109" s="34" t="s">
        <v>198</v>
      </c>
      <c r="D109" s="38" t="s">
        <v>313</v>
      </c>
      <c r="E109" s="453" t="s">
        <v>523</v>
      </c>
      <c r="F109" s="454" t="s">
        <v>634</v>
      </c>
      <c r="G109" s="299" t="s">
        <v>537</v>
      </c>
      <c r="H109" s="15" t="s">
        <v>967</v>
      </c>
      <c r="I109" s="454" t="s">
        <v>377</v>
      </c>
      <c r="J109" s="15" t="s">
        <v>958</v>
      </c>
      <c r="K109" s="38" t="s">
        <v>1</v>
      </c>
      <c r="L109" s="315">
        <v>7</v>
      </c>
      <c r="M109" s="463" t="s">
        <v>377</v>
      </c>
      <c r="N109" s="462" t="s">
        <v>740</v>
      </c>
      <c r="O109" s="220"/>
      <c r="P109" s="220"/>
      <c r="Q109" s="39"/>
      <c r="R109" s="15">
        <v>5</v>
      </c>
      <c r="S109" s="96">
        <v>1000000</v>
      </c>
      <c r="T109" s="497"/>
      <c r="U109" s="498"/>
      <c r="V109" s="33">
        <f t="shared" si="7"/>
        <v>0</v>
      </c>
      <c r="W109" s="228">
        <f t="shared" si="12"/>
        <v>0</v>
      </c>
      <c r="X109" s="117">
        <f t="shared" si="15"/>
        <v>0</v>
      </c>
      <c r="Y109" s="228">
        <f t="shared" si="8"/>
        <v>0</v>
      </c>
      <c r="Z109" s="470"/>
      <c r="AA109" s="238">
        <f t="shared" si="16"/>
        <v>0</v>
      </c>
    </row>
    <row r="110" spans="1:29" ht="75">
      <c r="A110" s="457" t="s">
        <v>433</v>
      </c>
      <c r="B110" s="98" t="s">
        <v>502</v>
      </c>
      <c r="C110" s="39" t="s">
        <v>503</v>
      </c>
      <c r="D110" s="38" t="s">
        <v>333</v>
      </c>
      <c r="E110" s="454" t="s">
        <v>523</v>
      </c>
      <c r="F110" s="454" t="s">
        <v>635</v>
      </c>
      <c r="G110" s="303">
        <v>24</v>
      </c>
      <c r="H110" s="15" t="s">
        <v>976</v>
      </c>
      <c r="I110" s="454" t="s">
        <v>377</v>
      </c>
      <c r="J110" s="39" t="s">
        <v>484</v>
      </c>
      <c r="K110" s="38"/>
      <c r="L110" s="315"/>
      <c r="M110" s="463" t="s">
        <v>484</v>
      </c>
      <c r="N110" s="462" t="s">
        <v>921</v>
      </c>
      <c r="O110" s="222"/>
      <c r="P110" s="220"/>
      <c r="Q110" s="39" t="s">
        <v>922</v>
      </c>
      <c r="R110" s="15">
        <v>2.1</v>
      </c>
      <c r="S110" s="71">
        <v>225000</v>
      </c>
      <c r="T110" s="497"/>
      <c r="U110" s="498"/>
      <c r="V110" s="33">
        <f t="shared" si="7"/>
        <v>0</v>
      </c>
      <c r="W110" s="228">
        <f t="shared" si="12"/>
        <v>0</v>
      </c>
      <c r="X110" s="46">
        <f t="shared" si="15"/>
        <v>0</v>
      </c>
      <c r="Y110" s="228">
        <f t="shared" si="8"/>
        <v>0</v>
      </c>
      <c r="Z110" s="246"/>
      <c r="AA110" s="238">
        <f t="shared" si="16"/>
        <v>0</v>
      </c>
      <c r="AB110" s="1"/>
      <c r="AC110" s="1"/>
    </row>
    <row r="111" spans="1:27" ht="31.5" customHeight="1">
      <c r="A111" s="457" t="s">
        <v>433</v>
      </c>
      <c r="B111" s="431" t="s">
        <v>341</v>
      </c>
      <c r="C111" s="34" t="s">
        <v>80</v>
      </c>
      <c r="D111" s="38" t="s">
        <v>320</v>
      </c>
      <c r="E111" s="454" t="s">
        <v>627</v>
      </c>
      <c r="F111" s="454" t="s">
        <v>634</v>
      </c>
      <c r="G111" s="303">
        <v>24</v>
      </c>
      <c r="H111" s="15" t="s">
        <v>970</v>
      </c>
      <c r="I111" s="454" t="s">
        <v>377</v>
      </c>
      <c r="J111" s="15" t="s">
        <v>607</v>
      </c>
      <c r="K111" s="38" t="s">
        <v>1</v>
      </c>
      <c r="L111" s="315"/>
      <c r="M111" s="463" t="s">
        <v>377</v>
      </c>
      <c r="N111" s="462" t="s">
        <v>740</v>
      </c>
      <c r="O111" s="220"/>
      <c r="P111" s="220"/>
      <c r="Q111" s="39"/>
      <c r="R111" s="15">
        <v>1.4</v>
      </c>
      <c r="S111" s="96">
        <v>80000</v>
      </c>
      <c r="T111" s="497"/>
      <c r="U111" s="498"/>
      <c r="V111" s="33">
        <f t="shared" si="7"/>
        <v>0</v>
      </c>
      <c r="W111" s="228">
        <f t="shared" si="12"/>
        <v>0</v>
      </c>
      <c r="X111" s="117">
        <f t="shared" si="15"/>
        <v>0</v>
      </c>
      <c r="Y111" s="228">
        <f aca="true" t="shared" si="17" ref="Y111:Y123">X111</f>
        <v>0</v>
      </c>
      <c r="Z111" s="470"/>
      <c r="AA111" s="238">
        <f t="shared" si="16"/>
        <v>0</v>
      </c>
    </row>
    <row r="112" spans="1:41" s="264" customFormat="1" ht="15" customHeight="1">
      <c r="A112" s="240" t="s">
        <v>433</v>
      </c>
      <c r="B112" s="60" t="s">
        <v>342</v>
      </c>
      <c r="C112" s="39" t="s">
        <v>83</v>
      </c>
      <c r="D112" s="38" t="s">
        <v>241</v>
      </c>
      <c r="E112" s="453" t="s">
        <v>523</v>
      </c>
      <c r="F112" s="453" t="s">
        <v>634</v>
      </c>
      <c r="G112" s="303" t="s">
        <v>586</v>
      </c>
      <c r="H112" s="15" t="s">
        <v>994</v>
      </c>
      <c r="I112" s="454" t="s">
        <v>484</v>
      </c>
      <c r="J112" s="15" t="s">
        <v>607</v>
      </c>
      <c r="K112" s="38" t="s">
        <v>1</v>
      </c>
      <c r="L112" s="315" t="s">
        <v>568</v>
      </c>
      <c r="M112" s="463" t="s">
        <v>484</v>
      </c>
      <c r="N112" s="535" t="s">
        <v>832</v>
      </c>
      <c r="O112" s="220"/>
      <c r="P112" s="220"/>
      <c r="Q112" s="39"/>
      <c r="R112" s="273">
        <v>0.6</v>
      </c>
      <c r="S112" s="40">
        <v>14000</v>
      </c>
      <c r="T112" s="497"/>
      <c r="U112" s="498"/>
      <c r="V112" s="33">
        <f aca="true" t="shared" si="18" ref="V112:V123">U112/100*25</f>
        <v>0</v>
      </c>
      <c r="W112" s="228">
        <f t="shared" si="12"/>
        <v>0</v>
      </c>
      <c r="X112" s="46">
        <f t="shared" si="15"/>
        <v>0</v>
      </c>
      <c r="Y112" s="228">
        <f>IF(X112&gt;Z112,"too high",X112)</f>
        <v>0</v>
      </c>
      <c r="Z112" s="246">
        <v>8</v>
      </c>
      <c r="AA112" s="238">
        <f t="shared" si="16"/>
        <v>0</v>
      </c>
      <c r="AB112" s="227"/>
      <c r="AC112" s="227"/>
      <c r="AD112" s="32"/>
      <c r="AE112" s="32"/>
      <c r="AF112" s="32"/>
      <c r="AG112" s="32"/>
      <c r="AH112" s="32"/>
      <c r="AI112" s="32"/>
      <c r="AJ112" s="32"/>
      <c r="AK112" s="32"/>
      <c r="AL112" s="32"/>
      <c r="AM112" s="32"/>
      <c r="AN112" s="32"/>
      <c r="AO112" s="32"/>
    </row>
    <row r="113" spans="1:27" s="26" customFormat="1" ht="30">
      <c r="A113" s="457" t="s">
        <v>433</v>
      </c>
      <c r="B113" s="45" t="s">
        <v>754</v>
      </c>
      <c r="C113" s="6" t="s">
        <v>753</v>
      </c>
      <c r="D113" s="125" t="s">
        <v>330</v>
      </c>
      <c r="E113" s="453" t="s">
        <v>584</v>
      </c>
      <c r="F113" s="453" t="s">
        <v>634</v>
      </c>
      <c r="G113" s="301" t="s">
        <v>564</v>
      </c>
      <c r="H113" s="15" t="s">
        <v>659</v>
      </c>
      <c r="I113" s="453" t="s">
        <v>377</v>
      </c>
      <c r="J113" s="15" t="s">
        <v>513</v>
      </c>
      <c r="K113" s="38"/>
      <c r="L113" s="320"/>
      <c r="M113" s="463"/>
      <c r="N113" s="462" t="s">
        <v>756</v>
      </c>
      <c r="O113" s="39"/>
      <c r="P113" s="39"/>
      <c r="Q113" s="39"/>
      <c r="R113" s="15">
        <v>3</v>
      </c>
      <c r="S113" s="40">
        <v>500000</v>
      </c>
      <c r="T113" s="497"/>
      <c r="U113" s="498"/>
      <c r="V113" s="33">
        <f t="shared" si="18"/>
        <v>0</v>
      </c>
      <c r="W113" s="228">
        <f t="shared" si="12"/>
        <v>0</v>
      </c>
      <c r="X113" s="117">
        <f t="shared" si="15"/>
        <v>0</v>
      </c>
      <c r="Y113" s="228">
        <f t="shared" si="17"/>
        <v>0</v>
      </c>
      <c r="Z113" s="470"/>
      <c r="AA113" s="238">
        <f t="shared" si="16"/>
        <v>0</v>
      </c>
    </row>
    <row r="114" spans="1:29" s="26" customFormat="1" ht="15">
      <c r="A114" s="457" t="s">
        <v>433</v>
      </c>
      <c r="B114" s="60" t="s">
        <v>376</v>
      </c>
      <c r="C114" s="39" t="s">
        <v>13</v>
      </c>
      <c r="D114" s="38" t="s">
        <v>309</v>
      </c>
      <c r="E114" s="454" t="s">
        <v>520</v>
      </c>
      <c r="F114" s="453" t="s">
        <v>634</v>
      </c>
      <c r="G114" s="303" t="s">
        <v>542</v>
      </c>
      <c r="H114" s="15" t="s">
        <v>993</v>
      </c>
      <c r="I114" s="454" t="s">
        <v>377</v>
      </c>
      <c r="J114" s="39" t="s">
        <v>484</v>
      </c>
      <c r="K114" s="38" t="s">
        <v>7</v>
      </c>
      <c r="L114" s="315" t="s">
        <v>596</v>
      </c>
      <c r="M114" s="463" t="s">
        <v>484</v>
      </c>
      <c r="N114" s="535" t="s">
        <v>832</v>
      </c>
      <c r="O114" s="220"/>
      <c r="P114" s="220"/>
      <c r="Q114" s="39"/>
      <c r="R114" s="273">
        <v>0.7</v>
      </c>
      <c r="S114" s="40">
        <v>12000</v>
      </c>
      <c r="T114" s="497"/>
      <c r="U114" s="548"/>
      <c r="V114" s="38">
        <f>U114/100*20</f>
        <v>0</v>
      </c>
      <c r="W114" s="228">
        <f t="shared" si="12"/>
        <v>0</v>
      </c>
      <c r="X114" s="46">
        <f t="shared" si="15"/>
        <v>0</v>
      </c>
      <c r="Y114" s="228">
        <f t="shared" si="17"/>
        <v>0</v>
      </c>
      <c r="Z114" s="506"/>
      <c r="AA114" s="238">
        <f t="shared" si="16"/>
        <v>0</v>
      </c>
      <c r="AB114" s="75"/>
      <c r="AC114" s="75"/>
    </row>
    <row r="115" spans="1:41" s="230" customFormat="1" ht="30">
      <c r="A115" s="240" t="s">
        <v>433</v>
      </c>
      <c r="B115" s="60" t="s">
        <v>21</v>
      </c>
      <c r="C115" s="39" t="s">
        <v>20</v>
      </c>
      <c r="D115" s="38" t="s">
        <v>219</v>
      </c>
      <c r="E115" s="454" t="s">
        <v>520</v>
      </c>
      <c r="F115" s="437" t="s">
        <v>538</v>
      </c>
      <c r="G115" s="303" t="s">
        <v>539</v>
      </c>
      <c r="H115" s="15" t="s">
        <v>667</v>
      </c>
      <c r="I115" s="454" t="s">
        <v>377</v>
      </c>
      <c r="J115" s="39" t="s">
        <v>517</v>
      </c>
      <c r="K115" s="38" t="s">
        <v>7</v>
      </c>
      <c r="L115" s="315" t="s">
        <v>543</v>
      </c>
      <c r="M115" s="463"/>
      <c r="N115" s="535" t="s">
        <v>842</v>
      </c>
      <c r="O115" s="222"/>
      <c r="P115" s="220"/>
      <c r="Q115" s="39"/>
      <c r="R115" s="273">
        <v>0.8</v>
      </c>
      <c r="S115" s="40">
        <v>16000</v>
      </c>
      <c r="T115" s="497"/>
      <c r="U115" s="498"/>
      <c r="V115" s="33">
        <f t="shared" si="18"/>
        <v>0</v>
      </c>
      <c r="W115" s="228">
        <f t="shared" si="12"/>
        <v>0</v>
      </c>
      <c r="X115" s="46">
        <f t="shared" si="15"/>
        <v>0</v>
      </c>
      <c r="Y115" s="228">
        <f t="shared" si="17"/>
        <v>0</v>
      </c>
      <c r="Z115" s="246"/>
      <c r="AA115" s="238">
        <f t="shared" si="16"/>
        <v>0</v>
      </c>
      <c r="AB115" s="227"/>
      <c r="AC115" s="227"/>
      <c r="AD115" s="32"/>
      <c r="AE115" s="32"/>
      <c r="AF115" s="32"/>
      <c r="AG115" s="32"/>
      <c r="AH115" s="32"/>
      <c r="AI115" s="32"/>
      <c r="AJ115" s="32"/>
      <c r="AK115" s="32"/>
      <c r="AL115" s="32"/>
      <c r="AM115" s="32"/>
      <c r="AN115" s="32"/>
      <c r="AO115" s="32"/>
    </row>
    <row r="116" spans="1:30" ht="14.25" customHeight="1">
      <c r="A116" s="536"/>
      <c r="B116" s="537"/>
      <c r="C116" s="261"/>
      <c r="D116" s="352"/>
      <c r="E116" s="352"/>
      <c r="F116" s="352"/>
      <c r="G116" s="353"/>
      <c r="H116" s="354"/>
      <c r="I116" s="352"/>
      <c r="J116" s="354"/>
      <c r="K116" s="352"/>
      <c r="L116" s="352"/>
      <c r="M116" s="540"/>
      <c r="N116" s="352"/>
      <c r="O116" s="355"/>
      <c r="P116" s="354"/>
      <c r="Q116" s="354"/>
      <c r="R116" s="260"/>
      <c r="S116" s="288"/>
      <c r="T116" s="504"/>
      <c r="U116" s="505"/>
      <c r="V116" s="260">
        <f t="shared" si="18"/>
        <v>0</v>
      </c>
      <c r="W116" s="263"/>
      <c r="X116" s="263"/>
      <c r="Y116" s="263">
        <f t="shared" si="17"/>
        <v>0</v>
      </c>
      <c r="Z116" s="538"/>
      <c r="AA116" s="539"/>
      <c r="AB116" s="38"/>
      <c r="AC116" s="38"/>
      <c r="AD116" s="145"/>
    </row>
    <row r="117" spans="1:30" ht="15">
      <c r="A117" s="453" t="s">
        <v>377</v>
      </c>
      <c r="B117" s="98" t="s">
        <v>378</v>
      </c>
      <c r="C117" s="39" t="s">
        <v>332</v>
      </c>
      <c r="D117" s="38" t="s">
        <v>330</v>
      </c>
      <c r="E117" s="454" t="s">
        <v>523</v>
      </c>
      <c r="F117" s="454" t="s">
        <v>538</v>
      </c>
      <c r="G117" s="303" t="s">
        <v>539</v>
      </c>
      <c r="H117" s="15" t="s">
        <v>667</v>
      </c>
      <c r="I117" s="454" t="s">
        <v>377</v>
      </c>
      <c r="J117" s="15" t="s">
        <v>513</v>
      </c>
      <c r="K117" s="38" t="s">
        <v>5</v>
      </c>
      <c r="L117" s="319" t="s">
        <v>557</v>
      </c>
      <c r="M117" s="463" t="s">
        <v>377</v>
      </c>
      <c r="N117" s="462" t="s">
        <v>742</v>
      </c>
      <c r="O117" s="338"/>
      <c r="P117" s="338"/>
      <c r="Q117" s="338"/>
      <c r="R117" s="38">
        <v>1</v>
      </c>
      <c r="S117" s="96">
        <v>12208</v>
      </c>
      <c r="T117" s="497"/>
      <c r="U117" s="498"/>
      <c r="V117" s="33">
        <f t="shared" si="18"/>
        <v>0</v>
      </c>
      <c r="W117" s="228">
        <f aca="true" t="shared" si="19" ref="W117:W123">V117*R117</f>
        <v>0</v>
      </c>
      <c r="X117" s="46">
        <f aca="true" t="shared" si="20" ref="X117:X123">W117/S117*43560</f>
        <v>0</v>
      </c>
      <c r="Y117" s="228">
        <f t="shared" si="17"/>
        <v>0</v>
      </c>
      <c r="Z117" s="247"/>
      <c r="AA117" s="229">
        <f aca="true" t="shared" si="21" ref="AA117:AA123">X117*T117</f>
        <v>0</v>
      </c>
      <c r="AB117" s="38"/>
      <c r="AC117" s="38"/>
      <c r="AD117" s="145"/>
    </row>
    <row r="118" spans="1:30" ht="30">
      <c r="A118" s="453" t="s">
        <v>377</v>
      </c>
      <c r="B118" s="98" t="s">
        <v>379</v>
      </c>
      <c r="C118" s="39" t="s">
        <v>242</v>
      </c>
      <c r="D118" s="315" t="s">
        <v>241</v>
      </c>
      <c r="E118" s="456" t="s">
        <v>523</v>
      </c>
      <c r="F118" s="463" t="s">
        <v>634</v>
      </c>
      <c r="G118" s="305" t="s">
        <v>564</v>
      </c>
      <c r="H118" s="337" t="s">
        <v>660</v>
      </c>
      <c r="I118" s="456" t="s">
        <v>484</v>
      </c>
      <c r="J118" s="338" t="s">
        <v>515</v>
      </c>
      <c r="K118" s="315" t="s">
        <v>2</v>
      </c>
      <c r="L118" s="315" t="s">
        <v>550</v>
      </c>
      <c r="M118" s="456" t="s">
        <v>484</v>
      </c>
      <c r="N118" s="462" t="s">
        <v>740</v>
      </c>
      <c r="O118" s="315"/>
      <c r="P118" s="315"/>
      <c r="Q118" s="338"/>
      <c r="R118" s="15">
        <v>0.8</v>
      </c>
      <c r="S118" s="96">
        <v>17000</v>
      </c>
      <c r="T118" s="497"/>
      <c r="U118" s="498"/>
      <c r="V118" s="33">
        <f t="shared" si="18"/>
        <v>0</v>
      </c>
      <c r="W118" s="228">
        <f t="shared" si="19"/>
        <v>0</v>
      </c>
      <c r="X118" s="46">
        <f t="shared" si="20"/>
        <v>0</v>
      </c>
      <c r="Y118" s="228">
        <f t="shared" si="17"/>
        <v>0</v>
      </c>
      <c r="Z118" s="247"/>
      <c r="AA118" s="229">
        <f t="shared" si="21"/>
        <v>0</v>
      </c>
      <c r="AB118" s="38"/>
      <c r="AC118" s="38"/>
      <c r="AD118" s="145"/>
    </row>
    <row r="119" spans="1:27" ht="28.5" customHeight="1">
      <c r="A119" s="458" t="s">
        <v>377</v>
      </c>
      <c r="B119" s="45" t="s">
        <v>732</v>
      </c>
      <c r="C119" s="39" t="s">
        <v>140</v>
      </c>
      <c r="D119" s="38"/>
      <c r="E119" s="454" t="s">
        <v>523</v>
      </c>
      <c r="F119" s="454" t="s">
        <v>538</v>
      </c>
      <c r="G119" s="299" t="s">
        <v>563</v>
      </c>
      <c r="H119" s="15" t="s">
        <v>667</v>
      </c>
      <c r="I119" s="454" t="s">
        <v>484</v>
      </c>
      <c r="J119" s="15" t="s">
        <v>513</v>
      </c>
      <c r="K119" s="38" t="s">
        <v>3</v>
      </c>
      <c r="L119" s="315" t="s">
        <v>557</v>
      </c>
      <c r="M119" s="463" t="s">
        <v>484</v>
      </c>
      <c r="N119" s="462" t="s">
        <v>742</v>
      </c>
      <c r="O119" s="222" t="s">
        <v>516</v>
      </c>
      <c r="P119" s="222" t="s">
        <v>516</v>
      </c>
      <c r="Q119" s="39"/>
      <c r="R119" s="15">
        <v>0.8</v>
      </c>
      <c r="S119" s="96">
        <v>19000</v>
      </c>
      <c r="T119" s="497"/>
      <c r="U119" s="498"/>
      <c r="V119" s="33">
        <f t="shared" si="18"/>
        <v>0</v>
      </c>
      <c r="W119" s="228">
        <f t="shared" si="19"/>
        <v>0</v>
      </c>
      <c r="X119" s="46">
        <f t="shared" si="20"/>
        <v>0</v>
      </c>
      <c r="Y119" s="228">
        <f t="shared" si="17"/>
        <v>0</v>
      </c>
      <c r="Z119" s="246"/>
      <c r="AA119" s="238">
        <f t="shared" si="21"/>
        <v>0</v>
      </c>
    </row>
    <row r="120" spans="1:30" ht="30">
      <c r="A120" s="453" t="s">
        <v>377</v>
      </c>
      <c r="B120" s="98" t="s">
        <v>380</v>
      </c>
      <c r="C120" s="39" t="s">
        <v>147</v>
      </c>
      <c r="D120" s="38" t="s">
        <v>202</v>
      </c>
      <c r="E120" s="454" t="s">
        <v>523</v>
      </c>
      <c r="F120" s="453" t="s">
        <v>634</v>
      </c>
      <c r="G120" s="303" t="s">
        <v>532</v>
      </c>
      <c r="H120" s="15" t="s">
        <v>969</v>
      </c>
      <c r="I120" s="454" t="s">
        <v>484</v>
      </c>
      <c r="J120" s="39" t="s">
        <v>517</v>
      </c>
      <c r="K120" s="38" t="s">
        <v>2</v>
      </c>
      <c r="L120" s="315" t="s">
        <v>550</v>
      </c>
      <c r="M120" s="463" t="s">
        <v>541</v>
      </c>
      <c r="N120" s="493" t="s">
        <v>893</v>
      </c>
      <c r="O120" s="220"/>
      <c r="P120" s="220"/>
      <c r="Q120" s="15" t="s">
        <v>894</v>
      </c>
      <c r="R120" s="15">
        <v>0.4</v>
      </c>
      <c r="S120" s="96">
        <v>5500</v>
      </c>
      <c r="T120" s="497"/>
      <c r="U120" s="498"/>
      <c r="V120" s="33">
        <f t="shared" si="18"/>
        <v>0</v>
      </c>
      <c r="W120" s="228">
        <f t="shared" si="19"/>
        <v>0</v>
      </c>
      <c r="X120" s="46">
        <f t="shared" si="20"/>
        <v>0</v>
      </c>
      <c r="Y120" s="228">
        <f t="shared" si="17"/>
        <v>0</v>
      </c>
      <c r="Z120" s="247"/>
      <c r="AA120" s="229">
        <f t="shared" si="21"/>
        <v>0</v>
      </c>
      <c r="AB120" s="49"/>
      <c r="AC120" s="38"/>
      <c r="AD120" s="145"/>
    </row>
    <row r="121" spans="1:30" ht="30">
      <c r="A121" s="453" t="s">
        <v>377</v>
      </c>
      <c r="B121" s="98" t="s">
        <v>381</v>
      </c>
      <c r="C121" s="39" t="s">
        <v>148</v>
      </c>
      <c r="D121" s="38"/>
      <c r="E121" s="454" t="s">
        <v>584</v>
      </c>
      <c r="F121" s="453" t="s">
        <v>634</v>
      </c>
      <c r="G121" s="303">
        <v>24</v>
      </c>
      <c r="H121" s="15" t="s">
        <v>847</v>
      </c>
      <c r="I121" s="454" t="s">
        <v>484</v>
      </c>
      <c r="J121" s="39" t="s">
        <v>517</v>
      </c>
      <c r="K121" s="38" t="s">
        <v>2</v>
      </c>
      <c r="L121" s="320" t="s">
        <v>557</v>
      </c>
      <c r="M121" s="463"/>
      <c r="N121" s="462" t="s">
        <v>749</v>
      </c>
      <c r="O121" s="220"/>
      <c r="P121" s="220"/>
      <c r="Q121" s="39"/>
      <c r="R121" s="15">
        <v>0.4</v>
      </c>
      <c r="S121" s="96">
        <v>4900</v>
      </c>
      <c r="T121" s="497"/>
      <c r="U121" s="498"/>
      <c r="V121" s="33">
        <f t="shared" si="18"/>
        <v>0</v>
      </c>
      <c r="W121" s="228">
        <f t="shared" si="19"/>
        <v>0</v>
      </c>
      <c r="X121" s="46">
        <f t="shared" si="20"/>
        <v>0</v>
      </c>
      <c r="Y121" s="228">
        <f t="shared" si="17"/>
        <v>0</v>
      </c>
      <c r="Z121" s="247"/>
      <c r="AA121" s="229">
        <f t="shared" si="21"/>
        <v>0</v>
      </c>
      <c r="AB121" s="49"/>
      <c r="AC121" s="38"/>
      <c r="AD121" s="145"/>
    </row>
    <row r="122" spans="1:30" ht="76.5" customHeight="1">
      <c r="A122" s="453" t="s">
        <v>377</v>
      </c>
      <c r="B122" s="45" t="s">
        <v>295</v>
      </c>
      <c r="C122" s="39" t="s">
        <v>72</v>
      </c>
      <c r="D122" s="38"/>
      <c r="E122" s="453" t="s">
        <v>520</v>
      </c>
      <c r="F122" s="454" t="s">
        <v>538</v>
      </c>
      <c r="G122" s="299" t="s">
        <v>544</v>
      </c>
      <c r="H122" s="123" t="s">
        <v>654</v>
      </c>
      <c r="I122" s="454" t="s">
        <v>484</v>
      </c>
      <c r="J122" s="39" t="s">
        <v>514</v>
      </c>
      <c r="K122" s="38" t="s">
        <v>4</v>
      </c>
      <c r="L122" s="315" t="s">
        <v>566</v>
      </c>
      <c r="M122" s="463" t="s">
        <v>484</v>
      </c>
      <c r="N122" s="462" t="s">
        <v>866</v>
      </c>
      <c r="O122" s="222"/>
      <c r="P122" s="220"/>
      <c r="Q122" s="39" t="s">
        <v>917</v>
      </c>
      <c r="R122" s="15">
        <v>0.2</v>
      </c>
      <c r="S122" s="96">
        <v>1100</v>
      </c>
      <c r="T122" s="497"/>
      <c r="U122" s="498"/>
      <c r="V122" s="33">
        <f t="shared" si="18"/>
        <v>0</v>
      </c>
      <c r="W122" s="228">
        <f t="shared" si="19"/>
        <v>0</v>
      </c>
      <c r="X122" s="46">
        <f t="shared" si="20"/>
        <v>0</v>
      </c>
      <c r="Y122" s="228">
        <f t="shared" si="17"/>
        <v>0</v>
      </c>
      <c r="Z122" s="247"/>
      <c r="AA122" s="229">
        <f t="shared" si="21"/>
        <v>0</v>
      </c>
      <c r="AB122" s="38"/>
      <c r="AC122" s="38"/>
      <c r="AD122" s="145"/>
    </row>
    <row r="123" spans="1:30" ht="15">
      <c r="A123" s="453" t="s">
        <v>377</v>
      </c>
      <c r="B123" s="45" t="s">
        <v>384</v>
      </c>
      <c r="C123" s="39" t="s">
        <v>36</v>
      </c>
      <c r="D123" s="38" t="s">
        <v>66</v>
      </c>
      <c r="E123" s="454" t="s">
        <v>520</v>
      </c>
      <c r="F123" s="454" t="s">
        <v>538</v>
      </c>
      <c r="G123" s="299" t="s">
        <v>643</v>
      </c>
      <c r="H123" s="123" t="s">
        <v>666</v>
      </c>
      <c r="I123" s="454" t="s">
        <v>484</v>
      </c>
      <c r="J123" s="15" t="s">
        <v>513</v>
      </c>
      <c r="K123" s="38" t="s">
        <v>4</v>
      </c>
      <c r="L123" s="320" t="s">
        <v>546</v>
      </c>
      <c r="M123" s="463" t="s">
        <v>377</v>
      </c>
      <c r="N123" s="462" t="s">
        <v>740</v>
      </c>
      <c r="O123" s="220"/>
      <c r="P123" s="220"/>
      <c r="Q123" s="39"/>
      <c r="R123" s="15">
        <v>0.3</v>
      </c>
      <c r="S123" s="40">
        <v>2052</v>
      </c>
      <c r="T123" s="497"/>
      <c r="U123" s="498"/>
      <c r="V123" s="33">
        <f t="shared" si="18"/>
        <v>0</v>
      </c>
      <c r="W123" s="228">
        <f t="shared" si="19"/>
        <v>0</v>
      </c>
      <c r="X123" s="46">
        <f t="shared" si="20"/>
        <v>0</v>
      </c>
      <c r="Y123" s="228">
        <f t="shared" si="17"/>
        <v>0</v>
      </c>
      <c r="Z123" s="247"/>
      <c r="AA123" s="229">
        <f t="shared" si="21"/>
        <v>0</v>
      </c>
      <c r="AB123" s="49"/>
      <c r="AC123" s="38"/>
      <c r="AD123" s="145"/>
    </row>
    <row r="124" spans="1:27" s="188" customFormat="1" ht="15">
      <c r="A124" s="50"/>
      <c r="B124" s="435" t="s">
        <v>304</v>
      </c>
      <c r="C124" s="25"/>
      <c r="D124" s="332"/>
      <c r="E124" s="332"/>
      <c r="F124" s="332"/>
      <c r="G124" s="331"/>
      <c r="H124" s="313"/>
      <c r="I124" s="332"/>
      <c r="J124" s="313"/>
      <c r="K124" s="332"/>
      <c r="L124" s="332"/>
      <c r="M124" s="332"/>
      <c r="N124" s="332"/>
      <c r="O124" s="313"/>
      <c r="P124" s="313"/>
      <c r="Q124" s="313"/>
      <c r="R124" s="50"/>
      <c r="S124" s="13"/>
      <c r="T124" s="14"/>
      <c r="U124" s="532">
        <f>SUM(U45:U123)</f>
        <v>0</v>
      </c>
      <c r="V124" s="50">
        <f>SUM(V45:V123)</f>
        <v>0</v>
      </c>
      <c r="W124" s="191">
        <f>SUM(W45:W123)</f>
        <v>0</v>
      </c>
      <c r="X124" s="191">
        <f>SUM(X45:X123)</f>
        <v>0</v>
      </c>
      <c r="Y124" s="191">
        <f>SUM(Y45:Y123)</f>
        <v>0</v>
      </c>
      <c r="Z124" s="191"/>
      <c r="AA124" s="189">
        <f>SUM(AA45:AA123)</f>
        <v>0</v>
      </c>
    </row>
    <row r="125" spans="1:27" s="26" customFormat="1" ht="15">
      <c r="A125" s="8" t="s">
        <v>687</v>
      </c>
      <c r="D125" s="328"/>
      <c r="E125" s="328"/>
      <c r="F125" s="328"/>
      <c r="G125" s="308"/>
      <c r="H125" s="308"/>
      <c r="I125" s="308"/>
      <c r="J125" s="308"/>
      <c r="K125" s="308"/>
      <c r="L125" s="308"/>
      <c r="M125" s="308"/>
      <c r="N125" s="308"/>
      <c r="O125" s="328"/>
      <c r="P125" s="328"/>
      <c r="Q125" s="328"/>
      <c r="R125" s="32"/>
      <c r="S125" s="32"/>
      <c r="T125" s="32"/>
      <c r="U125" s="501"/>
      <c r="W125" s="109"/>
      <c r="X125" s="70"/>
      <c r="Y125" s="70"/>
      <c r="Z125" s="70"/>
      <c r="AA125" s="79"/>
    </row>
    <row r="126" spans="1:27" s="26" customFormat="1" ht="15.75">
      <c r="A126" s="199" t="s">
        <v>726</v>
      </c>
      <c r="D126" s="328"/>
      <c r="E126" s="328"/>
      <c r="F126" s="328"/>
      <c r="G126" s="308"/>
      <c r="H126" s="308"/>
      <c r="I126" s="308"/>
      <c r="J126" s="308"/>
      <c r="K126" s="308"/>
      <c r="L126" s="308"/>
      <c r="M126" s="308"/>
      <c r="N126" s="308"/>
      <c r="O126" s="328"/>
      <c r="P126" s="328"/>
      <c r="Q126" s="328"/>
      <c r="R126" s="32"/>
      <c r="S126" s="32"/>
      <c r="T126" s="32"/>
      <c r="U126" s="501"/>
      <c r="W126" s="109"/>
      <c r="X126" s="70"/>
      <c r="Y126" s="70"/>
      <c r="Z126" s="70"/>
      <c r="AA126" s="79"/>
    </row>
    <row r="127" spans="4:27" s="26" customFormat="1" ht="15">
      <c r="D127" s="328"/>
      <c r="E127" s="328"/>
      <c r="F127" s="328"/>
      <c r="G127" s="308"/>
      <c r="H127" s="308"/>
      <c r="I127" s="308"/>
      <c r="J127" s="308"/>
      <c r="K127" s="308"/>
      <c r="L127" s="308"/>
      <c r="M127" s="308"/>
      <c r="N127" s="308"/>
      <c r="O127" s="328"/>
      <c r="P127" s="328"/>
      <c r="Q127" s="328"/>
      <c r="R127" s="32"/>
      <c r="S127" s="32"/>
      <c r="T127" s="32"/>
      <c r="U127" s="501"/>
      <c r="W127" s="109"/>
      <c r="X127" s="70"/>
      <c r="Y127" s="70"/>
      <c r="Z127" s="70"/>
      <c r="AA127" s="79"/>
    </row>
    <row r="128" spans="2:27" s="26" customFormat="1" ht="75" customHeight="1">
      <c r="B128" s="619" t="s">
        <v>681</v>
      </c>
      <c r="C128" s="619"/>
      <c r="D128" s="619"/>
      <c r="E128" s="361" t="s">
        <v>707</v>
      </c>
      <c r="F128" s="328"/>
      <c r="G128" s="308"/>
      <c r="H128" s="308"/>
      <c r="I128" s="308"/>
      <c r="J128" s="308"/>
      <c r="K128" s="308"/>
      <c r="L128" s="308"/>
      <c r="M128" s="308"/>
      <c r="N128" s="308"/>
      <c r="O128" s="328"/>
      <c r="P128" s="328"/>
      <c r="Q128" s="328"/>
      <c r="R128" s="32"/>
      <c r="S128" s="32"/>
      <c r="T128" s="32"/>
      <c r="U128" s="501"/>
      <c r="W128" s="109"/>
      <c r="X128" s="70"/>
      <c r="Y128" s="70"/>
      <c r="Z128" s="70"/>
      <c r="AA128" s="79"/>
    </row>
    <row r="129" spans="1:27" s="26" customFormat="1" ht="29.25" customHeight="1">
      <c r="A129" s="64"/>
      <c r="B129" s="620" t="s">
        <v>682</v>
      </c>
      <c r="C129" s="621"/>
      <c r="D129" s="362"/>
      <c r="E129" s="295">
        <v>12</v>
      </c>
      <c r="F129" s="328"/>
      <c r="G129" s="308"/>
      <c r="H129" s="308"/>
      <c r="I129" s="308"/>
      <c r="J129" s="308"/>
      <c r="K129" s="308"/>
      <c r="L129" s="308"/>
      <c r="M129" s="308"/>
      <c r="N129" s="308"/>
      <c r="O129" s="328"/>
      <c r="P129" s="328"/>
      <c r="Q129" s="328"/>
      <c r="R129" s="32"/>
      <c r="S129" s="32"/>
      <c r="T129" s="32"/>
      <c r="U129" s="501"/>
      <c r="W129" s="109"/>
      <c r="X129" s="70"/>
      <c r="Y129" s="70"/>
      <c r="Z129" s="70"/>
      <c r="AA129" s="79"/>
    </row>
    <row r="130" spans="2:27" s="26" customFormat="1" ht="15">
      <c r="B130" s="614" t="s">
        <v>683</v>
      </c>
      <c r="C130" s="280" t="s">
        <v>950</v>
      </c>
      <c r="D130" s="363"/>
      <c r="E130" s="295">
        <v>25</v>
      </c>
      <c r="F130" s="328"/>
      <c r="G130" s="308"/>
      <c r="H130" s="308"/>
      <c r="I130" s="308"/>
      <c r="J130" s="308"/>
      <c r="K130" s="308"/>
      <c r="L130" s="308"/>
      <c r="M130" s="308"/>
      <c r="N130" s="308"/>
      <c r="O130" s="328"/>
      <c r="P130" s="328"/>
      <c r="Q130" s="328"/>
      <c r="R130" s="32"/>
      <c r="S130" s="32"/>
      <c r="T130" s="32"/>
      <c r="U130" s="501"/>
      <c r="W130" s="109"/>
      <c r="X130" s="70"/>
      <c r="Y130" s="70"/>
      <c r="Z130" s="70"/>
      <c r="AA130" s="79"/>
    </row>
    <row r="131" spans="2:27" s="26" customFormat="1" ht="15">
      <c r="B131" s="614"/>
      <c r="C131" s="281" t="s">
        <v>948</v>
      </c>
      <c r="D131" s="363"/>
      <c r="E131" s="295">
        <v>35</v>
      </c>
      <c r="F131" s="328"/>
      <c r="G131" s="308"/>
      <c r="H131" s="308"/>
      <c r="I131" s="308"/>
      <c r="J131" s="308"/>
      <c r="K131" s="308"/>
      <c r="L131" s="308"/>
      <c r="M131" s="308"/>
      <c r="N131" s="308"/>
      <c r="O131" s="328"/>
      <c r="P131" s="328"/>
      <c r="Q131" s="328"/>
      <c r="R131" s="32"/>
      <c r="S131" s="32"/>
      <c r="T131" s="32"/>
      <c r="U131" s="501"/>
      <c r="W131" s="109"/>
      <c r="X131" s="70"/>
      <c r="Y131" s="70"/>
      <c r="Z131" s="70"/>
      <c r="AA131" s="79"/>
    </row>
    <row r="132" spans="2:27" s="26" customFormat="1" ht="15">
      <c r="B132" s="614"/>
      <c r="C132" s="281" t="s">
        <v>949</v>
      </c>
      <c r="D132" s="363"/>
      <c r="E132" s="295">
        <v>56</v>
      </c>
      <c r="F132" s="328"/>
      <c r="G132" s="308"/>
      <c r="H132" s="308"/>
      <c r="I132" s="308"/>
      <c r="J132" s="308"/>
      <c r="K132" s="308"/>
      <c r="L132" s="308"/>
      <c r="M132" s="308"/>
      <c r="N132" s="308"/>
      <c r="O132" s="328"/>
      <c r="P132" s="328"/>
      <c r="Q132" s="328"/>
      <c r="R132" s="32"/>
      <c r="S132" s="32"/>
      <c r="T132" s="32"/>
      <c r="U132" s="501"/>
      <c r="W132" s="109"/>
      <c r="X132" s="70"/>
      <c r="Y132" s="70"/>
      <c r="Z132" s="70"/>
      <c r="AA132" s="79"/>
    </row>
    <row r="133" spans="1:26" s="37" customFormat="1" ht="15">
      <c r="A133" s="101"/>
      <c r="D133" s="308"/>
      <c r="E133" s="308"/>
      <c r="F133" s="308"/>
      <c r="G133" s="411"/>
      <c r="H133" s="293"/>
      <c r="I133" s="308"/>
      <c r="J133" s="293"/>
      <c r="K133" s="308"/>
      <c r="L133" s="308"/>
      <c r="M133" s="308"/>
      <c r="N133" s="308"/>
      <c r="O133" s="293"/>
      <c r="P133" s="293"/>
      <c r="Q133" s="293"/>
      <c r="R133" s="32"/>
      <c r="S133" s="89"/>
      <c r="T133" s="90"/>
      <c r="U133" s="501"/>
      <c r="V133" s="32"/>
      <c r="W133" s="187"/>
      <c r="X133" s="105"/>
      <c r="Y133" s="105"/>
      <c r="Z133" s="105"/>
    </row>
  </sheetData>
  <sheetProtection/>
  <mergeCells count="19">
    <mergeCell ref="A39:AA39"/>
    <mergeCell ref="T43:U43"/>
    <mergeCell ref="A4:AA4"/>
    <mergeCell ref="A7:AA7"/>
    <mergeCell ref="A11:AA11"/>
    <mergeCell ref="A12:AA12"/>
    <mergeCell ref="A14:AA14"/>
    <mergeCell ref="A30:W30"/>
    <mergeCell ref="V17:AC17"/>
    <mergeCell ref="B128:D128"/>
    <mergeCell ref="B129:C129"/>
    <mergeCell ref="B130:B132"/>
    <mergeCell ref="V43:AC43"/>
    <mergeCell ref="A17:Q17"/>
    <mergeCell ref="A43:Q43"/>
    <mergeCell ref="R17:S17"/>
    <mergeCell ref="T17:U17"/>
    <mergeCell ref="R43:S43"/>
    <mergeCell ref="A36:AA36"/>
  </mergeCells>
  <printOptions/>
  <pageMargins left="0.7" right="0.7" top="0.75" bottom="0.75" header="0.3" footer="0.3"/>
  <pageSetup horizontalDpi="300" verticalDpi="300" orientation="landscape" paperSize="17" r:id="rId1"/>
  <headerFooter>
    <oddFooter>&amp;R&amp;"Arial,Regular"&amp;10Master List &amp;D
Page &amp;P</oddFooter>
  </headerFooter>
</worksheet>
</file>

<file path=xl/worksheets/sheet12.xml><?xml version="1.0" encoding="utf-8"?>
<worksheet xmlns="http://schemas.openxmlformats.org/spreadsheetml/2006/main" xmlns:r="http://schemas.openxmlformats.org/officeDocument/2006/relationships">
  <dimension ref="A1:AQ119"/>
  <sheetViews>
    <sheetView zoomScalePageLayoutView="0" workbookViewId="0" topLeftCell="A1">
      <selection activeCell="A1" sqref="A1"/>
    </sheetView>
  </sheetViews>
  <sheetFormatPr defaultColWidth="9.140625" defaultRowHeight="15"/>
  <cols>
    <col min="1" max="1" width="5.7109375" style="0" customWidth="1"/>
    <col min="2" max="2" width="19.8515625" style="0" customWidth="1"/>
    <col min="3" max="3" width="18.00390625" style="0" customWidth="1"/>
    <col min="4" max="4" width="9.140625" style="326" hidden="1" customWidth="1"/>
    <col min="5" max="5" width="9.140625" style="326" customWidth="1"/>
    <col min="6" max="6" width="4.57421875" style="326" customWidth="1"/>
    <col min="7" max="7" width="7.421875" style="326" customWidth="1"/>
    <col min="8" max="8" width="9.140625" style="342" customWidth="1"/>
    <col min="9" max="9" width="7.140625" style="326" customWidth="1"/>
    <col min="10" max="10" width="6.7109375" style="326" customWidth="1"/>
    <col min="11" max="11" width="9.57421875" style="326" customWidth="1"/>
    <col min="12" max="12" width="9.140625" style="326" customWidth="1"/>
    <col min="13" max="13" width="4.00390625" style="326" customWidth="1"/>
    <col min="14" max="14" width="6.140625" style="326" customWidth="1"/>
    <col min="15" max="16" width="9.140625" style="326" hidden="1" customWidth="1"/>
    <col min="17" max="17" width="14.421875" style="326" customWidth="1"/>
    <col min="18" max="18" width="6.57421875" style="0" customWidth="1"/>
    <col min="19" max="19" width="10.00390625" style="0" bestFit="1" customWidth="1"/>
    <col min="20" max="20" width="6.28125" style="0" customWidth="1"/>
    <col min="21" max="21" width="7.00390625" style="500" customWidth="1"/>
    <col min="22" max="22" width="6.00390625" style="0" customWidth="1"/>
    <col min="23" max="23" width="7.28125" style="185" customWidth="1"/>
    <col min="24" max="24" width="5.8515625" style="0" hidden="1" customWidth="1"/>
    <col min="25" max="25" width="7.57421875" style="196" customWidth="1"/>
    <col min="26" max="26" width="8.00390625" style="0" customWidth="1"/>
    <col min="27" max="27" width="7.421875" style="0" customWidth="1"/>
    <col min="28" max="29" width="0" style="0" hidden="1" customWidth="1"/>
  </cols>
  <sheetData>
    <row r="1" spans="1:27" s="26" customFormat="1" ht="15.75">
      <c r="A1" s="19" t="s">
        <v>1093</v>
      </c>
      <c r="B1" s="27"/>
      <c r="D1" s="328"/>
      <c r="E1" s="328"/>
      <c r="F1" s="328"/>
      <c r="G1" s="329"/>
      <c r="H1" s="308"/>
      <c r="I1" s="308"/>
      <c r="J1" s="293"/>
      <c r="K1" s="308"/>
      <c r="L1" s="308"/>
      <c r="M1" s="308"/>
      <c r="N1" s="308"/>
      <c r="O1" s="330"/>
      <c r="P1" s="330"/>
      <c r="Q1" s="330"/>
      <c r="R1" s="32"/>
      <c r="S1" s="29"/>
      <c r="T1" s="30"/>
      <c r="U1" s="501"/>
      <c r="V1" s="113"/>
      <c r="W1" s="109"/>
      <c r="X1" s="70"/>
      <c r="Y1" s="70"/>
      <c r="Z1" s="70"/>
      <c r="AA1" s="79"/>
    </row>
    <row r="2" spans="1:27" s="26" customFormat="1" ht="15">
      <c r="A2" s="20"/>
      <c r="B2" s="27"/>
      <c r="D2" s="328"/>
      <c r="E2" s="328"/>
      <c r="F2" s="328"/>
      <c r="G2" s="329"/>
      <c r="H2" s="308"/>
      <c r="I2" s="308"/>
      <c r="J2" s="293"/>
      <c r="K2" s="308"/>
      <c r="L2" s="308"/>
      <c r="M2" s="308"/>
      <c r="N2" s="308"/>
      <c r="O2" s="330"/>
      <c r="P2" s="330"/>
      <c r="Q2" s="330"/>
      <c r="R2" s="32"/>
      <c r="S2" s="29"/>
      <c r="T2" s="30"/>
      <c r="U2" s="501"/>
      <c r="V2" s="113"/>
      <c r="W2" s="109"/>
      <c r="X2" s="70"/>
      <c r="Y2" s="70"/>
      <c r="Z2" s="70"/>
      <c r="AA2" s="79"/>
    </row>
    <row r="3" spans="1:34" s="26" customFormat="1" ht="15">
      <c r="A3" s="250" t="s">
        <v>809</v>
      </c>
      <c r="B3" s="103"/>
      <c r="C3" s="32"/>
      <c r="D3" s="308"/>
      <c r="E3" s="308"/>
      <c r="F3" s="308"/>
      <c r="G3" s="329"/>
      <c r="H3" s="308"/>
      <c r="I3" s="308"/>
      <c r="J3" s="293"/>
      <c r="K3" s="308"/>
      <c r="L3" s="308"/>
      <c r="M3" s="308"/>
      <c r="N3" s="308"/>
      <c r="O3" s="293"/>
      <c r="P3" s="293"/>
      <c r="Q3" s="293"/>
      <c r="R3" s="32"/>
      <c r="S3" s="440"/>
      <c r="T3" s="30"/>
      <c r="U3" s="32"/>
      <c r="V3" s="32"/>
      <c r="W3" s="32"/>
      <c r="X3" s="32"/>
      <c r="Y3" s="32"/>
      <c r="Z3" s="32"/>
      <c r="AA3" s="249"/>
      <c r="AB3" s="32"/>
      <c r="AC3" s="32"/>
      <c r="AD3" s="32"/>
      <c r="AE3" s="32"/>
      <c r="AF3" s="32"/>
      <c r="AG3" s="32"/>
      <c r="AH3" s="32"/>
    </row>
    <row r="4" spans="1:34" s="26" customFormat="1" ht="33.75" customHeight="1">
      <c r="A4" s="625" t="s">
        <v>1063</v>
      </c>
      <c r="B4" s="625"/>
      <c r="C4" s="625"/>
      <c r="D4" s="625"/>
      <c r="E4" s="625"/>
      <c r="F4" s="625"/>
      <c r="G4" s="625"/>
      <c r="H4" s="625"/>
      <c r="I4" s="625"/>
      <c r="J4" s="625"/>
      <c r="K4" s="625"/>
      <c r="L4" s="625"/>
      <c r="M4" s="625"/>
      <c r="N4" s="625"/>
      <c r="O4" s="625"/>
      <c r="P4" s="625"/>
      <c r="Q4" s="625"/>
      <c r="R4" s="625"/>
      <c r="S4" s="625"/>
      <c r="T4" s="625"/>
      <c r="U4" s="625"/>
      <c r="V4" s="625"/>
      <c r="W4" s="625"/>
      <c r="X4" s="625"/>
      <c r="Y4" s="625"/>
      <c r="Z4" s="625"/>
      <c r="AA4" s="625"/>
      <c r="AB4" s="32"/>
      <c r="AC4" s="32"/>
      <c r="AD4" s="32"/>
      <c r="AE4" s="32"/>
      <c r="AF4" s="32"/>
      <c r="AG4" s="32"/>
      <c r="AH4" s="32"/>
    </row>
    <row r="5" spans="1:34" s="26" customFormat="1" ht="15">
      <c r="A5" s="252" t="s">
        <v>981</v>
      </c>
      <c r="B5" s="7"/>
      <c r="C5" s="253"/>
      <c r="D5" s="383"/>
      <c r="E5" s="342"/>
      <c r="F5" s="342"/>
      <c r="G5" s="342"/>
      <c r="H5" s="342"/>
      <c r="I5" s="342"/>
      <c r="J5" s="342"/>
      <c r="K5" s="308"/>
      <c r="L5" s="308"/>
      <c r="M5" s="308"/>
      <c r="N5" s="308"/>
      <c r="O5" s="293"/>
      <c r="P5" s="293"/>
      <c r="Q5" s="293"/>
      <c r="R5" s="32"/>
      <c r="S5" s="440"/>
      <c r="T5" s="30"/>
      <c r="U5" s="32"/>
      <c r="V5" s="32"/>
      <c r="W5" s="32"/>
      <c r="X5" s="32"/>
      <c r="Y5" s="32"/>
      <c r="Z5" s="32"/>
      <c r="AA5" s="249"/>
      <c r="AB5" s="32"/>
      <c r="AC5" s="32"/>
      <c r="AD5" s="32"/>
      <c r="AE5" s="32"/>
      <c r="AF5" s="32"/>
      <c r="AG5" s="32"/>
      <c r="AH5" s="32"/>
    </row>
    <row r="6" spans="1:34" s="26" customFormat="1" ht="15">
      <c r="A6" s="252" t="s">
        <v>980</v>
      </c>
      <c r="B6" s="7"/>
      <c r="C6" s="7"/>
      <c r="D6" s="342"/>
      <c r="E6" s="342"/>
      <c r="F6" s="342"/>
      <c r="G6" s="342"/>
      <c r="H6" s="342"/>
      <c r="I6" s="342"/>
      <c r="J6" s="383"/>
      <c r="K6" s="308"/>
      <c r="L6" s="308"/>
      <c r="M6" s="308"/>
      <c r="N6" s="308"/>
      <c r="O6" s="293"/>
      <c r="P6" s="293"/>
      <c r="Q6" s="293"/>
      <c r="R6" s="32"/>
      <c r="S6" s="440"/>
      <c r="T6" s="30"/>
      <c r="U6" s="32"/>
      <c r="V6" s="32"/>
      <c r="W6" s="32"/>
      <c r="X6" s="32"/>
      <c r="Y6" s="32"/>
      <c r="Z6" s="32"/>
      <c r="AA6" s="249"/>
      <c r="AB6" s="32"/>
      <c r="AC6" s="32"/>
      <c r="AD6" s="32"/>
      <c r="AE6" s="32"/>
      <c r="AF6" s="32"/>
      <c r="AG6" s="32"/>
      <c r="AH6" s="32"/>
    </row>
    <row r="7" spans="1:34" s="26" customFormat="1" ht="30.75" customHeight="1">
      <c r="A7" s="628" t="s">
        <v>979</v>
      </c>
      <c r="B7" s="628"/>
      <c r="C7" s="628"/>
      <c r="D7" s="628"/>
      <c r="E7" s="628"/>
      <c r="F7" s="628"/>
      <c r="G7" s="628"/>
      <c r="H7" s="628"/>
      <c r="I7" s="628"/>
      <c r="J7" s="628"/>
      <c r="K7" s="628"/>
      <c r="L7" s="628"/>
      <c r="M7" s="628"/>
      <c r="N7" s="628"/>
      <c r="O7" s="628"/>
      <c r="P7" s="628"/>
      <c r="Q7" s="628"/>
      <c r="R7" s="628"/>
      <c r="S7" s="628"/>
      <c r="T7" s="628"/>
      <c r="U7" s="628"/>
      <c r="V7" s="628"/>
      <c r="W7" s="628"/>
      <c r="X7" s="628"/>
      <c r="Y7" s="628"/>
      <c r="Z7" s="628"/>
      <c r="AA7" s="628"/>
      <c r="AB7" s="32"/>
      <c r="AC7" s="32"/>
      <c r="AD7" s="32"/>
      <c r="AE7" s="32"/>
      <c r="AF7" s="32"/>
      <c r="AG7" s="32"/>
      <c r="AH7" s="32"/>
    </row>
    <row r="8" spans="1:34" s="26" customFormat="1" ht="15">
      <c r="A8" s="78"/>
      <c r="B8" s="103"/>
      <c r="C8" s="32"/>
      <c r="D8" s="308"/>
      <c r="E8" s="308"/>
      <c r="F8" s="308"/>
      <c r="G8" s="329"/>
      <c r="H8" s="308"/>
      <c r="I8" s="308"/>
      <c r="J8" s="293"/>
      <c r="K8" s="308"/>
      <c r="L8" s="308"/>
      <c r="M8" s="308"/>
      <c r="N8" s="308"/>
      <c r="O8" s="293"/>
      <c r="P8" s="293"/>
      <c r="Q8" s="293"/>
      <c r="R8" s="32"/>
      <c r="S8" s="440"/>
      <c r="T8" s="32"/>
      <c r="U8" s="32"/>
      <c r="V8" s="32"/>
      <c r="W8" s="32"/>
      <c r="X8" s="32"/>
      <c r="Y8" s="32"/>
      <c r="Z8" s="32"/>
      <c r="AA8" s="249"/>
      <c r="AB8" s="32"/>
      <c r="AC8" s="32"/>
      <c r="AD8" s="32"/>
      <c r="AE8" s="32"/>
      <c r="AF8" s="32"/>
      <c r="AG8" s="32"/>
      <c r="AH8" s="32"/>
    </row>
    <row r="9" spans="1:34" s="26" customFormat="1" ht="15">
      <c r="A9" s="188" t="s">
        <v>1067</v>
      </c>
      <c r="B9" s="103"/>
      <c r="C9" s="32"/>
      <c r="D9" s="308"/>
      <c r="E9" s="308"/>
      <c r="F9" s="308"/>
      <c r="G9" s="329"/>
      <c r="H9" s="308"/>
      <c r="I9" s="308"/>
      <c r="J9" s="293"/>
      <c r="K9" s="308"/>
      <c r="L9" s="308"/>
      <c r="M9" s="308"/>
      <c r="N9" s="308"/>
      <c r="O9" s="293"/>
      <c r="P9" s="293"/>
      <c r="Q9" s="293"/>
      <c r="R9" s="32"/>
      <c r="S9" s="440"/>
      <c r="T9" s="30"/>
      <c r="U9" s="32"/>
      <c r="V9" s="32"/>
      <c r="W9" s="32"/>
      <c r="X9" s="32"/>
      <c r="Y9" s="32"/>
      <c r="Z9" s="32"/>
      <c r="AA9" s="249"/>
      <c r="AB9" s="32"/>
      <c r="AC9" s="32"/>
      <c r="AD9" s="32"/>
      <c r="AE9" s="32"/>
      <c r="AF9" s="32"/>
      <c r="AG9" s="32"/>
      <c r="AH9" s="32"/>
    </row>
    <row r="10" spans="1:34" s="26" customFormat="1" ht="15">
      <c r="A10" s="24" t="s">
        <v>1077</v>
      </c>
      <c r="B10" s="103"/>
      <c r="C10" s="32"/>
      <c r="D10" s="308"/>
      <c r="E10" s="308"/>
      <c r="F10" s="308"/>
      <c r="G10" s="329"/>
      <c r="H10" s="308"/>
      <c r="I10" s="308"/>
      <c r="J10" s="293"/>
      <c r="K10" s="308"/>
      <c r="L10" s="308"/>
      <c r="M10" s="308"/>
      <c r="N10" s="308"/>
      <c r="O10" s="293"/>
      <c r="P10" s="293"/>
      <c r="Q10" s="293"/>
      <c r="R10" s="32"/>
      <c r="S10" s="440"/>
      <c r="T10" s="30"/>
      <c r="U10" s="32"/>
      <c r="V10" s="32"/>
      <c r="W10" s="32"/>
      <c r="X10" s="32"/>
      <c r="Y10" s="32"/>
      <c r="Z10" s="32"/>
      <c r="AA10" s="249"/>
      <c r="AB10" s="32"/>
      <c r="AC10" s="32"/>
      <c r="AD10" s="32"/>
      <c r="AE10" s="32"/>
      <c r="AF10" s="32"/>
      <c r="AG10" s="32"/>
      <c r="AH10" s="32"/>
    </row>
    <row r="11" spans="1:34" s="26" customFormat="1" ht="30" customHeight="1">
      <c r="A11" s="629" t="s">
        <v>1014</v>
      </c>
      <c r="B11" s="630"/>
      <c r="C11" s="630"/>
      <c r="D11" s="630"/>
      <c r="E11" s="630"/>
      <c r="F11" s="630"/>
      <c r="G11" s="630"/>
      <c r="H11" s="630"/>
      <c r="I11" s="630"/>
      <c r="J11" s="630"/>
      <c r="K11" s="630"/>
      <c r="L11" s="630"/>
      <c r="M11" s="630"/>
      <c r="N11" s="630"/>
      <c r="O11" s="630"/>
      <c r="P11" s="630"/>
      <c r="Q11" s="630"/>
      <c r="R11" s="630"/>
      <c r="S11" s="630"/>
      <c r="T11" s="630"/>
      <c r="U11" s="630"/>
      <c r="V11" s="630"/>
      <c r="W11" s="630"/>
      <c r="X11" s="630"/>
      <c r="Y11" s="630"/>
      <c r="Z11" s="630"/>
      <c r="AA11" s="630"/>
      <c r="AB11" s="32"/>
      <c r="AC11" s="32"/>
      <c r="AD11" s="32"/>
      <c r="AE11" s="32"/>
      <c r="AF11" s="32"/>
      <c r="AG11" s="32"/>
      <c r="AH11" s="32"/>
    </row>
    <row r="12" spans="1:34" s="26" customFormat="1" ht="31.5" customHeight="1">
      <c r="A12" s="629" t="s">
        <v>982</v>
      </c>
      <c r="B12" s="629"/>
      <c r="C12" s="629"/>
      <c r="D12" s="629"/>
      <c r="E12" s="629"/>
      <c r="F12" s="629"/>
      <c r="G12" s="629"/>
      <c r="H12" s="629"/>
      <c r="I12" s="629"/>
      <c r="J12" s="629"/>
      <c r="K12" s="629"/>
      <c r="L12" s="629"/>
      <c r="M12" s="629"/>
      <c r="N12" s="629"/>
      <c r="O12" s="629"/>
      <c r="P12" s="629"/>
      <c r="Q12" s="629"/>
      <c r="R12" s="629"/>
      <c r="S12" s="629"/>
      <c r="T12" s="629"/>
      <c r="U12" s="629"/>
      <c r="V12" s="629"/>
      <c r="W12" s="629"/>
      <c r="X12" s="629"/>
      <c r="Y12" s="629"/>
      <c r="Z12" s="629"/>
      <c r="AA12" s="629"/>
      <c r="AB12" s="32"/>
      <c r="AC12" s="32"/>
      <c r="AD12" s="32"/>
      <c r="AE12" s="32"/>
      <c r="AF12" s="32"/>
      <c r="AG12" s="32"/>
      <c r="AH12" s="32"/>
    </row>
    <row r="13" spans="1:34" s="26" customFormat="1" ht="15">
      <c r="A13" s="24" t="s">
        <v>983</v>
      </c>
      <c r="B13" s="103"/>
      <c r="C13" s="32"/>
      <c r="D13" s="308"/>
      <c r="E13" s="308"/>
      <c r="F13" s="308"/>
      <c r="G13" s="329"/>
      <c r="H13" s="308"/>
      <c r="I13" s="308"/>
      <c r="J13" s="293"/>
      <c r="K13" s="308"/>
      <c r="L13" s="308"/>
      <c r="M13" s="308"/>
      <c r="N13" s="308"/>
      <c r="O13" s="293"/>
      <c r="P13" s="293"/>
      <c r="Q13" s="293"/>
      <c r="R13" s="32"/>
      <c r="S13" s="440"/>
      <c r="T13" s="30"/>
      <c r="U13" s="32"/>
      <c r="V13" s="32"/>
      <c r="W13" s="32"/>
      <c r="X13" s="32"/>
      <c r="Y13" s="32"/>
      <c r="Z13" s="32"/>
      <c r="AA13" s="249"/>
      <c r="AB13" s="32"/>
      <c r="AC13" s="32"/>
      <c r="AD13" s="32"/>
      <c r="AE13" s="32"/>
      <c r="AF13" s="32"/>
      <c r="AG13" s="32"/>
      <c r="AH13" s="32"/>
    </row>
    <row r="14" spans="1:34" s="26" customFormat="1" ht="27.75" customHeight="1">
      <c r="A14" s="629" t="s">
        <v>1082</v>
      </c>
      <c r="B14" s="630"/>
      <c r="C14" s="630"/>
      <c r="D14" s="630"/>
      <c r="E14" s="630"/>
      <c r="F14" s="630"/>
      <c r="G14" s="630"/>
      <c r="H14" s="630"/>
      <c r="I14" s="630"/>
      <c r="J14" s="630"/>
      <c r="K14" s="630"/>
      <c r="L14" s="630"/>
      <c r="M14" s="630"/>
      <c r="N14" s="630"/>
      <c r="O14" s="630"/>
      <c r="P14" s="630"/>
      <c r="Q14" s="630"/>
      <c r="R14" s="630"/>
      <c r="S14" s="630"/>
      <c r="T14" s="630"/>
      <c r="U14" s="630"/>
      <c r="V14" s="630"/>
      <c r="W14" s="630"/>
      <c r="X14" s="630"/>
      <c r="Y14" s="630"/>
      <c r="Z14" s="630"/>
      <c r="AA14" s="630"/>
      <c r="AB14" s="32"/>
      <c r="AC14" s="32"/>
      <c r="AD14" s="32"/>
      <c r="AE14" s="32"/>
      <c r="AF14" s="32"/>
      <c r="AG14" s="32"/>
      <c r="AH14" s="32"/>
    </row>
    <row r="15" spans="1:27" s="26" customFormat="1" ht="15">
      <c r="A15" s="2"/>
      <c r="B15" s="27"/>
      <c r="D15" s="328"/>
      <c r="E15" s="328"/>
      <c r="F15" s="328"/>
      <c r="G15" s="329"/>
      <c r="H15" s="308"/>
      <c r="I15" s="308"/>
      <c r="J15" s="293"/>
      <c r="K15" s="308"/>
      <c r="L15" s="308"/>
      <c r="M15" s="308"/>
      <c r="N15" s="308"/>
      <c r="O15" s="330"/>
      <c r="P15" s="330"/>
      <c r="Q15" s="330"/>
      <c r="R15" s="32"/>
      <c r="S15" s="29"/>
      <c r="T15" s="30"/>
      <c r="U15" s="501"/>
      <c r="V15" s="113"/>
      <c r="W15" s="109"/>
      <c r="X15" s="70"/>
      <c r="Y15" s="70"/>
      <c r="Z15" s="70"/>
      <c r="AA15" s="79"/>
    </row>
    <row r="16" spans="1:27" s="26" customFormat="1" ht="15">
      <c r="A16" s="2" t="s">
        <v>1068</v>
      </c>
      <c r="B16" s="27"/>
      <c r="D16" s="328"/>
      <c r="E16" s="328"/>
      <c r="F16" s="328"/>
      <c r="G16" s="329"/>
      <c r="H16" s="308"/>
      <c r="I16" s="308"/>
      <c r="J16" s="293"/>
      <c r="K16" s="308"/>
      <c r="L16" s="308"/>
      <c r="M16" s="308"/>
      <c r="N16" s="308"/>
      <c r="O16" s="330"/>
      <c r="P16" s="330"/>
      <c r="Q16" s="330"/>
      <c r="R16" s="32"/>
      <c r="S16" s="29"/>
      <c r="T16" s="30"/>
      <c r="U16" s="501"/>
      <c r="V16" s="113"/>
      <c r="W16" s="109"/>
      <c r="X16" s="70"/>
      <c r="Y16" s="70"/>
      <c r="Z16" s="70"/>
      <c r="AA16" s="79"/>
    </row>
    <row r="17" spans="1:30" s="26" customFormat="1" ht="27" customHeight="1">
      <c r="A17" s="635" t="s">
        <v>10</v>
      </c>
      <c r="B17" s="635"/>
      <c r="C17" s="635"/>
      <c r="D17" s="635"/>
      <c r="E17" s="635"/>
      <c r="F17" s="635"/>
      <c r="G17" s="635"/>
      <c r="H17" s="635"/>
      <c r="I17" s="635"/>
      <c r="J17" s="635"/>
      <c r="K17" s="635"/>
      <c r="L17" s="635"/>
      <c r="M17" s="635"/>
      <c r="N17" s="635"/>
      <c r="O17" s="635"/>
      <c r="P17" s="635"/>
      <c r="Q17" s="635"/>
      <c r="R17" s="610" t="s">
        <v>11</v>
      </c>
      <c r="S17" s="611"/>
      <c r="T17" s="612" t="s">
        <v>651</v>
      </c>
      <c r="U17" s="613"/>
      <c r="V17" s="618" t="s">
        <v>652</v>
      </c>
      <c r="W17" s="618"/>
      <c r="X17" s="618"/>
      <c r="Y17" s="618"/>
      <c r="Z17" s="618"/>
      <c r="AA17" s="618"/>
      <c r="AB17" s="618"/>
      <c r="AC17" s="618"/>
      <c r="AD17" s="64"/>
    </row>
    <row r="18" spans="1:29" s="26" customFormat="1" ht="105">
      <c r="A18" s="63" t="s">
        <v>417</v>
      </c>
      <c r="B18" s="5" t="s">
        <v>414</v>
      </c>
      <c r="C18" s="50" t="s">
        <v>415</v>
      </c>
      <c r="D18" s="333" t="s">
        <v>416</v>
      </c>
      <c r="E18" s="333" t="s">
        <v>56</v>
      </c>
      <c r="F18" s="333" t="s">
        <v>57</v>
      </c>
      <c r="G18" s="334" t="s">
        <v>58</v>
      </c>
      <c r="H18" s="25" t="s">
        <v>713</v>
      </c>
      <c r="I18" s="313" t="s">
        <v>646</v>
      </c>
      <c r="J18" s="313" t="s">
        <v>650</v>
      </c>
      <c r="K18" s="313" t="s">
        <v>0</v>
      </c>
      <c r="L18" s="313" t="s">
        <v>9</v>
      </c>
      <c r="M18" s="313" t="s">
        <v>524</v>
      </c>
      <c r="N18" s="313" t="s">
        <v>653</v>
      </c>
      <c r="O18" s="333" t="s">
        <v>418</v>
      </c>
      <c r="P18" s="333" t="s">
        <v>52</v>
      </c>
      <c r="Q18" s="333" t="s">
        <v>305</v>
      </c>
      <c r="R18" s="25" t="s">
        <v>645</v>
      </c>
      <c r="S18" s="13" t="s">
        <v>986</v>
      </c>
      <c r="T18" s="468" t="s">
        <v>988</v>
      </c>
      <c r="U18" s="496" t="s">
        <v>1069</v>
      </c>
      <c r="V18" s="114" t="s">
        <v>647</v>
      </c>
      <c r="W18" s="518" t="s">
        <v>648</v>
      </c>
      <c r="X18" s="68" t="s">
        <v>54</v>
      </c>
      <c r="Y18" s="518" t="s">
        <v>54</v>
      </c>
      <c r="Z18" s="203" t="s">
        <v>751</v>
      </c>
      <c r="AA18" s="236" t="s">
        <v>55</v>
      </c>
      <c r="AB18" s="55" t="s">
        <v>678</v>
      </c>
      <c r="AC18" s="55" t="s">
        <v>680</v>
      </c>
    </row>
    <row r="19" spans="1:29" ht="28.5" customHeight="1">
      <c r="A19" s="125" t="s">
        <v>433</v>
      </c>
      <c r="B19" s="43" t="s">
        <v>372</v>
      </c>
      <c r="C19" s="39" t="s">
        <v>201</v>
      </c>
      <c r="D19" s="38" t="s">
        <v>202</v>
      </c>
      <c r="E19" s="38" t="s">
        <v>523</v>
      </c>
      <c r="F19" s="125" t="s">
        <v>634</v>
      </c>
      <c r="G19" s="303" t="s">
        <v>542</v>
      </c>
      <c r="H19" s="15" t="s">
        <v>985</v>
      </c>
      <c r="I19" s="38" t="s">
        <v>377</v>
      </c>
      <c r="J19" s="15" t="s">
        <v>959</v>
      </c>
      <c r="K19" s="38" t="s">
        <v>7</v>
      </c>
      <c r="L19" s="315" t="s">
        <v>543</v>
      </c>
      <c r="M19" s="311" t="s">
        <v>484</v>
      </c>
      <c r="N19" s="319" t="s">
        <v>750</v>
      </c>
      <c r="O19" s="220"/>
      <c r="P19" s="220"/>
      <c r="Q19" s="39"/>
      <c r="R19" s="15">
        <v>0.6</v>
      </c>
      <c r="S19" s="96">
        <v>10000</v>
      </c>
      <c r="T19" s="497"/>
      <c r="U19" s="498"/>
      <c r="V19" s="33">
        <f>U19/100*45</f>
        <v>0</v>
      </c>
      <c r="W19" s="241">
        <f aca="true" t="shared" si="0" ref="W19:W25">V19*R19</f>
        <v>0</v>
      </c>
      <c r="X19" s="46">
        <f aca="true" t="shared" si="1" ref="X19:X25">(W19/S19*43560)/16</f>
        <v>0</v>
      </c>
      <c r="Y19" s="241">
        <f>X19</f>
        <v>0</v>
      </c>
      <c r="Z19" s="246"/>
      <c r="AA19" s="238">
        <f aca="true" t="shared" si="2" ref="AA19:AA25">X19*T19</f>
        <v>0</v>
      </c>
      <c r="AB19" s="38"/>
      <c r="AC19" s="38"/>
    </row>
    <row r="20" spans="1:29" s="26" customFormat="1" ht="17.25" customHeight="1">
      <c r="A20" s="15" t="s">
        <v>433</v>
      </c>
      <c r="B20" s="43" t="s">
        <v>339</v>
      </c>
      <c r="C20" s="39" t="s">
        <v>251</v>
      </c>
      <c r="D20" s="38" t="s">
        <v>320</v>
      </c>
      <c r="E20" s="125" t="s">
        <v>523</v>
      </c>
      <c r="F20" s="125" t="s">
        <v>634</v>
      </c>
      <c r="G20" s="303" t="s">
        <v>532</v>
      </c>
      <c r="H20" s="15" t="s">
        <v>711</v>
      </c>
      <c r="I20" s="38" t="s">
        <v>484</v>
      </c>
      <c r="J20" s="39" t="s">
        <v>485</v>
      </c>
      <c r="K20" s="38" t="s">
        <v>1</v>
      </c>
      <c r="L20" s="315" t="s">
        <v>550</v>
      </c>
      <c r="M20" s="311" t="s">
        <v>377</v>
      </c>
      <c r="N20" s="319" t="s">
        <v>740</v>
      </c>
      <c r="O20" s="222"/>
      <c r="P20" s="220"/>
      <c r="Q20" s="39" t="s">
        <v>880</v>
      </c>
      <c r="R20" s="15">
        <v>0.7</v>
      </c>
      <c r="S20" s="96">
        <v>11000</v>
      </c>
      <c r="T20" s="497"/>
      <c r="U20" s="498"/>
      <c r="V20" s="33">
        <f aca="true" t="shared" si="3" ref="V20:V25">U20/100*45</f>
        <v>0</v>
      </c>
      <c r="W20" s="241">
        <f t="shared" si="0"/>
        <v>0</v>
      </c>
      <c r="X20" s="46">
        <f t="shared" si="1"/>
        <v>0</v>
      </c>
      <c r="Y20" s="241">
        <f>X20</f>
        <v>0</v>
      </c>
      <c r="Z20" s="246"/>
      <c r="AA20" s="238">
        <f t="shared" si="2"/>
        <v>0</v>
      </c>
      <c r="AB20" s="33"/>
      <c r="AC20" s="33"/>
    </row>
    <row r="21" spans="1:29" ht="28.5" customHeight="1">
      <c r="A21" s="15" t="s">
        <v>433</v>
      </c>
      <c r="B21" s="60" t="s">
        <v>373</v>
      </c>
      <c r="C21" s="39" t="s">
        <v>252</v>
      </c>
      <c r="D21" s="38" t="s">
        <v>313</v>
      </c>
      <c r="E21" s="125" t="s">
        <v>523</v>
      </c>
      <c r="F21" s="38" t="s">
        <v>538</v>
      </c>
      <c r="G21" s="303" t="s">
        <v>570</v>
      </c>
      <c r="H21" s="15" t="s">
        <v>667</v>
      </c>
      <c r="I21" s="38" t="s">
        <v>484</v>
      </c>
      <c r="J21" s="15" t="s">
        <v>513</v>
      </c>
      <c r="K21" s="38" t="s">
        <v>1</v>
      </c>
      <c r="L21" s="315" t="s">
        <v>543</v>
      </c>
      <c r="M21" s="311" t="s">
        <v>377</v>
      </c>
      <c r="N21" s="319" t="s">
        <v>881</v>
      </c>
      <c r="O21" s="220"/>
      <c r="P21" s="220"/>
      <c r="Q21" s="39"/>
      <c r="R21" s="15">
        <v>0.5</v>
      </c>
      <c r="S21" s="96">
        <v>8000</v>
      </c>
      <c r="T21" s="497"/>
      <c r="U21" s="498"/>
      <c r="V21" s="33">
        <f t="shared" si="3"/>
        <v>0</v>
      </c>
      <c r="W21" s="241">
        <f t="shared" si="0"/>
        <v>0</v>
      </c>
      <c r="X21" s="46">
        <f t="shared" si="1"/>
        <v>0</v>
      </c>
      <c r="Y21" s="241">
        <f>X21</f>
        <v>0</v>
      </c>
      <c r="Z21" s="246"/>
      <c r="AA21" s="238">
        <f t="shared" si="2"/>
        <v>0</v>
      </c>
      <c r="AB21" s="1"/>
      <c r="AC21" s="1"/>
    </row>
    <row r="22" spans="1:29" ht="30">
      <c r="A22" s="15" t="s">
        <v>433</v>
      </c>
      <c r="B22" s="59" t="s">
        <v>435</v>
      </c>
      <c r="C22" s="34" t="s">
        <v>253</v>
      </c>
      <c r="D22" s="336" t="s">
        <v>326</v>
      </c>
      <c r="E22" s="315" t="s">
        <v>627</v>
      </c>
      <c r="F22" s="311" t="s">
        <v>634</v>
      </c>
      <c r="G22" s="303" t="s">
        <v>571</v>
      </c>
      <c r="H22" s="15" t="s">
        <v>960</v>
      </c>
      <c r="I22" s="315" t="s">
        <v>377</v>
      </c>
      <c r="J22" s="338" t="s">
        <v>485</v>
      </c>
      <c r="K22" s="315" t="s">
        <v>1</v>
      </c>
      <c r="L22" s="315" t="s">
        <v>557</v>
      </c>
      <c r="M22" s="311" t="s">
        <v>377</v>
      </c>
      <c r="N22" s="319" t="s">
        <v>740</v>
      </c>
      <c r="O22" s="315"/>
      <c r="P22" s="315"/>
      <c r="Q22" s="338"/>
      <c r="R22" s="15">
        <v>2.3</v>
      </c>
      <c r="S22" s="96">
        <v>280000</v>
      </c>
      <c r="T22" s="497"/>
      <c r="U22" s="498"/>
      <c r="V22" s="33">
        <f t="shared" si="3"/>
        <v>0</v>
      </c>
      <c r="W22" s="241">
        <f t="shared" si="0"/>
        <v>0</v>
      </c>
      <c r="X22" s="46">
        <f t="shared" si="1"/>
        <v>0</v>
      </c>
      <c r="Y22" s="241">
        <f>X22</f>
        <v>0</v>
      </c>
      <c r="Z22" s="246"/>
      <c r="AA22" s="238">
        <f t="shared" si="2"/>
        <v>0</v>
      </c>
      <c r="AB22" s="1"/>
      <c r="AC22" s="1"/>
    </row>
    <row r="23" spans="1:29" ht="45">
      <c r="A23" s="15" t="s">
        <v>433</v>
      </c>
      <c r="B23" s="60" t="s">
        <v>301</v>
      </c>
      <c r="C23" s="39" t="s">
        <v>145</v>
      </c>
      <c r="D23" s="38"/>
      <c r="E23" s="38" t="s">
        <v>523</v>
      </c>
      <c r="F23" s="38" t="s">
        <v>525</v>
      </c>
      <c r="G23" s="303">
        <v>6</v>
      </c>
      <c r="H23" s="15" t="s">
        <v>659</v>
      </c>
      <c r="I23" s="38" t="s">
        <v>377</v>
      </c>
      <c r="J23" s="39" t="s">
        <v>514</v>
      </c>
      <c r="K23" s="38" t="s">
        <v>1</v>
      </c>
      <c r="L23" s="315"/>
      <c r="M23" s="311"/>
      <c r="N23" s="318" t="s">
        <v>999</v>
      </c>
      <c r="O23" s="222"/>
      <c r="P23" s="220"/>
      <c r="Q23" s="15" t="s">
        <v>953</v>
      </c>
      <c r="R23" s="15">
        <v>1</v>
      </c>
      <c r="S23" s="96">
        <v>25000</v>
      </c>
      <c r="T23" s="497"/>
      <c r="U23" s="498"/>
      <c r="V23" s="33">
        <f t="shared" si="3"/>
        <v>0</v>
      </c>
      <c r="W23" s="241">
        <f t="shared" si="0"/>
        <v>0</v>
      </c>
      <c r="X23" s="46">
        <f t="shared" si="1"/>
        <v>0</v>
      </c>
      <c r="Y23" s="241">
        <f>X23</f>
        <v>0</v>
      </c>
      <c r="Z23" s="246"/>
      <c r="AA23" s="238">
        <f t="shared" si="2"/>
        <v>0</v>
      </c>
      <c r="AB23" s="1"/>
      <c r="AC23" s="1"/>
    </row>
    <row r="24" spans="1:29" ht="15">
      <c r="A24" s="15" t="s">
        <v>433</v>
      </c>
      <c r="B24" s="60" t="s">
        <v>374</v>
      </c>
      <c r="C24" s="39" t="s">
        <v>156</v>
      </c>
      <c r="D24" s="38" t="s">
        <v>202</v>
      </c>
      <c r="E24" s="38" t="s">
        <v>523</v>
      </c>
      <c r="F24" s="125" t="s">
        <v>634</v>
      </c>
      <c r="G24" s="303" t="s">
        <v>567</v>
      </c>
      <c r="H24" s="123" t="s">
        <v>660</v>
      </c>
      <c r="I24" s="38" t="s">
        <v>483</v>
      </c>
      <c r="J24" s="15" t="s">
        <v>513</v>
      </c>
      <c r="K24" s="38" t="s">
        <v>1</v>
      </c>
      <c r="L24" s="315" t="s">
        <v>550</v>
      </c>
      <c r="M24" s="311" t="s">
        <v>484</v>
      </c>
      <c r="N24" s="319" t="s">
        <v>740</v>
      </c>
      <c r="O24" s="220"/>
      <c r="P24" s="220"/>
      <c r="Q24" s="39"/>
      <c r="R24" s="15">
        <v>0.4</v>
      </c>
      <c r="S24" s="96">
        <v>5200</v>
      </c>
      <c r="T24" s="497"/>
      <c r="U24" s="498"/>
      <c r="V24" s="33">
        <f t="shared" si="3"/>
        <v>0</v>
      </c>
      <c r="W24" s="228">
        <f t="shared" si="0"/>
        <v>0</v>
      </c>
      <c r="X24" s="46">
        <f t="shared" si="1"/>
        <v>0</v>
      </c>
      <c r="Y24" s="228">
        <f>IF(X24&gt;Z24,"too high",X24)</f>
        <v>0</v>
      </c>
      <c r="Z24" s="246">
        <v>2</v>
      </c>
      <c r="AA24" s="238">
        <f t="shared" si="2"/>
        <v>0</v>
      </c>
      <c r="AB24" s="1"/>
      <c r="AC24" s="1"/>
    </row>
    <row r="25" spans="1:29" ht="18" customHeight="1">
      <c r="A25" s="15" t="s">
        <v>433</v>
      </c>
      <c r="B25" s="60" t="s">
        <v>494</v>
      </c>
      <c r="C25" s="39" t="s">
        <v>496</v>
      </c>
      <c r="D25" s="38" t="s">
        <v>330</v>
      </c>
      <c r="E25" s="38" t="s">
        <v>523</v>
      </c>
      <c r="F25" s="125" t="s">
        <v>635</v>
      </c>
      <c r="G25" s="303">
        <v>24</v>
      </c>
      <c r="H25" s="15" t="s">
        <v>965</v>
      </c>
      <c r="I25" s="38" t="s">
        <v>484</v>
      </c>
      <c r="J25" s="15" t="s">
        <v>513</v>
      </c>
      <c r="K25" s="38"/>
      <c r="L25" s="315"/>
      <c r="M25" s="311" t="s">
        <v>541</v>
      </c>
      <c r="N25" s="319" t="s">
        <v>740</v>
      </c>
      <c r="O25" s="222"/>
      <c r="P25" s="220" t="s">
        <v>495</v>
      </c>
      <c r="Q25" s="39"/>
      <c r="R25" s="15">
        <v>0.5</v>
      </c>
      <c r="S25" s="96">
        <v>6900</v>
      </c>
      <c r="T25" s="497"/>
      <c r="U25" s="498"/>
      <c r="V25" s="33">
        <f t="shared" si="3"/>
        <v>0</v>
      </c>
      <c r="W25" s="228">
        <f t="shared" si="0"/>
        <v>0</v>
      </c>
      <c r="X25" s="46">
        <f t="shared" si="1"/>
        <v>0</v>
      </c>
      <c r="Y25" s="228">
        <f>IF(X25&gt;Z25,"too high",X25)</f>
        <v>0</v>
      </c>
      <c r="Z25" s="246">
        <v>2</v>
      </c>
      <c r="AA25" s="238">
        <f t="shared" si="2"/>
        <v>0</v>
      </c>
      <c r="AB25" s="1"/>
      <c r="AC25" s="1"/>
    </row>
    <row r="26" spans="1:29" s="26" customFormat="1" ht="15">
      <c r="A26" s="61"/>
      <c r="B26" s="56" t="s">
        <v>304</v>
      </c>
      <c r="C26" s="33"/>
      <c r="D26" s="336"/>
      <c r="E26" s="336"/>
      <c r="F26" s="336"/>
      <c r="G26" s="341"/>
      <c r="H26" s="315"/>
      <c r="I26" s="315"/>
      <c r="J26" s="338"/>
      <c r="K26" s="315"/>
      <c r="L26" s="315"/>
      <c r="M26" s="315"/>
      <c r="N26" s="315"/>
      <c r="O26" s="339"/>
      <c r="P26" s="339"/>
      <c r="Q26" s="339"/>
      <c r="R26" s="38"/>
      <c r="S26" s="40"/>
      <c r="T26" s="41"/>
      <c r="U26" s="116">
        <f>SUM(U19:U25)</f>
        <v>0</v>
      </c>
      <c r="V26" s="116">
        <f>SUM(V19:V25)</f>
        <v>0</v>
      </c>
      <c r="W26" s="112">
        <f>SUM(W19:W25)</f>
        <v>0</v>
      </c>
      <c r="X26" s="116">
        <f>SUM(X19:X25)</f>
        <v>0</v>
      </c>
      <c r="Y26" s="74">
        <f>SUM(Y19:Y25)</f>
        <v>0</v>
      </c>
      <c r="Z26" s="116"/>
      <c r="AA26" s="119">
        <f>SUM(AA19:AA25)</f>
        <v>0</v>
      </c>
      <c r="AB26" s="33"/>
      <c r="AC26" s="33"/>
    </row>
    <row r="27" spans="1:27" s="26" customFormat="1" ht="15">
      <c r="A27" s="2"/>
      <c r="B27" s="27"/>
      <c r="D27" s="328"/>
      <c r="E27" s="328"/>
      <c r="F27" s="328"/>
      <c r="G27" s="329"/>
      <c r="H27" s="308"/>
      <c r="I27" s="308"/>
      <c r="J27" s="293"/>
      <c r="K27" s="308"/>
      <c r="L27" s="308"/>
      <c r="M27" s="308"/>
      <c r="N27" s="308"/>
      <c r="O27" s="330"/>
      <c r="P27" s="330"/>
      <c r="Q27" s="330"/>
      <c r="R27" s="32"/>
      <c r="S27" s="29"/>
      <c r="T27" s="30"/>
      <c r="U27" s="501"/>
      <c r="V27" s="113"/>
      <c r="W27" s="109"/>
      <c r="X27" s="70"/>
      <c r="Y27" s="70"/>
      <c r="Z27" s="70"/>
      <c r="AA27" s="79"/>
    </row>
    <row r="28" spans="1:34" s="4" customFormat="1" ht="15">
      <c r="A28" s="118" t="s">
        <v>673</v>
      </c>
      <c r="B28" s="7"/>
      <c r="C28" s="7"/>
      <c r="D28" s="342"/>
      <c r="E28" s="342"/>
      <c r="F28" s="342"/>
      <c r="G28" s="342"/>
      <c r="H28" s="342"/>
      <c r="I28" s="342"/>
      <c r="J28" s="342"/>
      <c r="K28" s="342"/>
      <c r="L28" s="342"/>
      <c r="M28" s="342"/>
      <c r="N28" s="343"/>
      <c r="O28" s="344"/>
      <c r="P28" s="345"/>
      <c r="Q28" s="346"/>
      <c r="R28" s="11"/>
      <c r="S28" s="443"/>
      <c r="T28" s="22"/>
      <c r="U28" s="22"/>
      <c r="V28" s="22"/>
      <c r="W28" s="22"/>
      <c r="X28" s="22"/>
      <c r="Y28" s="22"/>
      <c r="Z28" s="22"/>
      <c r="AA28" s="255"/>
      <c r="AB28" s="22"/>
      <c r="AC28" s="22"/>
      <c r="AD28" s="22"/>
      <c r="AE28" s="22"/>
      <c r="AF28" s="22"/>
      <c r="AG28" s="22"/>
      <c r="AH28" s="22"/>
    </row>
    <row r="29" spans="1:34" s="4" customFormat="1" ht="28.5" customHeight="1">
      <c r="A29" s="625" t="s">
        <v>819</v>
      </c>
      <c r="B29" s="625"/>
      <c r="C29" s="625"/>
      <c r="D29" s="625"/>
      <c r="E29" s="625"/>
      <c r="F29" s="625"/>
      <c r="G29" s="625"/>
      <c r="H29" s="625"/>
      <c r="I29" s="625"/>
      <c r="J29" s="625"/>
      <c r="K29" s="625"/>
      <c r="L29" s="625"/>
      <c r="M29" s="625"/>
      <c r="N29" s="625"/>
      <c r="O29" s="625"/>
      <c r="P29" s="625"/>
      <c r="Q29" s="625"/>
      <c r="R29" s="625"/>
      <c r="S29" s="625"/>
      <c r="T29" s="625"/>
      <c r="U29" s="625"/>
      <c r="V29" s="625"/>
      <c r="W29" s="625"/>
      <c r="X29" s="568"/>
      <c r="Y29" s="568"/>
      <c r="Z29" s="568"/>
      <c r="AA29" s="568"/>
      <c r="AB29" s="22"/>
      <c r="AC29" s="22"/>
      <c r="AD29" s="22"/>
      <c r="AE29" s="22"/>
      <c r="AF29" s="22"/>
      <c r="AG29" s="22"/>
      <c r="AH29" s="22"/>
    </row>
    <row r="30" spans="1:34" s="4" customFormat="1" ht="15">
      <c r="A30" s="7"/>
      <c r="B30" s="252" t="s">
        <v>818</v>
      </c>
      <c r="C30" s="7"/>
      <c r="D30" s="342"/>
      <c r="E30" s="342"/>
      <c r="F30" s="342"/>
      <c r="G30" s="342"/>
      <c r="H30" s="342"/>
      <c r="I30" s="342"/>
      <c r="J30" s="342"/>
      <c r="K30" s="342"/>
      <c r="L30" s="384"/>
      <c r="M30" s="342"/>
      <c r="N30" s="343"/>
      <c r="O30" s="344"/>
      <c r="P30" s="345"/>
      <c r="Q30" s="346"/>
      <c r="R30" s="11"/>
      <c r="S30" s="443"/>
      <c r="T30" s="22"/>
      <c r="U30" s="22"/>
      <c r="V30" s="22"/>
      <c r="W30" s="22"/>
      <c r="X30" s="22"/>
      <c r="Y30" s="22"/>
      <c r="Z30" s="22"/>
      <c r="AA30" s="255"/>
      <c r="AB30" s="22"/>
      <c r="AC30" s="22"/>
      <c r="AD30" s="22"/>
      <c r="AE30" s="22"/>
      <c r="AF30" s="22"/>
      <c r="AG30" s="22"/>
      <c r="AH30" s="22"/>
    </row>
    <row r="31" spans="1:34" s="4" customFormat="1" ht="15">
      <c r="A31" s="7"/>
      <c r="B31" s="252" t="s">
        <v>1006</v>
      </c>
      <c r="C31" s="7"/>
      <c r="D31" s="342"/>
      <c r="E31" s="342"/>
      <c r="F31" s="342"/>
      <c r="G31" s="342"/>
      <c r="H31" s="342"/>
      <c r="I31" s="342"/>
      <c r="J31" s="342"/>
      <c r="K31" s="342"/>
      <c r="L31" s="384"/>
      <c r="M31" s="342"/>
      <c r="N31" s="343"/>
      <c r="O31" s="344"/>
      <c r="P31" s="345"/>
      <c r="Q31" s="346"/>
      <c r="R31" s="11"/>
      <c r="S31" s="443"/>
      <c r="T31" s="22"/>
      <c r="U31" s="22"/>
      <c r="V31" s="22"/>
      <c r="W31" s="22"/>
      <c r="X31" s="22"/>
      <c r="Y31" s="22"/>
      <c r="Z31" s="22"/>
      <c r="AA31" s="255"/>
      <c r="AB31" s="22"/>
      <c r="AC31" s="22"/>
      <c r="AD31" s="22"/>
      <c r="AE31" s="22"/>
      <c r="AF31" s="22"/>
      <c r="AG31" s="22"/>
      <c r="AH31" s="22"/>
    </row>
    <row r="32" spans="1:34" s="4" customFormat="1" ht="15">
      <c r="A32" s="7"/>
      <c r="B32" s="252" t="s">
        <v>1002</v>
      </c>
      <c r="C32" s="7"/>
      <c r="D32" s="342"/>
      <c r="E32" s="342"/>
      <c r="F32" s="342"/>
      <c r="G32" s="342"/>
      <c r="H32" s="342"/>
      <c r="I32" s="342"/>
      <c r="J32" s="342"/>
      <c r="K32" s="342"/>
      <c r="L32" s="384"/>
      <c r="M32" s="342"/>
      <c r="N32" s="343"/>
      <c r="O32" s="344"/>
      <c r="P32" s="345"/>
      <c r="Q32" s="346"/>
      <c r="R32" s="11"/>
      <c r="S32" s="443"/>
      <c r="T32" s="22"/>
      <c r="U32" s="22"/>
      <c r="V32" s="22"/>
      <c r="W32" s="22"/>
      <c r="X32" s="22"/>
      <c r="Y32" s="22"/>
      <c r="Z32" s="22"/>
      <c r="AA32" s="255"/>
      <c r="AB32" s="22"/>
      <c r="AC32" s="22"/>
      <c r="AD32" s="22"/>
      <c r="AE32" s="22"/>
      <c r="AF32" s="22"/>
      <c r="AG32" s="22"/>
      <c r="AH32" s="22"/>
    </row>
    <row r="33" spans="1:34" s="4" customFormat="1" ht="15">
      <c r="A33" s="7"/>
      <c r="B33" s="252" t="s">
        <v>816</v>
      </c>
      <c r="C33" s="7"/>
      <c r="D33" s="342"/>
      <c r="E33" s="342"/>
      <c r="F33" s="342"/>
      <c r="G33" s="342"/>
      <c r="H33" s="342"/>
      <c r="I33" s="342"/>
      <c r="J33" s="342"/>
      <c r="K33" s="342"/>
      <c r="L33" s="384"/>
      <c r="M33" s="342"/>
      <c r="N33" s="343"/>
      <c r="O33" s="344"/>
      <c r="P33" s="345"/>
      <c r="Q33" s="346"/>
      <c r="R33" s="11"/>
      <c r="S33" s="443"/>
      <c r="T33" s="22"/>
      <c r="U33" s="22"/>
      <c r="V33" s="22"/>
      <c r="W33" s="22"/>
      <c r="X33" s="22"/>
      <c r="Y33" s="22"/>
      <c r="Z33" s="22"/>
      <c r="AA33" s="255"/>
      <c r="AB33" s="22"/>
      <c r="AC33" s="22"/>
      <c r="AD33" s="22"/>
      <c r="AE33" s="22"/>
      <c r="AF33" s="22"/>
      <c r="AG33" s="22"/>
      <c r="AH33" s="22"/>
    </row>
    <row r="34" spans="1:34" s="4" customFormat="1" ht="15">
      <c r="A34" s="7"/>
      <c r="B34" s="252" t="s">
        <v>1007</v>
      </c>
      <c r="C34" s="7"/>
      <c r="D34" s="342"/>
      <c r="E34" s="342"/>
      <c r="F34" s="342"/>
      <c r="G34" s="342"/>
      <c r="H34" s="342"/>
      <c r="I34" s="342"/>
      <c r="J34" s="342"/>
      <c r="K34" s="342"/>
      <c r="L34" s="384"/>
      <c r="M34" s="342"/>
      <c r="N34" s="343"/>
      <c r="O34" s="344"/>
      <c r="P34" s="345"/>
      <c r="Q34" s="346"/>
      <c r="R34" s="11"/>
      <c r="S34" s="443"/>
      <c r="T34" s="22"/>
      <c r="U34" s="22"/>
      <c r="V34" s="22"/>
      <c r="W34" s="22"/>
      <c r="X34" s="22"/>
      <c r="Y34" s="22"/>
      <c r="Z34" s="22"/>
      <c r="AA34" s="255"/>
      <c r="AB34" s="22"/>
      <c r="AC34" s="22"/>
      <c r="AD34" s="22"/>
      <c r="AE34" s="22"/>
      <c r="AF34" s="22"/>
      <c r="AG34" s="22"/>
      <c r="AH34" s="22"/>
    </row>
    <row r="35" spans="1:34" s="4" customFormat="1" ht="27.75" customHeight="1">
      <c r="A35" s="626" t="s">
        <v>1019</v>
      </c>
      <c r="B35" s="626"/>
      <c r="C35" s="626"/>
      <c r="D35" s="626"/>
      <c r="E35" s="626"/>
      <c r="F35" s="626"/>
      <c r="G35" s="626"/>
      <c r="H35" s="626"/>
      <c r="I35" s="626"/>
      <c r="J35" s="626"/>
      <c r="K35" s="626"/>
      <c r="L35" s="626"/>
      <c r="M35" s="626"/>
      <c r="N35" s="626"/>
      <c r="O35" s="626"/>
      <c r="P35" s="626"/>
      <c r="Q35" s="626"/>
      <c r="R35" s="626"/>
      <c r="S35" s="626"/>
      <c r="T35" s="626"/>
      <c r="U35" s="626"/>
      <c r="V35" s="626"/>
      <c r="W35" s="626"/>
      <c r="X35" s="626"/>
      <c r="Y35" s="626"/>
      <c r="Z35" s="626"/>
      <c r="AA35" s="626"/>
      <c r="AB35" s="22"/>
      <c r="AC35" s="22"/>
      <c r="AD35" s="22"/>
      <c r="AE35" s="22"/>
      <c r="AF35" s="22"/>
      <c r="AG35" s="22"/>
      <c r="AH35" s="22"/>
    </row>
    <row r="36" spans="1:34" s="4" customFormat="1" ht="15">
      <c r="A36" s="252" t="s">
        <v>1004</v>
      </c>
      <c r="B36" s="7"/>
      <c r="C36" s="7"/>
      <c r="D36" s="342"/>
      <c r="E36" s="342"/>
      <c r="F36" s="342"/>
      <c r="G36" s="342"/>
      <c r="H36" s="342"/>
      <c r="I36" s="342"/>
      <c r="J36" s="342"/>
      <c r="K36" s="342"/>
      <c r="L36" s="342"/>
      <c r="M36" s="342"/>
      <c r="N36" s="343"/>
      <c r="O36" s="344"/>
      <c r="P36" s="345"/>
      <c r="Q36" s="346"/>
      <c r="R36" s="11"/>
      <c r="S36" s="443"/>
      <c r="T36" s="22"/>
      <c r="U36" s="22"/>
      <c r="V36" s="22"/>
      <c r="W36" s="22"/>
      <c r="X36" s="22"/>
      <c r="Y36" s="22"/>
      <c r="Z36" s="22"/>
      <c r="AA36" s="255"/>
      <c r="AB36" s="22"/>
      <c r="AC36" s="22"/>
      <c r="AD36" s="22"/>
      <c r="AE36" s="22"/>
      <c r="AF36" s="22"/>
      <c r="AG36" s="22"/>
      <c r="AH36" s="22"/>
    </row>
    <row r="37" spans="1:34" s="4" customFormat="1" ht="15">
      <c r="A37" s="252" t="s">
        <v>822</v>
      </c>
      <c r="B37" s="7"/>
      <c r="C37" s="7"/>
      <c r="D37" s="342"/>
      <c r="E37" s="384"/>
      <c r="F37" s="342"/>
      <c r="G37" s="342"/>
      <c r="H37" s="342"/>
      <c r="I37" s="342"/>
      <c r="J37" s="342"/>
      <c r="K37" s="342"/>
      <c r="L37" s="342"/>
      <c r="M37" s="342"/>
      <c r="N37" s="343"/>
      <c r="O37" s="344"/>
      <c r="P37" s="345"/>
      <c r="Q37" s="346"/>
      <c r="R37" s="11"/>
      <c r="S37" s="443"/>
      <c r="T37" s="22"/>
      <c r="U37" s="22"/>
      <c r="V37" s="22"/>
      <c r="W37" s="22"/>
      <c r="X37" s="22"/>
      <c r="Y37" s="22"/>
      <c r="Z37" s="22"/>
      <c r="AA37" s="255"/>
      <c r="AB37" s="22"/>
      <c r="AC37" s="22"/>
      <c r="AD37" s="22"/>
      <c r="AE37" s="22"/>
      <c r="AF37" s="22"/>
      <c r="AG37" s="22"/>
      <c r="AH37" s="22"/>
    </row>
    <row r="38" spans="1:34" s="4" customFormat="1" ht="30.75" customHeight="1">
      <c r="A38" s="626" t="s">
        <v>1010</v>
      </c>
      <c r="B38" s="626"/>
      <c r="C38" s="626"/>
      <c r="D38" s="626"/>
      <c r="E38" s="626"/>
      <c r="F38" s="626"/>
      <c r="G38" s="626"/>
      <c r="H38" s="626"/>
      <c r="I38" s="626"/>
      <c r="J38" s="626"/>
      <c r="K38" s="626"/>
      <c r="L38" s="626"/>
      <c r="M38" s="626"/>
      <c r="N38" s="626"/>
      <c r="O38" s="626"/>
      <c r="P38" s="626"/>
      <c r="Q38" s="626"/>
      <c r="R38" s="626"/>
      <c r="S38" s="626"/>
      <c r="T38" s="626"/>
      <c r="U38" s="626"/>
      <c r="V38" s="626"/>
      <c r="W38" s="626"/>
      <c r="X38" s="626"/>
      <c r="Y38" s="626"/>
      <c r="Z38" s="626"/>
      <c r="AA38" s="626"/>
      <c r="AB38" s="22"/>
      <c r="AC38" s="22"/>
      <c r="AD38" s="22"/>
      <c r="AE38" s="22"/>
      <c r="AF38" s="22"/>
      <c r="AG38" s="22"/>
      <c r="AH38" s="22"/>
    </row>
    <row r="39" spans="1:34" s="4" customFormat="1" ht="15">
      <c r="A39" s="253" t="s">
        <v>1005</v>
      </c>
      <c r="B39" s="7"/>
      <c r="C39" s="7"/>
      <c r="D39" s="342"/>
      <c r="E39" s="342"/>
      <c r="F39" s="342"/>
      <c r="G39" s="342"/>
      <c r="H39" s="342"/>
      <c r="I39" s="342"/>
      <c r="J39" s="342"/>
      <c r="K39" s="342"/>
      <c r="L39" s="342"/>
      <c r="M39" s="342"/>
      <c r="N39" s="343"/>
      <c r="O39" s="344"/>
      <c r="P39" s="345"/>
      <c r="Q39" s="346"/>
      <c r="R39" s="11"/>
      <c r="S39" s="443"/>
      <c r="T39" s="22"/>
      <c r="U39" s="22"/>
      <c r="V39" s="22"/>
      <c r="W39" s="22"/>
      <c r="X39" s="22"/>
      <c r="Y39" s="22"/>
      <c r="Z39" s="22"/>
      <c r="AA39" s="255"/>
      <c r="AB39" s="22"/>
      <c r="AC39" s="22"/>
      <c r="AD39" s="22"/>
      <c r="AE39" s="22"/>
      <c r="AF39" s="22"/>
      <c r="AG39" s="22"/>
      <c r="AH39" s="22"/>
    </row>
    <row r="40" spans="1:27" s="4" customFormat="1" ht="16.5" customHeight="1">
      <c r="A40" s="120"/>
      <c r="B40"/>
      <c r="C40"/>
      <c r="D40" s="326"/>
      <c r="E40" s="326"/>
      <c r="F40" s="326"/>
      <c r="G40" s="326"/>
      <c r="H40" s="326"/>
      <c r="I40" s="326"/>
      <c r="J40" s="326"/>
      <c r="K40" s="342"/>
      <c r="L40" s="326"/>
      <c r="M40" s="326"/>
      <c r="N40" s="343"/>
      <c r="O40" s="344"/>
      <c r="P40" s="345"/>
      <c r="Q40" s="346"/>
      <c r="R40" s="11"/>
      <c r="S40" s="10"/>
      <c r="U40" s="502"/>
      <c r="W40" s="111"/>
      <c r="X40" s="73"/>
      <c r="Y40" s="73"/>
      <c r="Z40" s="73"/>
      <c r="AA40" s="81"/>
    </row>
    <row r="41" spans="1:26" s="32" customFormat="1" ht="15">
      <c r="A41" s="2" t="s">
        <v>990</v>
      </c>
      <c r="B41" s="102"/>
      <c r="C41" s="37"/>
      <c r="D41" s="308"/>
      <c r="E41" s="308"/>
      <c r="F41" s="308"/>
      <c r="G41" s="411"/>
      <c r="H41" s="293"/>
      <c r="I41" s="308"/>
      <c r="J41" s="293"/>
      <c r="K41" s="308"/>
      <c r="L41" s="308"/>
      <c r="M41" s="308"/>
      <c r="N41" s="308"/>
      <c r="O41" s="293"/>
      <c r="P41" s="293"/>
      <c r="Q41" s="293"/>
      <c r="S41" s="89"/>
      <c r="T41" s="90"/>
      <c r="U41" s="501"/>
      <c r="W41" s="187"/>
      <c r="X41" s="105"/>
      <c r="Y41" s="105"/>
      <c r="Z41" s="105"/>
    </row>
    <row r="42" spans="1:30" ht="30.75" customHeight="1">
      <c r="A42" s="615" t="s">
        <v>10</v>
      </c>
      <c r="B42" s="616"/>
      <c r="C42" s="616"/>
      <c r="D42" s="616"/>
      <c r="E42" s="616"/>
      <c r="F42" s="616"/>
      <c r="G42" s="616"/>
      <c r="H42" s="616"/>
      <c r="I42" s="616"/>
      <c r="J42" s="616"/>
      <c r="K42" s="616"/>
      <c r="L42" s="616"/>
      <c r="M42" s="616"/>
      <c r="N42" s="616"/>
      <c r="O42" s="616"/>
      <c r="P42" s="616"/>
      <c r="Q42" s="617"/>
      <c r="R42" s="632" t="s">
        <v>11</v>
      </c>
      <c r="S42" s="633"/>
      <c r="T42" s="612" t="s">
        <v>651</v>
      </c>
      <c r="U42" s="613"/>
      <c r="V42" s="618" t="s">
        <v>652</v>
      </c>
      <c r="W42" s="618"/>
      <c r="X42" s="618"/>
      <c r="Y42" s="618"/>
      <c r="Z42" s="618"/>
      <c r="AA42" s="618"/>
      <c r="AB42" s="618"/>
      <c r="AC42" s="618"/>
      <c r="AD42" s="138"/>
    </row>
    <row r="43" spans="1:29" ht="90">
      <c r="A43" s="499" t="s">
        <v>417</v>
      </c>
      <c r="B43" s="72" t="s">
        <v>414</v>
      </c>
      <c r="C43" s="72" t="s">
        <v>415</v>
      </c>
      <c r="D43" s="335" t="s">
        <v>674</v>
      </c>
      <c r="E43" s="385" t="s">
        <v>56</v>
      </c>
      <c r="F43" s="385" t="s">
        <v>57</v>
      </c>
      <c r="G43" s="298" t="s">
        <v>58</v>
      </c>
      <c r="H43" s="25" t="s">
        <v>713</v>
      </c>
      <c r="I43" s="385" t="s">
        <v>646</v>
      </c>
      <c r="J43" s="312" t="s">
        <v>650</v>
      </c>
      <c r="K43" s="312" t="s">
        <v>0</v>
      </c>
      <c r="L43" s="312" t="s">
        <v>9</v>
      </c>
      <c r="M43" s="385" t="s">
        <v>524</v>
      </c>
      <c r="N43" s="385" t="s">
        <v>653</v>
      </c>
      <c r="O43" s="335" t="s">
        <v>675</v>
      </c>
      <c r="P43" s="335" t="s">
        <v>676</v>
      </c>
      <c r="Q43" s="335" t="s">
        <v>305</v>
      </c>
      <c r="R43" s="55" t="s">
        <v>645</v>
      </c>
      <c r="S43" s="13" t="s">
        <v>986</v>
      </c>
      <c r="T43" s="468" t="s">
        <v>987</v>
      </c>
      <c r="U43" s="496" t="s">
        <v>705</v>
      </c>
      <c r="V43" s="55" t="s">
        <v>647</v>
      </c>
      <c r="W43" s="518" t="s">
        <v>648</v>
      </c>
      <c r="X43" s="68" t="s">
        <v>53</v>
      </c>
      <c r="Y43" s="518" t="s">
        <v>53</v>
      </c>
      <c r="Z43" s="203" t="s">
        <v>752</v>
      </c>
      <c r="AA43" s="236" t="s">
        <v>55</v>
      </c>
      <c r="AB43" s="55" t="s">
        <v>678</v>
      </c>
      <c r="AC43" s="55" t="s">
        <v>679</v>
      </c>
    </row>
    <row r="44" spans="1:29" ht="28.5" customHeight="1">
      <c r="A44" s="458" t="s">
        <v>455</v>
      </c>
      <c r="B44" s="59" t="s">
        <v>344</v>
      </c>
      <c r="C44" s="34" t="s">
        <v>322</v>
      </c>
      <c r="D44" s="336" t="s">
        <v>306</v>
      </c>
      <c r="E44" s="456" t="s">
        <v>523</v>
      </c>
      <c r="F44" s="463" t="s">
        <v>634</v>
      </c>
      <c r="G44" s="299" t="s">
        <v>563</v>
      </c>
      <c r="H44" s="318" t="s">
        <v>666</v>
      </c>
      <c r="I44" s="463" t="s">
        <v>483</v>
      </c>
      <c r="J44" s="338" t="s">
        <v>513</v>
      </c>
      <c r="K44" s="315" t="s">
        <v>2</v>
      </c>
      <c r="L44" s="315" t="s">
        <v>609</v>
      </c>
      <c r="M44" s="456" t="s">
        <v>377</v>
      </c>
      <c r="N44" s="462" t="s">
        <v>740</v>
      </c>
      <c r="O44" s="340"/>
      <c r="P44" s="315"/>
      <c r="Q44" s="338"/>
      <c r="R44" s="15">
        <v>1.6</v>
      </c>
      <c r="S44" s="96">
        <v>178251</v>
      </c>
      <c r="T44" s="497"/>
      <c r="U44" s="498"/>
      <c r="V44" s="33">
        <f>U44/100*25</f>
        <v>0</v>
      </c>
      <c r="W44" s="228">
        <f aca="true" t="shared" si="4" ref="W44:W60">V44*R44</f>
        <v>0</v>
      </c>
      <c r="X44" s="46">
        <f aca="true" t="shared" si="5" ref="X44:X60">W44/S44*43560</f>
        <v>0</v>
      </c>
      <c r="Y44" s="228">
        <f>IF(X44&gt;Z44,"too high",X44)</f>
        <v>0</v>
      </c>
      <c r="Z44" s="202">
        <v>0.25</v>
      </c>
      <c r="AA44" s="238">
        <f aca="true" t="shared" si="6" ref="AA44:AA55">X44*T44</f>
        <v>0</v>
      </c>
      <c r="AB44" s="38"/>
      <c r="AC44" s="38"/>
    </row>
    <row r="45" spans="1:27" ht="15">
      <c r="A45" s="458" t="s">
        <v>455</v>
      </c>
      <c r="B45" s="59" t="s">
        <v>385</v>
      </c>
      <c r="C45" s="34" t="s">
        <v>206</v>
      </c>
      <c r="D45" s="336" t="s">
        <v>330</v>
      </c>
      <c r="E45" s="456" t="s">
        <v>523</v>
      </c>
      <c r="F45" s="463" t="s">
        <v>634</v>
      </c>
      <c r="G45" s="299" t="s">
        <v>631</v>
      </c>
      <c r="H45" s="15" t="s">
        <v>663</v>
      </c>
      <c r="I45" s="456" t="s">
        <v>377</v>
      </c>
      <c r="J45" s="338" t="s">
        <v>514</v>
      </c>
      <c r="K45" s="315" t="s">
        <v>1</v>
      </c>
      <c r="L45" s="338" t="s">
        <v>581</v>
      </c>
      <c r="M45" s="456" t="s">
        <v>541</v>
      </c>
      <c r="N45" s="462" t="s">
        <v>740</v>
      </c>
      <c r="O45" s="315"/>
      <c r="P45" s="315"/>
      <c r="Q45" s="338"/>
      <c r="R45" s="15">
        <v>2.7</v>
      </c>
      <c r="S45" s="96">
        <v>412500</v>
      </c>
      <c r="T45" s="497"/>
      <c r="U45" s="498"/>
      <c r="V45" s="33">
        <f aca="true" t="shared" si="7" ref="V45:V108">U45/100*25</f>
        <v>0</v>
      </c>
      <c r="W45" s="228">
        <f t="shared" si="4"/>
        <v>0</v>
      </c>
      <c r="X45" s="46">
        <f t="shared" si="5"/>
        <v>0</v>
      </c>
      <c r="Y45" s="228">
        <f>X45</f>
        <v>0</v>
      </c>
      <c r="Z45" s="246"/>
      <c r="AA45" s="238">
        <f>Y45*T45</f>
        <v>0</v>
      </c>
    </row>
    <row r="46" spans="1:27" ht="30">
      <c r="A46" s="458" t="s">
        <v>455</v>
      </c>
      <c r="B46" s="59" t="s">
        <v>345</v>
      </c>
      <c r="C46" s="34" t="s">
        <v>207</v>
      </c>
      <c r="D46" s="38"/>
      <c r="E46" s="454" t="s">
        <v>523</v>
      </c>
      <c r="F46" s="453" t="s">
        <v>525</v>
      </c>
      <c r="G46" s="299" t="s">
        <v>630</v>
      </c>
      <c r="H46" s="15" t="s">
        <v>663</v>
      </c>
      <c r="I46" s="454" t="s">
        <v>377</v>
      </c>
      <c r="J46" s="39" t="s">
        <v>514</v>
      </c>
      <c r="K46" s="38" t="s">
        <v>1</v>
      </c>
      <c r="L46" s="338" t="s">
        <v>581</v>
      </c>
      <c r="M46" s="463"/>
      <c r="N46" s="462" t="s">
        <v>741</v>
      </c>
      <c r="O46" s="222"/>
      <c r="P46" s="220"/>
      <c r="Q46" s="39"/>
      <c r="R46" s="15">
        <v>2.3</v>
      </c>
      <c r="S46" s="96">
        <v>275000</v>
      </c>
      <c r="T46" s="497"/>
      <c r="U46" s="498"/>
      <c r="V46" s="33">
        <f t="shared" si="7"/>
        <v>0</v>
      </c>
      <c r="W46" s="228">
        <f t="shared" si="4"/>
        <v>0</v>
      </c>
      <c r="X46" s="46">
        <f t="shared" si="5"/>
        <v>0</v>
      </c>
      <c r="Y46" s="228">
        <f>X46</f>
        <v>0</v>
      </c>
      <c r="Z46" s="246"/>
      <c r="AA46" s="238">
        <f>Y46*T46</f>
        <v>0</v>
      </c>
    </row>
    <row r="47" spans="1:29" ht="28.5" customHeight="1">
      <c r="A47" s="458" t="s">
        <v>455</v>
      </c>
      <c r="B47" s="59" t="s">
        <v>386</v>
      </c>
      <c r="C47" s="34" t="s">
        <v>211</v>
      </c>
      <c r="D47" s="38" t="s">
        <v>330</v>
      </c>
      <c r="E47" s="454" t="s">
        <v>523</v>
      </c>
      <c r="F47" s="453" t="s">
        <v>634</v>
      </c>
      <c r="G47" s="299" t="s">
        <v>553</v>
      </c>
      <c r="H47" s="123" t="s">
        <v>661</v>
      </c>
      <c r="I47" s="454" t="s">
        <v>484</v>
      </c>
      <c r="J47" s="15" t="s">
        <v>513</v>
      </c>
      <c r="K47" s="38" t="s">
        <v>1</v>
      </c>
      <c r="L47" s="315" t="s">
        <v>543</v>
      </c>
      <c r="M47" s="463" t="s">
        <v>377</v>
      </c>
      <c r="N47" s="462" t="s">
        <v>867</v>
      </c>
      <c r="O47" s="340"/>
      <c r="P47" s="315"/>
      <c r="Q47" s="338"/>
      <c r="R47" s="15">
        <v>2</v>
      </c>
      <c r="S47" s="96">
        <v>250000</v>
      </c>
      <c r="T47" s="497"/>
      <c r="U47" s="498"/>
      <c r="V47" s="33">
        <f t="shared" si="7"/>
        <v>0</v>
      </c>
      <c r="W47" s="228">
        <f t="shared" si="4"/>
        <v>0</v>
      </c>
      <c r="X47" s="46">
        <f t="shared" si="5"/>
        <v>0</v>
      </c>
      <c r="Y47" s="228">
        <f aca="true" t="shared" si="8" ref="Y47:Y109">X47</f>
        <v>0</v>
      </c>
      <c r="Z47" s="246"/>
      <c r="AA47" s="238">
        <f t="shared" si="6"/>
        <v>0</v>
      </c>
      <c r="AB47" s="1"/>
      <c r="AC47" s="1"/>
    </row>
    <row r="48" spans="1:27" s="32" customFormat="1" ht="45">
      <c r="A48" s="457" t="s">
        <v>455</v>
      </c>
      <c r="B48" s="43" t="s">
        <v>755</v>
      </c>
      <c r="C48" s="39" t="s">
        <v>759</v>
      </c>
      <c r="D48" s="38"/>
      <c r="E48" s="453" t="s">
        <v>584</v>
      </c>
      <c r="F48" s="453" t="s">
        <v>634</v>
      </c>
      <c r="G48" s="301" t="s">
        <v>532</v>
      </c>
      <c r="H48" s="15" t="s">
        <v>665</v>
      </c>
      <c r="I48" s="453" t="s">
        <v>484</v>
      </c>
      <c r="J48" s="15" t="s">
        <v>607</v>
      </c>
      <c r="K48" s="125" t="s">
        <v>3</v>
      </c>
      <c r="L48" s="319" t="s">
        <v>552</v>
      </c>
      <c r="M48" s="463"/>
      <c r="N48" s="462" t="s">
        <v>872</v>
      </c>
      <c r="O48" s="271" t="s">
        <v>757</v>
      </c>
      <c r="P48" s="271" t="s">
        <v>757</v>
      </c>
      <c r="Q48" s="39" t="s">
        <v>871</v>
      </c>
      <c r="R48" s="15">
        <v>5.5</v>
      </c>
      <c r="S48" s="201">
        <v>1280000</v>
      </c>
      <c r="T48" s="497"/>
      <c r="U48" s="498"/>
      <c r="V48" s="33">
        <f t="shared" si="7"/>
        <v>0</v>
      </c>
      <c r="W48" s="228">
        <f t="shared" si="4"/>
        <v>0</v>
      </c>
      <c r="X48" s="46">
        <f t="shared" si="5"/>
        <v>0</v>
      </c>
      <c r="Y48" s="228">
        <f t="shared" si="8"/>
        <v>0</v>
      </c>
      <c r="Z48" s="246"/>
      <c r="AA48" s="238">
        <f t="shared" si="6"/>
        <v>0</v>
      </c>
    </row>
    <row r="49" spans="1:27" s="75" customFormat="1" ht="18.75" customHeight="1">
      <c r="A49" s="520" t="s">
        <v>455</v>
      </c>
      <c r="B49" s="160" t="s">
        <v>387</v>
      </c>
      <c r="C49" s="175" t="s">
        <v>220</v>
      </c>
      <c r="D49" s="38" t="s">
        <v>219</v>
      </c>
      <c r="E49" s="453" t="s">
        <v>523</v>
      </c>
      <c r="F49" s="453" t="s">
        <v>634</v>
      </c>
      <c r="G49" s="299" t="s">
        <v>535</v>
      </c>
      <c r="H49" s="15" t="s">
        <v>991</v>
      </c>
      <c r="I49" s="454" t="s">
        <v>484</v>
      </c>
      <c r="J49" s="15" t="s">
        <v>513</v>
      </c>
      <c r="K49" s="38" t="s">
        <v>4</v>
      </c>
      <c r="L49" s="315" t="s">
        <v>559</v>
      </c>
      <c r="M49" s="463" t="s">
        <v>484</v>
      </c>
      <c r="N49" s="535" t="s">
        <v>874</v>
      </c>
      <c r="O49" s="222" t="s">
        <v>218</v>
      </c>
      <c r="P49" s="222" t="s">
        <v>218</v>
      </c>
      <c r="Q49" s="39" t="s">
        <v>875</v>
      </c>
      <c r="R49" s="15">
        <v>2</v>
      </c>
      <c r="S49" s="158">
        <v>200000</v>
      </c>
      <c r="T49" s="497"/>
      <c r="U49" s="498"/>
      <c r="V49" s="33">
        <f t="shared" si="7"/>
        <v>0</v>
      </c>
      <c r="W49" s="228">
        <f t="shared" si="4"/>
        <v>0</v>
      </c>
      <c r="X49" s="46">
        <f t="shared" si="5"/>
        <v>0</v>
      </c>
      <c r="Y49" s="228">
        <f t="shared" si="8"/>
        <v>0</v>
      </c>
      <c r="Z49" s="506"/>
      <c r="AA49" s="238">
        <f t="shared" si="6"/>
        <v>0</v>
      </c>
    </row>
    <row r="50" spans="1:29" ht="28.5" customHeight="1">
      <c r="A50" s="458" t="s">
        <v>455</v>
      </c>
      <c r="B50" s="43" t="s">
        <v>731</v>
      </c>
      <c r="C50" s="39" t="s">
        <v>221</v>
      </c>
      <c r="D50" s="38"/>
      <c r="E50" s="454" t="s">
        <v>523</v>
      </c>
      <c r="F50" s="453" t="s">
        <v>634</v>
      </c>
      <c r="G50" s="299" t="s">
        <v>632</v>
      </c>
      <c r="H50" s="123" t="s">
        <v>660</v>
      </c>
      <c r="I50" s="454" t="s">
        <v>377</v>
      </c>
      <c r="J50" s="15" t="s">
        <v>513</v>
      </c>
      <c r="K50" s="38" t="s">
        <v>4</v>
      </c>
      <c r="L50" s="320" t="s">
        <v>559</v>
      </c>
      <c r="M50" s="463" t="s">
        <v>484</v>
      </c>
      <c r="N50" s="462" t="s">
        <v>742</v>
      </c>
      <c r="O50" s="222" t="s">
        <v>531</v>
      </c>
      <c r="P50" s="222" t="s">
        <v>531</v>
      </c>
      <c r="Q50" s="39" t="s">
        <v>876</v>
      </c>
      <c r="R50" s="15">
        <v>1</v>
      </c>
      <c r="S50" s="96">
        <v>55000</v>
      </c>
      <c r="T50" s="497"/>
      <c r="U50" s="498"/>
      <c r="V50" s="33">
        <f t="shared" si="7"/>
        <v>0</v>
      </c>
      <c r="W50" s="228">
        <f t="shared" si="4"/>
        <v>0</v>
      </c>
      <c r="X50" s="46">
        <f t="shared" si="5"/>
        <v>0</v>
      </c>
      <c r="Y50" s="228">
        <f t="shared" si="8"/>
        <v>0</v>
      </c>
      <c r="Z50" s="246"/>
      <c r="AA50" s="238">
        <f t="shared" si="6"/>
        <v>0</v>
      </c>
      <c r="AB50" s="1"/>
      <c r="AC50" s="1"/>
    </row>
    <row r="51" spans="1:27" s="32" customFormat="1" ht="30">
      <c r="A51" s="457" t="s">
        <v>455</v>
      </c>
      <c r="B51" s="43" t="s">
        <v>727</v>
      </c>
      <c r="C51" s="15" t="s">
        <v>728</v>
      </c>
      <c r="D51" s="15" t="s">
        <v>160</v>
      </c>
      <c r="E51" s="457" t="s">
        <v>627</v>
      </c>
      <c r="F51" s="453" t="s">
        <v>634</v>
      </c>
      <c r="G51" s="302" t="s">
        <v>767</v>
      </c>
      <c r="H51" s="213" t="s">
        <v>659</v>
      </c>
      <c r="I51" s="457" t="s">
        <v>483</v>
      </c>
      <c r="J51" s="15" t="s">
        <v>513</v>
      </c>
      <c r="K51" s="15" t="s">
        <v>4</v>
      </c>
      <c r="L51" s="318" t="s">
        <v>559</v>
      </c>
      <c r="M51" s="437" t="s">
        <v>377</v>
      </c>
      <c r="N51" s="528" t="s">
        <v>756</v>
      </c>
      <c r="O51" s="348" t="s">
        <v>729</v>
      </c>
      <c r="P51" s="348" t="s">
        <v>729</v>
      </c>
      <c r="Q51" s="318"/>
      <c r="R51" s="15">
        <v>2.2</v>
      </c>
      <c r="S51" s="201">
        <v>250000</v>
      </c>
      <c r="T51" s="497"/>
      <c r="U51" s="498"/>
      <c r="V51" s="33">
        <f t="shared" si="7"/>
        <v>0</v>
      </c>
      <c r="W51" s="228">
        <f t="shared" si="4"/>
        <v>0</v>
      </c>
      <c r="X51" s="46">
        <f t="shared" si="5"/>
        <v>0</v>
      </c>
      <c r="Y51" s="228">
        <f t="shared" si="8"/>
        <v>0</v>
      </c>
      <c r="Z51" s="246"/>
      <c r="AA51" s="238">
        <f t="shared" si="6"/>
        <v>0</v>
      </c>
    </row>
    <row r="52" spans="1:27" ht="20.25" customHeight="1">
      <c r="A52" s="457" t="s">
        <v>455</v>
      </c>
      <c r="B52" s="59" t="s">
        <v>421</v>
      </c>
      <c r="C52" s="34" t="s">
        <v>235</v>
      </c>
      <c r="D52" s="336" t="s">
        <v>326</v>
      </c>
      <c r="E52" s="463" t="s">
        <v>523</v>
      </c>
      <c r="F52" s="463" t="s">
        <v>634</v>
      </c>
      <c r="G52" s="303">
        <v>60</v>
      </c>
      <c r="H52" s="337" t="s">
        <v>662</v>
      </c>
      <c r="I52" s="456" t="s">
        <v>377</v>
      </c>
      <c r="J52" s="338" t="s">
        <v>485</v>
      </c>
      <c r="K52" s="315" t="s">
        <v>4</v>
      </c>
      <c r="L52" s="315" t="s">
        <v>559</v>
      </c>
      <c r="M52" s="456"/>
      <c r="N52" s="462" t="s">
        <v>740</v>
      </c>
      <c r="O52" s="340" t="s">
        <v>234</v>
      </c>
      <c r="P52" s="340" t="s">
        <v>234</v>
      </c>
      <c r="Q52" s="338"/>
      <c r="R52" s="15">
        <v>1.4</v>
      </c>
      <c r="S52" s="96">
        <v>80000</v>
      </c>
      <c r="T52" s="497"/>
      <c r="U52" s="498"/>
      <c r="V52" s="33">
        <f t="shared" si="7"/>
        <v>0</v>
      </c>
      <c r="W52" s="228">
        <f t="shared" si="4"/>
        <v>0</v>
      </c>
      <c r="X52" s="46">
        <f t="shared" si="5"/>
        <v>0</v>
      </c>
      <c r="Y52" s="228">
        <f t="shared" si="8"/>
        <v>0</v>
      </c>
      <c r="Z52" s="246"/>
      <c r="AA52" s="238">
        <f t="shared" si="6"/>
        <v>0</v>
      </c>
    </row>
    <row r="53" spans="1:30" s="32" customFormat="1" ht="15.75" customHeight="1">
      <c r="A53" s="453" t="s">
        <v>455</v>
      </c>
      <c r="B53" s="60" t="s">
        <v>239</v>
      </c>
      <c r="C53" s="39" t="s">
        <v>240</v>
      </c>
      <c r="D53" s="38"/>
      <c r="E53" s="453" t="s">
        <v>627</v>
      </c>
      <c r="F53" s="454" t="s">
        <v>634</v>
      </c>
      <c r="G53" s="303">
        <v>36</v>
      </c>
      <c r="H53" s="15" t="s">
        <v>659</v>
      </c>
      <c r="I53" s="454" t="s">
        <v>484</v>
      </c>
      <c r="J53" s="39" t="s">
        <v>517</v>
      </c>
      <c r="K53" s="38" t="s">
        <v>4</v>
      </c>
      <c r="L53" s="315" t="s">
        <v>559</v>
      </c>
      <c r="M53" s="463" t="s">
        <v>377</v>
      </c>
      <c r="N53" s="462" t="s">
        <v>838</v>
      </c>
      <c r="O53" s="340" t="s">
        <v>238</v>
      </c>
      <c r="P53" s="340" t="s">
        <v>238</v>
      </c>
      <c r="Q53" s="338"/>
      <c r="R53" s="15">
        <v>1.7</v>
      </c>
      <c r="S53" s="96">
        <v>135000</v>
      </c>
      <c r="T53" s="497"/>
      <c r="U53" s="498"/>
      <c r="V53" s="33">
        <f t="shared" si="7"/>
        <v>0</v>
      </c>
      <c r="W53" s="228">
        <f t="shared" si="4"/>
        <v>0</v>
      </c>
      <c r="X53" s="46">
        <f t="shared" si="5"/>
        <v>0</v>
      </c>
      <c r="Y53" s="228">
        <f t="shared" si="8"/>
        <v>0</v>
      </c>
      <c r="Z53" s="246"/>
      <c r="AA53" s="238">
        <f t="shared" si="6"/>
        <v>0</v>
      </c>
      <c r="AB53" s="38"/>
      <c r="AC53" s="38"/>
      <c r="AD53" s="145"/>
    </row>
    <row r="54" spans="1:27" ht="75">
      <c r="A54" s="458" t="s">
        <v>455</v>
      </c>
      <c r="B54" s="43" t="s">
        <v>457</v>
      </c>
      <c r="C54" s="39" t="s">
        <v>228</v>
      </c>
      <c r="D54" s="38" t="s">
        <v>320</v>
      </c>
      <c r="E54" s="453" t="s">
        <v>523</v>
      </c>
      <c r="F54" s="453" t="s">
        <v>634</v>
      </c>
      <c r="G54" s="303" t="s">
        <v>562</v>
      </c>
      <c r="H54" s="15" t="s">
        <v>964</v>
      </c>
      <c r="I54" s="454" t="s">
        <v>377</v>
      </c>
      <c r="J54" s="15" t="s">
        <v>608</v>
      </c>
      <c r="K54" s="38" t="s">
        <v>3</v>
      </c>
      <c r="L54" s="315" t="s">
        <v>543</v>
      </c>
      <c r="M54" s="463" t="s">
        <v>377</v>
      </c>
      <c r="N54" s="462" t="s">
        <v>854</v>
      </c>
      <c r="O54" s="222" t="s">
        <v>227</v>
      </c>
      <c r="P54" s="222" t="s">
        <v>227</v>
      </c>
      <c r="Q54" s="39" t="s">
        <v>879</v>
      </c>
      <c r="R54" s="15">
        <v>1.2</v>
      </c>
      <c r="S54" s="96">
        <v>67000</v>
      </c>
      <c r="T54" s="497"/>
      <c r="U54" s="498"/>
      <c r="V54" s="33">
        <f t="shared" si="7"/>
        <v>0</v>
      </c>
      <c r="W54" s="228">
        <f t="shared" si="4"/>
        <v>0</v>
      </c>
      <c r="X54" s="46">
        <f t="shared" si="5"/>
        <v>0</v>
      </c>
      <c r="Y54" s="228">
        <f t="shared" si="8"/>
        <v>0</v>
      </c>
      <c r="Z54" s="246"/>
      <c r="AA54" s="238">
        <f t="shared" si="6"/>
        <v>0</v>
      </c>
    </row>
    <row r="55" spans="1:27" s="75" customFormat="1" ht="30">
      <c r="A55" s="520" t="s">
        <v>455</v>
      </c>
      <c r="B55" s="43" t="s">
        <v>733</v>
      </c>
      <c r="C55" s="175" t="s">
        <v>184</v>
      </c>
      <c r="D55" s="402"/>
      <c r="E55" s="456" t="s">
        <v>520</v>
      </c>
      <c r="F55" s="463" t="s">
        <v>634</v>
      </c>
      <c r="G55" s="299" t="s">
        <v>564</v>
      </c>
      <c r="H55" s="15" t="s">
        <v>661</v>
      </c>
      <c r="I55" s="456" t="s">
        <v>484</v>
      </c>
      <c r="J55" s="338" t="s">
        <v>513</v>
      </c>
      <c r="K55" s="315" t="s">
        <v>4</v>
      </c>
      <c r="L55" s="315" t="s">
        <v>550</v>
      </c>
      <c r="M55" s="456" t="s">
        <v>484</v>
      </c>
      <c r="N55" s="462" t="s">
        <v>740</v>
      </c>
      <c r="O55" s="340" t="s">
        <v>51</v>
      </c>
      <c r="P55" s="340" t="s">
        <v>51</v>
      </c>
      <c r="Q55" s="318"/>
      <c r="R55" s="15">
        <v>0.3</v>
      </c>
      <c r="S55" s="158">
        <v>4000</v>
      </c>
      <c r="T55" s="497"/>
      <c r="U55" s="498"/>
      <c r="V55" s="33">
        <f t="shared" si="7"/>
        <v>0</v>
      </c>
      <c r="W55" s="228">
        <f t="shared" si="4"/>
        <v>0</v>
      </c>
      <c r="X55" s="46">
        <f t="shared" si="5"/>
        <v>0</v>
      </c>
      <c r="Y55" s="228">
        <f t="shared" si="8"/>
        <v>0</v>
      </c>
      <c r="Z55" s="506"/>
      <c r="AA55" s="238">
        <f t="shared" si="6"/>
        <v>0</v>
      </c>
    </row>
    <row r="56" spans="1:28" s="75" customFormat="1" ht="30">
      <c r="A56" s="520" t="s">
        <v>455</v>
      </c>
      <c r="B56" s="160" t="s">
        <v>186</v>
      </c>
      <c r="C56" s="175" t="s">
        <v>185</v>
      </c>
      <c r="D56" s="402"/>
      <c r="E56" s="456" t="s">
        <v>523</v>
      </c>
      <c r="F56" s="463" t="s">
        <v>634</v>
      </c>
      <c r="G56" s="303" t="s">
        <v>571</v>
      </c>
      <c r="H56" s="15" t="s">
        <v>660</v>
      </c>
      <c r="I56" s="456" t="s">
        <v>484</v>
      </c>
      <c r="J56" s="338" t="s">
        <v>515</v>
      </c>
      <c r="K56" s="315" t="s">
        <v>6</v>
      </c>
      <c r="L56" s="315" t="s">
        <v>557</v>
      </c>
      <c r="M56" s="456" t="s">
        <v>484</v>
      </c>
      <c r="N56" s="462" t="s">
        <v>740</v>
      </c>
      <c r="O56" s="340" t="s">
        <v>721</v>
      </c>
      <c r="P56" s="340" t="s">
        <v>721</v>
      </c>
      <c r="Q56" s="338"/>
      <c r="R56" s="15">
        <v>0.5</v>
      </c>
      <c r="S56" s="158">
        <v>6300</v>
      </c>
      <c r="T56" s="497"/>
      <c r="U56" s="498"/>
      <c r="V56" s="33">
        <f t="shared" si="7"/>
        <v>0</v>
      </c>
      <c r="W56" s="228">
        <f t="shared" si="4"/>
        <v>0</v>
      </c>
      <c r="X56" s="46">
        <f t="shared" si="5"/>
        <v>0</v>
      </c>
      <c r="Y56" s="228">
        <f t="shared" si="8"/>
        <v>0</v>
      </c>
      <c r="Z56" s="246"/>
      <c r="AA56" s="238">
        <f>X56*T56</f>
        <v>0</v>
      </c>
      <c r="AB56" s="238">
        <f>X56*T56</f>
        <v>0</v>
      </c>
    </row>
    <row r="57" spans="1:30" s="32" customFormat="1" ht="15">
      <c r="A57" s="453" t="s">
        <v>455</v>
      </c>
      <c r="B57" s="60" t="s">
        <v>351</v>
      </c>
      <c r="C57" s="39" t="s">
        <v>105</v>
      </c>
      <c r="D57" s="315" t="s">
        <v>306</v>
      </c>
      <c r="E57" s="456" t="s">
        <v>523</v>
      </c>
      <c r="F57" s="463" t="s">
        <v>634</v>
      </c>
      <c r="G57" s="299" t="s">
        <v>535</v>
      </c>
      <c r="H57" s="318" t="s">
        <v>660</v>
      </c>
      <c r="I57" s="456" t="s">
        <v>483</v>
      </c>
      <c r="J57" s="338" t="s">
        <v>517</v>
      </c>
      <c r="K57" s="315" t="s">
        <v>6</v>
      </c>
      <c r="L57" s="315" t="s">
        <v>533</v>
      </c>
      <c r="M57" s="456" t="s">
        <v>484</v>
      </c>
      <c r="N57" s="462" t="s">
        <v>740</v>
      </c>
      <c r="O57" s="315"/>
      <c r="P57" s="315"/>
      <c r="Q57" s="338"/>
      <c r="R57" s="15">
        <v>1</v>
      </c>
      <c r="S57" s="96">
        <v>92000</v>
      </c>
      <c r="T57" s="497"/>
      <c r="U57" s="498"/>
      <c r="V57" s="33">
        <f t="shared" si="7"/>
        <v>0</v>
      </c>
      <c r="W57" s="228">
        <f t="shared" si="4"/>
        <v>0</v>
      </c>
      <c r="X57" s="46">
        <f t="shared" si="5"/>
        <v>0</v>
      </c>
      <c r="Y57" s="228">
        <f t="shared" si="8"/>
        <v>0</v>
      </c>
      <c r="Z57" s="246"/>
      <c r="AA57" s="238">
        <f>X57*T57</f>
        <v>0</v>
      </c>
      <c r="AB57" s="38"/>
      <c r="AC57" s="38"/>
      <c r="AD57" s="145"/>
    </row>
    <row r="58" spans="1:27" ht="15.75" customHeight="1">
      <c r="A58" s="458" t="s">
        <v>455</v>
      </c>
      <c r="B58" s="60" t="s">
        <v>467</v>
      </c>
      <c r="C58" s="39" t="s">
        <v>120</v>
      </c>
      <c r="D58" s="315" t="s">
        <v>320</v>
      </c>
      <c r="E58" s="463" t="s">
        <v>628</v>
      </c>
      <c r="F58" s="463" t="s">
        <v>634</v>
      </c>
      <c r="G58" s="303">
        <v>72</v>
      </c>
      <c r="H58" s="337" t="s">
        <v>657</v>
      </c>
      <c r="I58" s="456" t="s">
        <v>377</v>
      </c>
      <c r="J58" s="338" t="s">
        <v>485</v>
      </c>
      <c r="K58" s="315" t="s">
        <v>4</v>
      </c>
      <c r="L58" s="320" t="s">
        <v>543</v>
      </c>
      <c r="M58" s="456"/>
      <c r="N58" s="462" t="s">
        <v>740</v>
      </c>
      <c r="O58" s="340"/>
      <c r="P58" s="315"/>
      <c r="Q58" s="338"/>
      <c r="R58" s="15">
        <v>2.2</v>
      </c>
      <c r="S58" s="96">
        <v>250000</v>
      </c>
      <c r="T58" s="497"/>
      <c r="U58" s="498"/>
      <c r="V58" s="33">
        <f t="shared" si="7"/>
        <v>0</v>
      </c>
      <c r="W58" s="228">
        <f t="shared" si="4"/>
        <v>0</v>
      </c>
      <c r="X58" s="46">
        <f t="shared" si="5"/>
        <v>0</v>
      </c>
      <c r="Y58" s="228">
        <f t="shared" si="8"/>
        <v>0</v>
      </c>
      <c r="Z58" s="246"/>
      <c r="AA58" s="238">
        <f>X58*T58</f>
        <v>0</v>
      </c>
    </row>
    <row r="59" spans="1:27" ht="17.25" customHeight="1">
      <c r="A59" s="458" t="s">
        <v>455</v>
      </c>
      <c r="B59" s="60" t="s">
        <v>393</v>
      </c>
      <c r="C59" s="39" t="s">
        <v>121</v>
      </c>
      <c r="D59" s="38"/>
      <c r="E59" s="453" t="s">
        <v>523</v>
      </c>
      <c r="F59" s="453" t="s">
        <v>634</v>
      </c>
      <c r="G59" s="299" t="s">
        <v>592</v>
      </c>
      <c r="H59" s="123" t="s">
        <v>663</v>
      </c>
      <c r="I59" s="454" t="s">
        <v>377</v>
      </c>
      <c r="J59" s="39" t="s">
        <v>514</v>
      </c>
      <c r="K59" s="38" t="s">
        <v>4</v>
      </c>
      <c r="L59" s="315" t="s">
        <v>550</v>
      </c>
      <c r="M59" s="463" t="s">
        <v>484</v>
      </c>
      <c r="N59" s="462" t="s">
        <v>740</v>
      </c>
      <c r="O59" s="222"/>
      <c r="P59" s="220"/>
      <c r="Q59" s="39"/>
      <c r="R59" s="15">
        <v>2.3</v>
      </c>
      <c r="S59" s="96">
        <v>300000</v>
      </c>
      <c r="T59" s="497"/>
      <c r="U59" s="498"/>
      <c r="V59" s="33">
        <f t="shared" si="7"/>
        <v>0</v>
      </c>
      <c r="W59" s="228">
        <f t="shared" si="4"/>
        <v>0</v>
      </c>
      <c r="X59" s="46">
        <f t="shared" si="5"/>
        <v>0</v>
      </c>
      <c r="Y59" s="228">
        <f t="shared" si="8"/>
        <v>0</v>
      </c>
      <c r="Z59" s="246"/>
      <c r="AA59" s="238">
        <f>X59*T59</f>
        <v>0</v>
      </c>
    </row>
    <row r="60" spans="1:28" s="75" customFormat="1" ht="17.25" customHeight="1">
      <c r="A60" s="520" t="s">
        <v>455</v>
      </c>
      <c r="B60" s="160" t="s">
        <v>395</v>
      </c>
      <c r="C60" s="175" t="s">
        <v>125</v>
      </c>
      <c r="D60" s="402"/>
      <c r="E60" s="456" t="s">
        <v>523</v>
      </c>
      <c r="F60" s="463" t="s">
        <v>634</v>
      </c>
      <c r="G60" s="299" t="s">
        <v>594</v>
      </c>
      <c r="H60" s="318" t="s">
        <v>660</v>
      </c>
      <c r="I60" s="456" t="s">
        <v>484</v>
      </c>
      <c r="J60" s="338" t="s">
        <v>515</v>
      </c>
      <c r="K60" s="315" t="s">
        <v>5</v>
      </c>
      <c r="L60" s="315" t="s">
        <v>543</v>
      </c>
      <c r="M60" s="456" t="s">
        <v>484</v>
      </c>
      <c r="N60" s="462" t="s">
        <v>740</v>
      </c>
      <c r="O60" s="340" t="s">
        <v>48</v>
      </c>
      <c r="P60" s="348" t="s">
        <v>722</v>
      </c>
      <c r="Q60" s="338"/>
      <c r="R60" s="15">
        <v>1</v>
      </c>
      <c r="S60" s="158">
        <v>41000</v>
      </c>
      <c r="T60" s="497"/>
      <c r="U60" s="498"/>
      <c r="V60" s="33">
        <f t="shared" si="7"/>
        <v>0</v>
      </c>
      <c r="W60" s="228">
        <f t="shared" si="4"/>
        <v>0</v>
      </c>
      <c r="X60" s="46">
        <f t="shared" si="5"/>
        <v>0</v>
      </c>
      <c r="Y60" s="228">
        <f t="shared" si="8"/>
        <v>0</v>
      </c>
      <c r="Z60" s="246"/>
      <c r="AA60" s="238">
        <f>X60*T60</f>
        <v>0</v>
      </c>
      <c r="AB60" s="83">
        <f>X60*T60</f>
        <v>0</v>
      </c>
    </row>
    <row r="61" spans="1:27" ht="17.25" customHeight="1">
      <c r="A61" s="261"/>
      <c r="B61" s="259"/>
      <c r="C61" s="261"/>
      <c r="D61" s="352"/>
      <c r="E61" s="352"/>
      <c r="F61" s="352"/>
      <c r="G61" s="358"/>
      <c r="H61" s="486"/>
      <c r="I61" s="352"/>
      <c r="J61" s="354"/>
      <c r="K61" s="352"/>
      <c r="L61" s="352"/>
      <c r="M61" s="352"/>
      <c r="N61" s="352"/>
      <c r="O61" s="355"/>
      <c r="P61" s="354"/>
      <c r="Q61" s="354"/>
      <c r="R61" s="260"/>
      <c r="S61" s="288"/>
      <c r="T61" s="504"/>
      <c r="U61" s="505"/>
      <c r="V61" s="260">
        <f t="shared" si="7"/>
        <v>0</v>
      </c>
      <c r="W61" s="263"/>
      <c r="X61" s="263"/>
      <c r="Y61" s="263">
        <f t="shared" si="8"/>
        <v>0</v>
      </c>
      <c r="Z61" s="263"/>
      <c r="AA61" s="282"/>
    </row>
    <row r="62" spans="1:27" ht="28.5" customHeight="1">
      <c r="A62" s="458" t="s">
        <v>419</v>
      </c>
      <c r="B62" s="43" t="s">
        <v>354</v>
      </c>
      <c r="C62" s="39" t="s">
        <v>321</v>
      </c>
      <c r="D62" s="38"/>
      <c r="E62" s="454" t="s">
        <v>523</v>
      </c>
      <c r="F62" s="453" t="s">
        <v>634</v>
      </c>
      <c r="G62" s="303" t="s">
        <v>532</v>
      </c>
      <c r="H62" s="123" t="s">
        <v>660</v>
      </c>
      <c r="I62" s="454" t="s">
        <v>484</v>
      </c>
      <c r="J62" s="39" t="s">
        <v>513</v>
      </c>
      <c r="K62" s="38" t="s">
        <v>5</v>
      </c>
      <c r="L62" s="315" t="s">
        <v>533</v>
      </c>
      <c r="M62" s="463" t="s">
        <v>484</v>
      </c>
      <c r="N62" s="462" t="s">
        <v>856</v>
      </c>
      <c r="O62" s="220"/>
      <c r="P62" s="220"/>
      <c r="Q62" s="39" t="s">
        <v>855</v>
      </c>
      <c r="R62" s="15">
        <v>1.2</v>
      </c>
      <c r="S62" s="96">
        <v>90000</v>
      </c>
      <c r="T62" s="497"/>
      <c r="U62" s="498"/>
      <c r="V62" s="33">
        <f t="shared" si="7"/>
        <v>0</v>
      </c>
      <c r="W62" s="228">
        <f aca="true" t="shared" si="9" ref="W62:W83">V62*R62</f>
        <v>0</v>
      </c>
      <c r="X62" s="46">
        <f aca="true" t="shared" si="10" ref="X62:X83">W62/S62*43560</f>
        <v>0</v>
      </c>
      <c r="Y62" s="228">
        <f t="shared" si="8"/>
        <v>0</v>
      </c>
      <c r="Z62" s="246"/>
      <c r="AA62" s="238">
        <f aca="true" t="shared" si="11" ref="AA62:AA75">X62*T62</f>
        <v>0</v>
      </c>
    </row>
    <row r="63" spans="1:27" ht="28.5" customHeight="1">
      <c r="A63" s="458" t="s">
        <v>419</v>
      </c>
      <c r="B63" s="59" t="s">
        <v>470</v>
      </c>
      <c r="C63" s="34" t="s">
        <v>203</v>
      </c>
      <c r="D63" s="336" t="s">
        <v>320</v>
      </c>
      <c r="E63" s="456" t="s">
        <v>523</v>
      </c>
      <c r="F63" s="463" t="s">
        <v>634</v>
      </c>
      <c r="G63" s="299" t="s">
        <v>544</v>
      </c>
      <c r="H63" s="15" t="s">
        <v>964</v>
      </c>
      <c r="I63" s="456" t="s">
        <v>377</v>
      </c>
      <c r="J63" s="338" t="s">
        <v>485</v>
      </c>
      <c r="K63" s="315" t="s">
        <v>2</v>
      </c>
      <c r="L63" s="315" t="s">
        <v>546</v>
      </c>
      <c r="M63" s="456" t="s">
        <v>484</v>
      </c>
      <c r="N63" s="462" t="s">
        <v>740</v>
      </c>
      <c r="O63" s="340"/>
      <c r="P63" s="315"/>
      <c r="Q63" s="338"/>
      <c r="R63" s="15">
        <v>0.5</v>
      </c>
      <c r="S63" s="96">
        <v>8000</v>
      </c>
      <c r="T63" s="497"/>
      <c r="U63" s="498"/>
      <c r="V63" s="33">
        <f t="shared" si="7"/>
        <v>0</v>
      </c>
      <c r="W63" s="228">
        <f t="shared" si="9"/>
        <v>0</v>
      </c>
      <c r="X63" s="46">
        <f t="shared" si="10"/>
        <v>0</v>
      </c>
      <c r="Y63" s="228">
        <f t="shared" si="8"/>
        <v>0</v>
      </c>
      <c r="Z63" s="246"/>
      <c r="AA63" s="238">
        <f t="shared" si="11"/>
        <v>0</v>
      </c>
    </row>
    <row r="64" spans="1:27" ht="29.25" customHeight="1">
      <c r="A64" s="458" t="s">
        <v>419</v>
      </c>
      <c r="B64" s="43" t="s">
        <v>356</v>
      </c>
      <c r="C64" s="39" t="s">
        <v>204</v>
      </c>
      <c r="D64" s="38"/>
      <c r="E64" s="454" t="s">
        <v>523</v>
      </c>
      <c r="F64" s="453" t="s">
        <v>634</v>
      </c>
      <c r="G64" s="303" t="s">
        <v>545</v>
      </c>
      <c r="H64" s="123" t="s">
        <v>658</v>
      </c>
      <c r="I64" s="454" t="s">
        <v>377</v>
      </c>
      <c r="J64" s="15" t="s">
        <v>513</v>
      </c>
      <c r="K64" s="38" t="s">
        <v>2</v>
      </c>
      <c r="L64" s="315" t="s">
        <v>547</v>
      </c>
      <c r="M64" s="463" t="s">
        <v>484</v>
      </c>
      <c r="N64" s="462" t="s">
        <v>863</v>
      </c>
      <c r="O64" s="220"/>
      <c r="P64" s="220"/>
      <c r="Q64" s="39" t="s">
        <v>862</v>
      </c>
      <c r="R64" s="15">
        <v>1</v>
      </c>
      <c r="S64" s="96">
        <v>26000</v>
      </c>
      <c r="T64" s="497"/>
      <c r="U64" s="498"/>
      <c r="V64" s="33">
        <f t="shared" si="7"/>
        <v>0</v>
      </c>
      <c r="W64" s="228">
        <f t="shared" si="9"/>
        <v>0</v>
      </c>
      <c r="X64" s="46">
        <f t="shared" si="10"/>
        <v>0</v>
      </c>
      <c r="Y64" s="228">
        <f t="shared" si="8"/>
        <v>0</v>
      </c>
      <c r="Z64" s="246"/>
      <c r="AA64" s="238">
        <f t="shared" si="11"/>
        <v>0</v>
      </c>
    </row>
    <row r="65" spans="1:27" ht="18.75" customHeight="1">
      <c r="A65" s="458" t="s">
        <v>419</v>
      </c>
      <c r="B65" s="59" t="s">
        <v>490</v>
      </c>
      <c r="C65" s="143" t="s">
        <v>735</v>
      </c>
      <c r="D65" s="38"/>
      <c r="E65" s="454" t="s">
        <v>628</v>
      </c>
      <c r="F65" s="453" t="s">
        <v>538</v>
      </c>
      <c r="G65" s="303">
        <v>24</v>
      </c>
      <c r="H65" s="15" t="s">
        <v>955</v>
      </c>
      <c r="I65" s="454" t="s">
        <v>377</v>
      </c>
      <c r="J65" s="15" t="s">
        <v>607</v>
      </c>
      <c r="K65" s="38"/>
      <c r="L65" s="320" t="s">
        <v>557</v>
      </c>
      <c r="M65" s="463"/>
      <c r="N65" s="462" t="s">
        <v>864</v>
      </c>
      <c r="O65" s="222"/>
      <c r="P65" s="220"/>
      <c r="Q65" s="15" t="s">
        <v>865</v>
      </c>
      <c r="R65" s="15">
        <v>1</v>
      </c>
      <c r="S65" s="71">
        <v>28000</v>
      </c>
      <c r="T65" s="497"/>
      <c r="U65" s="498"/>
      <c r="V65" s="33">
        <f t="shared" si="7"/>
        <v>0</v>
      </c>
      <c r="W65" s="228">
        <f t="shared" si="9"/>
        <v>0</v>
      </c>
      <c r="X65" s="46">
        <f t="shared" si="10"/>
        <v>0</v>
      </c>
      <c r="Y65" s="228">
        <f t="shared" si="8"/>
        <v>0</v>
      </c>
      <c r="Z65" s="246"/>
      <c r="AA65" s="238">
        <f t="shared" si="11"/>
        <v>0</v>
      </c>
    </row>
    <row r="66" spans="1:27" ht="28.5" customHeight="1">
      <c r="A66" s="458" t="s">
        <v>419</v>
      </c>
      <c r="B66" s="59" t="s">
        <v>287</v>
      </c>
      <c r="C66" s="34" t="s">
        <v>210</v>
      </c>
      <c r="D66" s="336" t="s">
        <v>202</v>
      </c>
      <c r="E66" s="456" t="s">
        <v>627</v>
      </c>
      <c r="F66" s="456" t="s">
        <v>538</v>
      </c>
      <c r="G66" s="306" t="s">
        <v>563</v>
      </c>
      <c r="H66" s="337" t="s">
        <v>659</v>
      </c>
      <c r="I66" s="456" t="s">
        <v>484</v>
      </c>
      <c r="J66" s="338" t="s">
        <v>513</v>
      </c>
      <c r="K66" s="315" t="s">
        <v>2</v>
      </c>
      <c r="L66" s="315" t="s">
        <v>551</v>
      </c>
      <c r="M66" s="456" t="s">
        <v>541</v>
      </c>
      <c r="N66" s="462" t="s">
        <v>740</v>
      </c>
      <c r="O66" s="351"/>
      <c r="P66" s="336"/>
      <c r="Q66" s="339"/>
      <c r="R66" s="15">
        <v>1</v>
      </c>
      <c r="S66" s="96">
        <v>38000</v>
      </c>
      <c r="T66" s="497"/>
      <c r="U66" s="498"/>
      <c r="V66" s="33">
        <f t="shared" si="7"/>
        <v>0</v>
      </c>
      <c r="W66" s="228">
        <f t="shared" si="9"/>
        <v>0</v>
      </c>
      <c r="X66" s="46">
        <f t="shared" si="10"/>
        <v>0</v>
      </c>
      <c r="Y66" s="228">
        <f t="shared" si="8"/>
        <v>0</v>
      </c>
      <c r="Z66" s="246"/>
      <c r="AA66" s="238">
        <f t="shared" si="11"/>
        <v>0</v>
      </c>
    </row>
    <row r="67" spans="1:27" ht="28.5" customHeight="1">
      <c r="A67" s="458" t="s">
        <v>419</v>
      </c>
      <c r="B67" s="60" t="s">
        <v>399</v>
      </c>
      <c r="C67" s="39" t="s">
        <v>267</v>
      </c>
      <c r="D67" s="38" t="s">
        <v>202</v>
      </c>
      <c r="E67" s="454" t="s">
        <v>523</v>
      </c>
      <c r="F67" s="454" t="s">
        <v>538</v>
      </c>
      <c r="G67" s="299" t="s">
        <v>565</v>
      </c>
      <c r="H67" s="123" t="s">
        <v>663</v>
      </c>
      <c r="I67" s="454" t="s">
        <v>377</v>
      </c>
      <c r="J67" s="39" t="s">
        <v>514</v>
      </c>
      <c r="K67" s="38" t="s">
        <v>3</v>
      </c>
      <c r="L67" s="315" t="s">
        <v>558</v>
      </c>
      <c r="M67" s="463" t="s">
        <v>377</v>
      </c>
      <c r="N67" s="462" t="s">
        <v>756</v>
      </c>
      <c r="O67" s="222"/>
      <c r="P67" s="220"/>
      <c r="Q67" s="39"/>
      <c r="R67" s="15">
        <v>4.6</v>
      </c>
      <c r="S67" s="96">
        <v>900000</v>
      </c>
      <c r="T67" s="497"/>
      <c r="U67" s="498"/>
      <c r="V67" s="33">
        <f t="shared" si="7"/>
        <v>0</v>
      </c>
      <c r="W67" s="228">
        <f t="shared" si="9"/>
        <v>0</v>
      </c>
      <c r="X67" s="46">
        <f t="shared" si="10"/>
        <v>0</v>
      </c>
      <c r="Y67" s="228">
        <f t="shared" si="8"/>
        <v>0</v>
      </c>
      <c r="Z67" s="246"/>
      <c r="AA67" s="238">
        <f t="shared" si="11"/>
        <v>0</v>
      </c>
    </row>
    <row r="68" spans="1:27" ht="28.5" customHeight="1">
      <c r="A68" s="458" t="s">
        <v>419</v>
      </c>
      <c r="B68" s="59" t="s">
        <v>359</v>
      </c>
      <c r="C68" s="34" t="s">
        <v>137</v>
      </c>
      <c r="D68" s="315" t="s">
        <v>306</v>
      </c>
      <c r="E68" s="456" t="s">
        <v>523</v>
      </c>
      <c r="F68" s="456" t="s">
        <v>538</v>
      </c>
      <c r="G68" s="303">
        <v>9</v>
      </c>
      <c r="H68" s="318" t="s">
        <v>666</v>
      </c>
      <c r="I68" s="456" t="s">
        <v>377</v>
      </c>
      <c r="J68" s="338" t="s">
        <v>515</v>
      </c>
      <c r="K68" s="315" t="s">
        <v>2</v>
      </c>
      <c r="L68" s="315" t="s">
        <v>546</v>
      </c>
      <c r="M68" s="456"/>
      <c r="N68" s="462" t="s">
        <v>740</v>
      </c>
      <c r="O68" s="339"/>
      <c r="P68" s="339"/>
      <c r="Q68" s="339"/>
      <c r="R68" s="33">
        <v>0.2</v>
      </c>
      <c r="S68" s="96">
        <v>700</v>
      </c>
      <c r="T68" s="497"/>
      <c r="U68" s="498"/>
      <c r="V68" s="33">
        <f t="shared" si="7"/>
        <v>0</v>
      </c>
      <c r="W68" s="228">
        <f t="shared" si="9"/>
        <v>0</v>
      </c>
      <c r="X68" s="46">
        <f t="shared" si="10"/>
        <v>0</v>
      </c>
      <c r="Y68" s="228">
        <f t="shared" si="8"/>
        <v>0</v>
      </c>
      <c r="Z68" s="246"/>
      <c r="AA68" s="238">
        <f t="shared" si="11"/>
        <v>0</v>
      </c>
    </row>
    <row r="69" spans="1:27" ht="28.5" customHeight="1">
      <c r="A69" s="458" t="s">
        <v>419</v>
      </c>
      <c r="B69" s="59" t="s">
        <v>360</v>
      </c>
      <c r="C69" s="34" t="s">
        <v>161</v>
      </c>
      <c r="D69" s="336" t="s">
        <v>313</v>
      </c>
      <c r="E69" s="456" t="s">
        <v>523</v>
      </c>
      <c r="F69" s="463" t="s">
        <v>634</v>
      </c>
      <c r="G69" s="299" t="s">
        <v>577</v>
      </c>
      <c r="H69" s="337" t="s">
        <v>671</v>
      </c>
      <c r="I69" s="456" t="s">
        <v>483</v>
      </c>
      <c r="J69" s="338" t="s">
        <v>517</v>
      </c>
      <c r="K69" s="315" t="s">
        <v>3</v>
      </c>
      <c r="L69" s="315" t="s">
        <v>550</v>
      </c>
      <c r="M69" s="456" t="s">
        <v>377</v>
      </c>
      <c r="N69" s="462" t="s">
        <v>756</v>
      </c>
      <c r="O69" s="340" t="s">
        <v>697</v>
      </c>
      <c r="P69" s="348" t="s">
        <v>719</v>
      </c>
      <c r="Q69" s="338"/>
      <c r="R69" s="15">
        <v>3</v>
      </c>
      <c r="S69" s="96">
        <v>500000</v>
      </c>
      <c r="T69" s="497"/>
      <c r="U69" s="498"/>
      <c r="V69" s="33">
        <f t="shared" si="7"/>
        <v>0</v>
      </c>
      <c r="W69" s="228">
        <f t="shared" si="9"/>
        <v>0</v>
      </c>
      <c r="X69" s="46">
        <f t="shared" si="10"/>
        <v>0</v>
      </c>
      <c r="Y69" s="228">
        <f t="shared" si="8"/>
        <v>0</v>
      </c>
      <c r="Z69" s="246"/>
      <c r="AA69" s="238">
        <f t="shared" si="11"/>
        <v>0</v>
      </c>
    </row>
    <row r="70" spans="1:27" ht="18.75" customHeight="1">
      <c r="A70" s="458" t="s">
        <v>419</v>
      </c>
      <c r="B70" s="43" t="s">
        <v>361</v>
      </c>
      <c r="C70" s="39" t="s">
        <v>169</v>
      </c>
      <c r="D70" s="38" t="s">
        <v>313</v>
      </c>
      <c r="E70" s="454" t="s">
        <v>523</v>
      </c>
      <c r="F70" s="453" t="s">
        <v>634</v>
      </c>
      <c r="G70" s="303" t="s">
        <v>579</v>
      </c>
      <c r="H70" s="123" t="s">
        <v>666</v>
      </c>
      <c r="I70" s="454" t="s">
        <v>484</v>
      </c>
      <c r="J70" s="15" t="s">
        <v>513</v>
      </c>
      <c r="K70" s="38" t="s">
        <v>2</v>
      </c>
      <c r="L70" s="315">
        <v>7</v>
      </c>
      <c r="M70" s="463" t="s">
        <v>541</v>
      </c>
      <c r="N70" s="535" t="s">
        <v>740</v>
      </c>
      <c r="O70" s="220"/>
      <c r="P70" s="220"/>
      <c r="Q70" s="39"/>
      <c r="R70" s="15">
        <v>1.3</v>
      </c>
      <c r="S70" s="96">
        <v>70000</v>
      </c>
      <c r="T70" s="497"/>
      <c r="U70" s="498"/>
      <c r="V70" s="33">
        <f t="shared" si="7"/>
        <v>0</v>
      </c>
      <c r="W70" s="228">
        <f t="shared" si="9"/>
        <v>0</v>
      </c>
      <c r="X70" s="46">
        <f t="shared" si="10"/>
        <v>0</v>
      </c>
      <c r="Y70" s="228">
        <f t="shared" si="8"/>
        <v>0</v>
      </c>
      <c r="Z70" s="246"/>
      <c r="AA70" s="238">
        <f t="shared" si="11"/>
        <v>0</v>
      </c>
    </row>
    <row r="71" spans="1:27" ht="18" customHeight="1">
      <c r="A71" s="458" t="s">
        <v>419</v>
      </c>
      <c r="B71" s="59" t="s">
        <v>292</v>
      </c>
      <c r="C71" s="34" t="s">
        <v>188</v>
      </c>
      <c r="D71" s="315" t="s">
        <v>202</v>
      </c>
      <c r="E71" s="463" t="s">
        <v>627</v>
      </c>
      <c r="F71" s="463" t="s">
        <v>538</v>
      </c>
      <c r="G71" s="299" t="s">
        <v>535</v>
      </c>
      <c r="H71" s="337" t="s">
        <v>660</v>
      </c>
      <c r="I71" s="456" t="s">
        <v>377</v>
      </c>
      <c r="J71" s="338" t="s">
        <v>513</v>
      </c>
      <c r="K71" s="315" t="s">
        <v>2</v>
      </c>
      <c r="L71" s="315" t="s">
        <v>566</v>
      </c>
      <c r="M71" s="456" t="s">
        <v>377</v>
      </c>
      <c r="N71" s="462" t="s">
        <v>740</v>
      </c>
      <c r="O71" s="340"/>
      <c r="P71" s="315"/>
      <c r="Q71" s="338"/>
      <c r="R71" s="15">
        <v>4</v>
      </c>
      <c r="S71" s="96">
        <v>700000</v>
      </c>
      <c r="T71" s="497"/>
      <c r="U71" s="498"/>
      <c r="V71" s="33">
        <f t="shared" si="7"/>
        <v>0</v>
      </c>
      <c r="W71" s="228">
        <f t="shared" si="9"/>
        <v>0</v>
      </c>
      <c r="X71" s="46">
        <f t="shared" si="10"/>
        <v>0</v>
      </c>
      <c r="Y71" s="228">
        <f t="shared" si="8"/>
        <v>0</v>
      </c>
      <c r="Z71" s="246"/>
      <c r="AA71" s="238">
        <f t="shared" si="11"/>
        <v>0</v>
      </c>
    </row>
    <row r="72" spans="1:27" ht="28.5" customHeight="1">
      <c r="A72" s="458" t="s">
        <v>419</v>
      </c>
      <c r="B72" s="59" t="s">
        <v>293</v>
      </c>
      <c r="C72" s="34" t="s">
        <v>189</v>
      </c>
      <c r="D72" s="315" t="s">
        <v>160</v>
      </c>
      <c r="E72" s="456" t="s">
        <v>584</v>
      </c>
      <c r="F72" s="463" t="s">
        <v>634</v>
      </c>
      <c r="G72" s="303">
        <v>24</v>
      </c>
      <c r="H72" s="337" t="s">
        <v>659</v>
      </c>
      <c r="I72" s="456" t="s">
        <v>484</v>
      </c>
      <c r="J72" s="338" t="s">
        <v>607</v>
      </c>
      <c r="K72" s="315" t="s">
        <v>4</v>
      </c>
      <c r="L72" s="320" t="s">
        <v>566</v>
      </c>
      <c r="M72" s="456"/>
      <c r="N72" s="462" t="s">
        <v>989</v>
      </c>
      <c r="O72" s="340"/>
      <c r="P72" s="315"/>
      <c r="Q72" s="338"/>
      <c r="R72" s="15">
        <v>0.4</v>
      </c>
      <c r="S72" s="96">
        <v>2800</v>
      </c>
      <c r="T72" s="497"/>
      <c r="U72" s="498"/>
      <c r="V72" s="33">
        <f t="shared" si="7"/>
        <v>0</v>
      </c>
      <c r="W72" s="228">
        <f t="shared" si="9"/>
        <v>0</v>
      </c>
      <c r="X72" s="46">
        <f t="shared" si="10"/>
        <v>0</v>
      </c>
      <c r="Y72" s="228">
        <f t="shared" si="8"/>
        <v>0</v>
      </c>
      <c r="Z72" s="246"/>
      <c r="AA72" s="238">
        <f t="shared" si="11"/>
        <v>0</v>
      </c>
    </row>
    <row r="73" spans="1:27" ht="18.75" customHeight="1">
      <c r="A73" s="458" t="s">
        <v>419</v>
      </c>
      <c r="B73" s="60" t="s">
        <v>364</v>
      </c>
      <c r="C73" s="39" t="s">
        <v>76</v>
      </c>
      <c r="D73" s="38" t="s">
        <v>306</v>
      </c>
      <c r="E73" s="453" t="s">
        <v>523</v>
      </c>
      <c r="F73" s="453" t="s">
        <v>634</v>
      </c>
      <c r="G73" s="303" t="s">
        <v>532</v>
      </c>
      <c r="H73" s="123" t="s">
        <v>667</v>
      </c>
      <c r="I73" s="454" t="s">
        <v>484</v>
      </c>
      <c r="J73" s="15" t="s">
        <v>513</v>
      </c>
      <c r="K73" s="38" t="s">
        <v>5</v>
      </c>
      <c r="L73" s="315" t="s">
        <v>550</v>
      </c>
      <c r="M73" s="463" t="s">
        <v>484</v>
      </c>
      <c r="N73" s="462" t="s">
        <v>740</v>
      </c>
      <c r="O73" s="220"/>
      <c r="P73" s="220"/>
      <c r="Q73" s="39"/>
      <c r="R73" s="15">
        <v>1.2</v>
      </c>
      <c r="S73" s="96">
        <v>70000</v>
      </c>
      <c r="T73" s="497"/>
      <c r="U73" s="498"/>
      <c r="V73" s="33">
        <f t="shared" si="7"/>
        <v>0</v>
      </c>
      <c r="W73" s="228">
        <f t="shared" si="9"/>
        <v>0</v>
      </c>
      <c r="X73" s="46">
        <f t="shared" si="10"/>
        <v>0</v>
      </c>
      <c r="Y73" s="228">
        <f t="shared" si="8"/>
        <v>0</v>
      </c>
      <c r="Z73" s="246"/>
      <c r="AA73" s="238">
        <f t="shared" si="11"/>
        <v>0</v>
      </c>
    </row>
    <row r="74" spans="1:27" ht="28.5" customHeight="1">
      <c r="A74" s="458" t="s">
        <v>419</v>
      </c>
      <c r="B74" s="43" t="s">
        <v>296</v>
      </c>
      <c r="C74" s="39" t="s">
        <v>82</v>
      </c>
      <c r="D74" s="38" t="s">
        <v>219</v>
      </c>
      <c r="E74" s="454" t="s">
        <v>522</v>
      </c>
      <c r="F74" s="453" t="s">
        <v>634</v>
      </c>
      <c r="G74" s="303">
        <v>24</v>
      </c>
      <c r="H74" s="123" t="s">
        <v>644</v>
      </c>
      <c r="I74" s="454" t="s">
        <v>484</v>
      </c>
      <c r="J74" s="39" t="s">
        <v>517</v>
      </c>
      <c r="K74" s="38" t="s">
        <v>3</v>
      </c>
      <c r="L74" s="320" t="s">
        <v>566</v>
      </c>
      <c r="M74" s="463"/>
      <c r="N74" s="462" t="s">
        <v>740</v>
      </c>
      <c r="O74" s="222"/>
      <c r="P74" s="220"/>
      <c r="Q74" s="39"/>
      <c r="R74" s="15">
        <v>0.3</v>
      </c>
      <c r="S74" s="96">
        <v>2500</v>
      </c>
      <c r="T74" s="497"/>
      <c r="U74" s="498"/>
      <c r="V74" s="33">
        <f t="shared" si="7"/>
        <v>0</v>
      </c>
      <c r="W74" s="228">
        <f t="shared" si="9"/>
        <v>0</v>
      </c>
      <c r="X74" s="46">
        <f t="shared" si="10"/>
        <v>0</v>
      </c>
      <c r="Y74" s="228">
        <f t="shared" si="8"/>
        <v>0</v>
      </c>
      <c r="Z74" s="246"/>
      <c r="AA74" s="238">
        <f t="shared" si="11"/>
        <v>0</v>
      </c>
    </row>
    <row r="75" spans="1:27" ht="19.5" customHeight="1">
      <c r="A75" s="458" t="s">
        <v>419</v>
      </c>
      <c r="B75" s="43" t="s">
        <v>95</v>
      </c>
      <c r="C75" s="39" t="s">
        <v>94</v>
      </c>
      <c r="D75" s="125" t="s">
        <v>330</v>
      </c>
      <c r="E75" s="454" t="s">
        <v>584</v>
      </c>
      <c r="F75" s="454" t="s">
        <v>484</v>
      </c>
      <c r="G75" s="303">
        <v>24</v>
      </c>
      <c r="H75" s="123" t="s">
        <v>659</v>
      </c>
      <c r="I75" s="454" t="s">
        <v>377</v>
      </c>
      <c r="J75" s="39" t="s">
        <v>517</v>
      </c>
      <c r="K75" s="38" t="s">
        <v>3</v>
      </c>
      <c r="L75" s="320" t="s">
        <v>557</v>
      </c>
      <c r="M75" s="463"/>
      <c r="N75" s="462" t="s">
        <v>740</v>
      </c>
      <c r="O75" s="222"/>
      <c r="P75" s="220"/>
      <c r="Q75" s="39"/>
      <c r="R75" s="15">
        <v>0.4</v>
      </c>
      <c r="S75" s="96">
        <v>4000</v>
      </c>
      <c r="T75" s="497"/>
      <c r="U75" s="498"/>
      <c r="V75" s="33">
        <f t="shared" si="7"/>
        <v>0</v>
      </c>
      <c r="W75" s="228">
        <f t="shared" si="9"/>
        <v>0</v>
      </c>
      <c r="X75" s="46">
        <f t="shared" si="10"/>
        <v>0</v>
      </c>
      <c r="Y75" s="228">
        <f t="shared" si="8"/>
        <v>0</v>
      </c>
      <c r="Z75" s="246"/>
      <c r="AA75" s="238">
        <f t="shared" si="11"/>
        <v>0</v>
      </c>
    </row>
    <row r="76" spans="1:29" s="75" customFormat="1" ht="15">
      <c r="A76" s="520" t="s">
        <v>419</v>
      </c>
      <c r="B76" s="160" t="s">
        <v>367</v>
      </c>
      <c r="C76" s="175" t="s">
        <v>103</v>
      </c>
      <c r="D76" s="38"/>
      <c r="E76" s="454" t="s">
        <v>523</v>
      </c>
      <c r="F76" s="453" t="s">
        <v>634</v>
      </c>
      <c r="G76" s="303">
        <v>24</v>
      </c>
      <c r="H76" s="15" t="s">
        <v>965</v>
      </c>
      <c r="I76" s="454" t="s">
        <v>377</v>
      </c>
      <c r="J76" s="15" t="s">
        <v>513</v>
      </c>
      <c r="K76" s="38" t="s">
        <v>4</v>
      </c>
      <c r="L76" s="315" t="s">
        <v>557</v>
      </c>
      <c r="M76" s="463"/>
      <c r="N76" s="462" t="s">
        <v>740</v>
      </c>
      <c r="O76" s="220"/>
      <c r="P76" s="220"/>
      <c r="Q76" s="39"/>
      <c r="R76" s="15">
        <v>0.1</v>
      </c>
      <c r="S76" s="146">
        <v>900</v>
      </c>
      <c r="T76" s="497"/>
      <c r="U76" s="498"/>
      <c r="V76" s="33">
        <f t="shared" si="7"/>
        <v>0</v>
      </c>
      <c r="W76" s="228">
        <f t="shared" si="9"/>
        <v>0</v>
      </c>
      <c r="X76" s="46">
        <f t="shared" si="10"/>
        <v>0</v>
      </c>
      <c r="Y76" s="228">
        <f t="shared" si="8"/>
        <v>0</v>
      </c>
      <c r="Z76" s="246"/>
      <c r="AA76" s="228">
        <f>X76</f>
        <v>0</v>
      </c>
      <c r="AB76" s="212"/>
      <c r="AC76" s="238">
        <f>X76*T76</f>
        <v>0</v>
      </c>
    </row>
    <row r="77" spans="1:27" ht="28.5" customHeight="1">
      <c r="A77" s="458" t="s">
        <v>419</v>
      </c>
      <c r="B77" s="43" t="s">
        <v>710</v>
      </c>
      <c r="C77" s="39" t="s">
        <v>104</v>
      </c>
      <c r="D77" s="38" t="s">
        <v>306</v>
      </c>
      <c r="E77" s="454" t="s">
        <v>523</v>
      </c>
      <c r="F77" s="453" t="s">
        <v>634</v>
      </c>
      <c r="G77" s="303" t="s">
        <v>590</v>
      </c>
      <c r="H77" s="123" t="s">
        <v>660</v>
      </c>
      <c r="I77" s="454" t="s">
        <v>377</v>
      </c>
      <c r="J77" s="15" t="s">
        <v>513</v>
      </c>
      <c r="K77" s="38" t="s">
        <v>4</v>
      </c>
      <c r="L77" s="320" t="s">
        <v>547</v>
      </c>
      <c r="M77" s="463"/>
      <c r="N77" s="462" t="s">
        <v>740</v>
      </c>
      <c r="O77" s="220"/>
      <c r="P77" s="220"/>
      <c r="Q77" s="39"/>
      <c r="R77" s="15">
        <v>0.4</v>
      </c>
      <c r="S77" s="96">
        <v>2600</v>
      </c>
      <c r="T77" s="497"/>
      <c r="U77" s="498"/>
      <c r="V77" s="33">
        <f t="shared" si="7"/>
        <v>0</v>
      </c>
      <c r="W77" s="228">
        <f t="shared" si="9"/>
        <v>0</v>
      </c>
      <c r="X77" s="46">
        <f t="shared" si="10"/>
        <v>0</v>
      </c>
      <c r="Y77" s="228">
        <f t="shared" si="8"/>
        <v>0</v>
      </c>
      <c r="Z77" s="246"/>
      <c r="AA77" s="238">
        <f aca="true" t="shared" si="12" ref="AA77:AA83">X77*T77</f>
        <v>0</v>
      </c>
    </row>
    <row r="78" spans="1:27" ht="45">
      <c r="A78" s="458" t="s">
        <v>419</v>
      </c>
      <c r="B78" s="43" t="s">
        <v>314</v>
      </c>
      <c r="C78" s="39" t="s">
        <v>315</v>
      </c>
      <c r="D78" s="38" t="s">
        <v>309</v>
      </c>
      <c r="E78" s="454" t="s">
        <v>584</v>
      </c>
      <c r="F78" s="453" t="s">
        <v>538</v>
      </c>
      <c r="G78" s="303">
        <v>60</v>
      </c>
      <c r="H78" s="123" t="s">
        <v>659</v>
      </c>
      <c r="I78" s="454" t="s">
        <v>484</v>
      </c>
      <c r="J78" s="39" t="s">
        <v>513</v>
      </c>
      <c r="K78" s="38" t="s">
        <v>5</v>
      </c>
      <c r="L78" s="320" t="s">
        <v>546</v>
      </c>
      <c r="M78" s="463"/>
      <c r="N78" s="462" t="s">
        <v>934</v>
      </c>
      <c r="O78" s="222"/>
      <c r="P78" s="220"/>
      <c r="Q78" s="15" t="s">
        <v>933</v>
      </c>
      <c r="R78" s="15">
        <v>2</v>
      </c>
      <c r="S78" s="96">
        <v>185000</v>
      </c>
      <c r="T78" s="497"/>
      <c r="U78" s="498"/>
      <c r="V78" s="33">
        <f t="shared" si="7"/>
        <v>0</v>
      </c>
      <c r="W78" s="228">
        <f t="shared" si="9"/>
        <v>0</v>
      </c>
      <c r="X78" s="46">
        <f t="shared" si="10"/>
        <v>0</v>
      </c>
      <c r="Y78" s="228">
        <f t="shared" si="8"/>
        <v>0</v>
      </c>
      <c r="Z78" s="246"/>
      <c r="AA78" s="238">
        <f t="shared" si="12"/>
        <v>0</v>
      </c>
    </row>
    <row r="79" spans="1:27" ht="28.5" customHeight="1">
      <c r="A79" s="458" t="s">
        <v>419</v>
      </c>
      <c r="B79" s="43" t="s">
        <v>27</v>
      </c>
      <c r="C79" s="39" t="s">
        <v>26</v>
      </c>
      <c r="D79" s="38" t="s">
        <v>160</v>
      </c>
      <c r="E79" s="454" t="s">
        <v>523</v>
      </c>
      <c r="F79" s="453" t="s">
        <v>634</v>
      </c>
      <c r="G79" s="303" t="s">
        <v>598</v>
      </c>
      <c r="H79" s="123" t="s">
        <v>657</v>
      </c>
      <c r="I79" s="454" t="s">
        <v>377</v>
      </c>
      <c r="J79" s="39" t="s">
        <v>485</v>
      </c>
      <c r="K79" s="38" t="s">
        <v>1</v>
      </c>
      <c r="L79" s="315" t="s">
        <v>546</v>
      </c>
      <c r="M79" s="463" t="s">
        <v>377</v>
      </c>
      <c r="N79" s="462" t="s">
        <v>740</v>
      </c>
      <c r="O79" s="222"/>
      <c r="P79" s="220"/>
      <c r="Q79" s="39"/>
      <c r="R79" s="15">
        <v>0.8</v>
      </c>
      <c r="S79" s="96">
        <v>20000</v>
      </c>
      <c r="T79" s="497"/>
      <c r="U79" s="498"/>
      <c r="V79" s="33">
        <f t="shared" si="7"/>
        <v>0</v>
      </c>
      <c r="W79" s="228">
        <f t="shared" si="9"/>
        <v>0</v>
      </c>
      <c r="X79" s="46">
        <f t="shared" si="10"/>
        <v>0</v>
      </c>
      <c r="Y79" s="228">
        <f t="shared" si="8"/>
        <v>0</v>
      </c>
      <c r="Z79" s="246"/>
      <c r="AA79" s="238">
        <f t="shared" si="12"/>
        <v>0</v>
      </c>
    </row>
    <row r="80" spans="1:27" ht="28.5" customHeight="1">
      <c r="A80" s="458" t="s">
        <v>419</v>
      </c>
      <c r="B80" s="60" t="s">
        <v>368</v>
      </c>
      <c r="C80" s="39" t="s">
        <v>28</v>
      </c>
      <c r="D80" s="38" t="s">
        <v>309</v>
      </c>
      <c r="E80" s="454" t="s">
        <v>584</v>
      </c>
      <c r="F80" s="453" t="s">
        <v>634</v>
      </c>
      <c r="G80" s="299" t="s">
        <v>599</v>
      </c>
      <c r="H80" s="123" t="s">
        <v>659</v>
      </c>
      <c r="I80" s="454" t="s">
        <v>377</v>
      </c>
      <c r="J80" s="15" t="s">
        <v>517</v>
      </c>
      <c r="K80" s="38" t="s">
        <v>1</v>
      </c>
      <c r="L80" s="315" t="s">
        <v>548</v>
      </c>
      <c r="M80" s="463" t="s">
        <v>377</v>
      </c>
      <c r="N80" s="462" t="s">
        <v>831</v>
      </c>
      <c r="O80" s="220"/>
      <c r="P80" s="220"/>
      <c r="Q80" s="39"/>
      <c r="R80" s="15">
        <v>0.5</v>
      </c>
      <c r="S80" s="96">
        <v>7300</v>
      </c>
      <c r="T80" s="497"/>
      <c r="U80" s="498"/>
      <c r="V80" s="33">
        <f t="shared" si="7"/>
        <v>0</v>
      </c>
      <c r="W80" s="228">
        <f t="shared" si="9"/>
        <v>0</v>
      </c>
      <c r="X80" s="46">
        <f t="shared" si="10"/>
        <v>0</v>
      </c>
      <c r="Y80" s="228">
        <f t="shared" si="8"/>
        <v>0</v>
      </c>
      <c r="Z80" s="246"/>
      <c r="AA80" s="238">
        <f t="shared" si="12"/>
        <v>0</v>
      </c>
    </row>
    <row r="81" spans="1:34" s="230" customFormat="1" ht="30" customHeight="1">
      <c r="A81" s="240" t="s">
        <v>419</v>
      </c>
      <c r="B81" s="60" t="s">
        <v>208</v>
      </c>
      <c r="C81" s="38" t="s">
        <v>209</v>
      </c>
      <c r="D81" s="315" t="s">
        <v>202</v>
      </c>
      <c r="E81" s="437" t="s">
        <v>523</v>
      </c>
      <c r="F81" s="437" t="s">
        <v>538</v>
      </c>
      <c r="G81" s="303">
        <v>24</v>
      </c>
      <c r="H81" s="15" t="s">
        <v>992</v>
      </c>
      <c r="I81" s="437" t="s">
        <v>377</v>
      </c>
      <c r="J81" s="338" t="s">
        <v>517</v>
      </c>
      <c r="K81" s="315" t="s">
        <v>3</v>
      </c>
      <c r="L81" s="320" t="s">
        <v>566</v>
      </c>
      <c r="M81" s="437"/>
      <c r="N81" s="437" t="s">
        <v>832</v>
      </c>
      <c r="O81" s="315"/>
      <c r="P81" s="315"/>
      <c r="Q81" s="338"/>
      <c r="R81" s="273">
        <v>1</v>
      </c>
      <c r="S81" s="444">
        <v>42000</v>
      </c>
      <c r="T81" s="244"/>
      <c r="U81" s="570"/>
      <c r="V81" s="33">
        <f t="shared" si="7"/>
        <v>0</v>
      </c>
      <c r="W81" s="228">
        <f t="shared" si="9"/>
        <v>0</v>
      </c>
      <c r="X81" s="46">
        <f t="shared" si="10"/>
        <v>0</v>
      </c>
      <c r="Y81" s="228">
        <f t="shared" si="8"/>
        <v>0</v>
      </c>
      <c r="Z81" s="246"/>
      <c r="AA81" s="238">
        <f t="shared" si="12"/>
        <v>0</v>
      </c>
      <c r="AB81" s="32"/>
      <c r="AC81" s="32"/>
      <c r="AD81" s="32"/>
      <c r="AE81" s="32"/>
      <c r="AF81" s="32"/>
      <c r="AG81" s="32"/>
      <c r="AH81" s="32"/>
    </row>
    <row r="82" spans="1:27" ht="28.5" customHeight="1">
      <c r="A82" s="458" t="s">
        <v>419</v>
      </c>
      <c r="B82" s="60" t="s">
        <v>371</v>
      </c>
      <c r="C82" s="39" t="s">
        <v>40</v>
      </c>
      <c r="D82" s="38" t="s">
        <v>306</v>
      </c>
      <c r="E82" s="454" t="s">
        <v>523</v>
      </c>
      <c r="F82" s="453" t="s">
        <v>634</v>
      </c>
      <c r="G82" s="303">
        <v>24</v>
      </c>
      <c r="H82" s="123" t="s">
        <v>660</v>
      </c>
      <c r="I82" s="454" t="s">
        <v>377</v>
      </c>
      <c r="J82" s="15" t="s">
        <v>517</v>
      </c>
      <c r="K82" s="38" t="s">
        <v>2</v>
      </c>
      <c r="L82" s="320" t="s">
        <v>548</v>
      </c>
      <c r="M82" s="463"/>
      <c r="N82" s="462" t="s">
        <v>740</v>
      </c>
      <c r="O82" s="220"/>
      <c r="P82" s="220"/>
      <c r="Q82" s="39"/>
      <c r="R82" s="15">
        <v>0.7</v>
      </c>
      <c r="S82" s="96">
        <v>12000</v>
      </c>
      <c r="T82" s="497"/>
      <c r="U82" s="498"/>
      <c r="V82" s="33">
        <f t="shared" si="7"/>
        <v>0</v>
      </c>
      <c r="W82" s="228">
        <f t="shared" si="9"/>
        <v>0</v>
      </c>
      <c r="X82" s="46">
        <f t="shared" si="10"/>
        <v>0</v>
      </c>
      <c r="Y82" s="228">
        <f t="shared" si="8"/>
        <v>0</v>
      </c>
      <c r="Z82" s="246"/>
      <c r="AA82" s="238">
        <f t="shared" si="12"/>
        <v>0</v>
      </c>
    </row>
    <row r="83" spans="1:27" ht="28.5" customHeight="1">
      <c r="A83" s="458" t="s">
        <v>419</v>
      </c>
      <c r="B83" s="60" t="s">
        <v>338</v>
      </c>
      <c r="C83" s="39" t="s">
        <v>41</v>
      </c>
      <c r="D83" s="38" t="s">
        <v>241</v>
      </c>
      <c r="E83" s="454" t="s">
        <v>523</v>
      </c>
      <c r="F83" s="453" t="s">
        <v>634</v>
      </c>
      <c r="G83" s="299" t="s">
        <v>535</v>
      </c>
      <c r="H83" s="123" t="s">
        <v>669</v>
      </c>
      <c r="I83" s="454" t="s">
        <v>484</v>
      </c>
      <c r="J83" s="15" t="s">
        <v>607</v>
      </c>
      <c r="K83" s="38" t="s">
        <v>2</v>
      </c>
      <c r="L83" s="315" t="s">
        <v>581</v>
      </c>
      <c r="M83" s="463" t="s">
        <v>541</v>
      </c>
      <c r="N83" s="462" t="s">
        <v>740</v>
      </c>
      <c r="O83" s="222"/>
      <c r="P83" s="220"/>
      <c r="Q83" s="39"/>
      <c r="R83" s="273">
        <v>0.7</v>
      </c>
      <c r="S83" s="40">
        <v>11000</v>
      </c>
      <c r="T83" s="497"/>
      <c r="U83" s="498"/>
      <c r="V83" s="33">
        <f t="shared" si="7"/>
        <v>0</v>
      </c>
      <c r="W83" s="228">
        <f t="shared" si="9"/>
        <v>0</v>
      </c>
      <c r="X83" s="46">
        <f t="shared" si="10"/>
        <v>0</v>
      </c>
      <c r="Y83" s="228">
        <f t="shared" si="8"/>
        <v>0</v>
      </c>
      <c r="Z83" s="246"/>
      <c r="AA83" s="238">
        <f t="shared" si="12"/>
        <v>0</v>
      </c>
    </row>
    <row r="84" spans="1:27" ht="15">
      <c r="A84" s="261"/>
      <c r="B84" s="259"/>
      <c r="C84" s="261"/>
      <c r="D84" s="352"/>
      <c r="E84" s="352"/>
      <c r="F84" s="352"/>
      <c r="G84" s="358"/>
      <c r="H84" s="486"/>
      <c r="I84" s="352"/>
      <c r="J84" s="354"/>
      <c r="K84" s="352"/>
      <c r="L84" s="352"/>
      <c r="M84" s="352"/>
      <c r="N84" s="352"/>
      <c r="O84" s="355"/>
      <c r="P84" s="354"/>
      <c r="Q84" s="354"/>
      <c r="R84" s="260"/>
      <c r="S84" s="288"/>
      <c r="T84" s="504"/>
      <c r="U84" s="505"/>
      <c r="V84" s="260">
        <f t="shared" si="7"/>
        <v>0</v>
      </c>
      <c r="W84" s="263"/>
      <c r="X84" s="263"/>
      <c r="Y84" s="263">
        <f t="shared" si="8"/>
        <v>0</v>
      </c>
      <c r="Z84" s="263"/>
      <c r="AA84" s="282"/>
    </row>
    <row r="85" spans="1:43" s="26" customFormat="1" ht="30.75" customHeight="1">
      <c r="A85" s="240" t="s">
        <v>433</v>
      </c>
      <c r="B85" s="60" t="s">
        <v>276</v>
      </c>
      <c r="C85" s="39" t="s">
        <v>249</v>
      </c>
      <c r="D85" s="38"/>
      <c r="E85" s="453" t="s">
        <v>523</v>
      </c>
      <c r="F85" s="453" t="s">
        <v>634</v>
      </c>
      <c r="G85" s="305" t="s">
        <v>535</v>
      </c>
      <c r="H85" s="15" t="s">
        <v>995</v>
      </c>
      <c r="I85" s="453" t="s">
        <v>484</v>
      </c>
      <c r="J85" s="15" t="s">
        <v>513</v>
      </c>
      <c r="K85" s="38" t="s">
        <v>7</v>
      </c>
      <c r="L85" s="315" t="s">
        <v>568</v>
      </c>
      <c r="M85" s="463" t="s">
        <v>484</v>
      </c>
      <c r="N85" s="462" t="s">
        <v>832</v>
      </c>
      <c r="O85" s="222"/>
      <c r="P85" s="220"/>
      <c r="Q85" s="39"/>
      <c r="R85" s="15">
        <v>0.5</v>
      </c>
      <c r="S85" s="40">
        <v>6000</v>
      </c>
      <c r="T85" s="497"/>
      <c r="U85" s="498"/>
      <c r="V85" s="33">
        <f t="shared" si="7"/>
        <v>0</v>
      </c>
      <c r="W85" s="228">
        <f aca="true" t="shared" si="13" ref="W85:W102">V85*R85</f>
        <v>0</v>
      </c>
      <c r="X85" s="46">
        <f aca="true" t="shared" si="14" ref="X85:X102">W85/S85*43560</f>
        <v>0</v>
      </c>
      <c r="Y85" s="228">
        <f t="shared" si="8"/>
        <v>0</v>
      </c>
      <c r="Z85" s="246"/>
      <c r="AA85" s="238">
        <f aca="true" t="shared" si="15" ref="AA85:AA102">X85*T85</f>
        <v>0</v>
      </c>
      <c r="AB85" s="245"/>
      <c r="AC85" s="237" t="e">
        <f>#REF!*AA85</f>
        <v>#REF!</v>
      </c>
      <c r="AE85" s="270"/>
      <c r="AF85" s="270"/>
      <c r="AG85" s="32"/>
      <c r="AH85" s="32"/>
      <c r="AI85" s="32"/>
      <c r="AJ85" s="32"/>
      <c r="AK85" s="32"/>
      <c r="AL85" s="32"/>
      <c r="AM85" s="32"/>
      <c r="AN85" s="32"/>
      <c r="AO85" s="32"/>
      <c r="AP85" s="32"/>
      <c r="AQ85" s="32"/>
    </row>
    <row r="86" spans="1:27" ht="19.5" customHeight="1">
      <c r="A86" s="457" t="s">
        <v>433</v>
      </c>
      <c r="B86" s="60" t="s">
        <v>278</v>
      </c>
      <c r="C86" s="34" t="s">
        <v>261</v>
      </c>
      <c r="D86" s="336" t="s">
        <v>313</v>
      </c>
      <c r="E86" s="456" t="s">
        <v>627</v>
      </c>
      <c r="F86" s="463" t="s">
        <v>634</v>
      </c>
      <c r="G86" s="303">
        <v>12</v>
      </c>
      <c r="H86" s="337" t="s">
        <v>671</v>
      </c>
      <c r="I86" s="456" t="s">
        <v>377</v>
      </c>
      <c r="J86" s="338" t="s">
        <v>513</v>
      </c>
      <c r="K86" s="315" t="s">
        <v>1</v>
      </c>
      <c r="L86" s="315"/>
      <c r="M86" s="456"/>
      <c r="N86" s="462" t="s">
        <v>740</v>
      </c>
      <c r="O86" s="315"/>
      <c r="P86" s="315"/>
      <c r="Q86" s="338"/>
      <c r="R86" s="15">
        <v>1</v>
      </c>
      <c r="S86" s="96">
        <v>29000</v>
      </c>
      <c r="T86" s="497"/>
      <c r="U86" s="498"/>
      <c r="V86" s="33">
        <f t="shared" si="7"/>
        <v>0</v>
      </c>
      <c r="W86" s="228">
        <f t="shared" si="13"/>
        <v>0</v>
      </c>
      <c r="X86" s="46">
        <f t="shared" si="14"/>
        <v>0</v>
      </c>
      <c r="Y86" s="228">
        <f t="shared" si="8"/>
        <v>0</v>
      </c>
      <c r="Z86" s="246"/>
      <c r="AA86" s="238">
        <f t="shared" si="15"/>
        <v>0</v>
      </c>
    </row>
    <row r="87" spans="1:27" s="32" customFormat="1" ht="15">
      <c r="A87" s="457" t="s">
        <v>433</v>
      </c>
      <c r="B87" s="43" t="s">
        <v>775</v>
      </c>
      <c r="C87" s="15" t="s">
        <v>776</v>
      </c>
      <c r="D87" s="125" t="s">
        <v>309</v>
      </c>
      <c r="E87" s="453" t="s">
        <v>584</v>
      </c>
      <c r="F87" s="453" t="s">
        <v>634</v>
      </c>
      <c r="G87" s="301" t="s">
        <v>612</v>
      </c>
      <c r="H87" s="15" t="s">
        <v>659</v>
      </c>
      <c r="I87" s="453" t="s">
        <v>377</v>
      </c>
      <c r="J87" s="15" t="s">
        <v>956</v>
      </c>
      <c r="K87" s="125" t="s">
        <v>1</v>
      </c>
      <c r="L87" s="315"/>
      <c r="M87" s="463" t="s">
        <v>377</v>
      </c>
      <c r="N87" s="462" t="s">
        <v>756</v>
      </c>
      <c r="O87" s="220"/>
      <c r="P87" s="220"/>
      <c r="Q87" s="39"/>
      <c r="R87" s="15">
        <v>1.6</v>
      </c>
      <c r="S87" s="40">
        <v>102000</v>
      </c>
      <c r="T87" s="497"/>
      <c r="U87" s="498"/>
      <c r="V87" s="33">
        <f t="shared" si="7"/>
        <v>0</v>
      </c>
      <c r="W87" s="228">
        <f t="shared" si="13"/>
        <v>0</v>
      </c>
      <c r="X87" s="46">
        <f t="shared" si="14"/>
        <v>0</v>
      </c>
      <c r="Y87" s="228">
        <f t="shared" si="8"/>
        <v>0</v>
      </c>
      <c r="Z87" s="246"/>
      <c r="AA87" s="238">
        <f t="shared" si="15"/>
        <v>0</v>
      </c>
    </row>
    <row r="88" spans="1:27" s="32" customFormat="1" ht="30">
      <c r="A88" s="457" t="s">
        <v>433</v>
      </c>
      <c r="B88" s="60" t="s">
        <v>777</v>
      </c>
      <c r="C88" s="39" t="s">
        <v>778</v>
      </c>
      <c r="D88" s="38"/>
      <c r="E88" s="453" t="s">
        <v>627</v>
      </c>
      <c r="F88" s="453" t="s">
        <v>634</v>
      </c>
      <c r="G88" s="301" t="s">
        <v>641</v>
      </c>
      <c r="H88" s="213" t="s">
        <v>659</v>
      </c>
      <c r="I88" s="453" t="s">
        <v>377</v>
      </c>
      <c r="J88" s="15" t="s">
        <v>513</v>
      </c>
      <c r="K88" s="125" t="s">
        <v>1</v>
      </c>
      <c r="L88" s="315"/>
      <c r="M88" s="463" t="s">
        <v>377</v>
      </c>
      <c r="N88" s="493" t="s">
        <v>740</v>
      </c>
      <c r="O88" s="220"/>
      <c r="P88" s="220"/>
      <c r="Q88" s="39"/>
      <c r="R88" s="15">
        <v>1</v>
      </c>
      <c r="S88" s="40">
        <v>30000</v>
      </c>
      <c r="T88" s="497"/>
      <c r="U88" s="498"/>
      <c r="V88" s="33">
        <f t="shared" si="7"/>
        <v>0</v>
      </c>
      <c r="W88" s="228">
        <f t="shared" si="13"/>
        <v>0</v>
      </c>
      <c r="X88" s="46">
        <f t="shared" si="14"/>
        <v>0</v>
      </c>
      <c r="Y88" s="228">
        <f t="shared" si="8"/>
        <v>0</v>
      </c>
      <c r="Z88" s="246"/>
      <c r="AA88" s="238">
        <f t="shared" si="15"/>
        <v>0</v>
      </c>
    </row>
    <row r="89" spans="1:27" ht="18.75" customHeight="1">
      <c r="A89" s="457" t="s">
        <v>433</v>
      </c>
      <c r="B89" s="60" t="s">
        <v>493</v>
      </c>
      <c r="C89" s="39" t="s">
        <v>492</v>
      </c>
      <c r="D89" s="38" t="s">
        <v>313</v>
      </c>
      <c r="E89" s="454" t="s">
        <v>584</v>
      </c>
      <c r="F89" s="454" t="s">
        <v>634</v>
      </c>
      <c r="G89" s="303">
        <v>24</v>
      </c>
      <c r="H89" s="123" t="s">
        <v>659</v>
      </c>
      <c r="I89" s="454" t="s">
        <v>377</v>
      </c>
      <c r="J89" s="39" t="s">
        <v>517</v>
      </c>
      <c r="K89" s="38"/>
      <c r="L89" s="315" t="s">
        <v>566</v>
      </c>
      <c r="M89" s="463"/>
      <c r="N89" s="462" t="s">
        <v>740</v>
      </c>
      <c r="O89" s="222"/>
      <c r="P89" s="220"/>
      <c r="Q89" s="39"/>
      <c r="R89" s="15">
        <v>0.6</v>
      </c>
      <c r="S89" s="96">
        <v>10000</v>
      </c>
      <c r="T89" s="497"/>
      <c r="U89" s="498"/>
      <c r="V89" s="33">
        <f t="shared" si="7"/>
        <v>0</v>
      </c>
      <c r="W89" s="228">
        <f t="shared" si="13"/>
        <v>0</v>
      </c>
      <c r="X89" s="46">
        <f t="shared" si="14"/>
        <v>0</v>
      </c>
      <c r="Y89" s="228">
        <f t="shared" si="8"/>
        <v>0</v>
      </c>
      <c r="Z89" s="246"/>
      <c r="AA89" s="238">
        <f t="shared" si="15"/>
        <v>0</v>
      </c>
    </row>
    <row r="90" spans="1:27" ht="17.25" customHeight="1">
      <c r="A90" s="457" t="s">
        <v>433</v>
      </c>
      <c r="B90" s="60" t="s">
        <v>302</v>
      </c>
      <c r="C90" s="39" t="s">
        <v>157</v>
      </c>
      <c r="D90" s="38"/>
      <c r="E90" s="454" t="s">
        <v>584</v>
      </c>
      <c r="F90" s="453" t="s">
        <v>634</v>
      </c>
      <c r="G90" s="303">
        <v>36</v>
      </c>
      <c r="H90" s="123" t="s">
        <v>659</v>
      </c>
      <c r="I90" s="454" t="s">
        <v>484</v>
      </c>
      <c r="J90" s="39" t="s">
        <v>517</v>
      </c>
      <c r="K90" s="38" t="s">
        <v>1</v>
      </c>
      <c r="L90" s="315"/>
      <c r="M90" s="463"/>
      <c r="N90" s="462" t="s">
        <v>740</v>
      </c>
      <c r="O90" s="222"/>
      <c r="P90" s="220"/>
      <c r="Q90" s="39"/>
      <c r="R90" s="15">
        <v>0.5</v>
      </c>
      <c r="S90" s="71">
        <v>7600</v>
      </c>
      <c r="T90" s="497"/>
      <c r="U90" s="498"/>
      <c r="V90" s="33">
        <f t="shared" si="7"/>
        <v>0</v>
      </c>
      <c r="W90" s="228">
        <f t="shared" si="13"/>
        <v>0</v>
      </c>
      <c r="X90" s="46">
        <f t="shared" si="14"/>
        <v>0</v>
      </c>
      <c r="Y90" s="228">
        <f t="shared" si="8"/>
        <v>0</v>
      </c>
      <c r="Z90" s="246"/>
      <c r="AA90" s="238">
        <f t="shared" si="15"/>
        <v>0</v>
      </c>
    </row>
    <row r="91" spans="1:27" ht="17.25" customHeight="1">
      <c r="A91" s="457" t="s">
        <v>433</v>
      </c>
      <c r="B91" s="60" t="s">
        <v>303</v>
      </c>
      <c r="C91" s="39" t="s">
        <v>158</v>
      </c>
      <c r="D91" s="38" t="s">
        <v>306</v>
      </c>
      <c r="E91" s="454" t="s">
        <v>584</v>
      </c>
      <c r="F91" s="453" t="s">
        <v>635</v>
      </c>
      <c r="G91" s="303">
        <v>36</v>
      </c>
      <c r="H91" s="15" t="s">
        <v>996</v>
      </c>
      <c r="I91" s="454" t="s">
        <v>484</v>
      </c>
      <c r="J91" s="39" t="s">
        <v>517</v>
      </c>
      <c r="K91" s="38" t="s">
        <v>1</v>
      </c>
      <c r="L91" s="315"/>
      <c r="M91" s="463"/>
      <c r="N91" s="462" t="s">
        <v>998</v>
      </c>
      <c r="O91" s="222"/>
      <c r="P91" s="220"/>
      <c r="Q91" s="39"/>
      <c r="R91" s="15">
        <v>0.4</v>
      </c>
      <c r="S91" s="96">
        <v>5500</v>
      </c>
      <c r="T91" s="497"/>
      <c r="U91" s="498"/>
      <c r="V91" s="33">
        <f t="shared" si="7"/>
        <v>0</v>
      </c>
      <c r="W91" s="228">
        <f t="shared" si="13"/>
        <v>0</v>
      </c>
      <c r="X91" s="46">
        <f t="shared" si="14"/>
        <v>0</v>
      </c>
      <c r="Y91" s="228">
        <f t="shared" si="8"/>
        <v>0</v>
      </c>
      <c r="Z91" s="246"/>
      <c r="AA91" s="238">
        <f t="shared" si="15"/>
        <v>0</v>
      </c>
    </row>
    <row r="92" spans="1:27" s="32" customFormat="1" ht="15">
      <c r="A92" s="457" t="s">
        <v>433</v>
      </c>
      <c r="B92" s="60" t="s">
        <v>340</v>
      </c>
      <c r="C92" s="39" t="s">
        <v>159</v>
      </c>
      <c r="D92" s="38" t="s">
        <v>160</v>
      </c>
      <c r="E92" s="454" t="s">
        <v>627</v>
      </c>
      <c r="F92" s="454" t="s">
        <v>634</v>
      </c>
      <c r="G92" s="303">
        <v>48</v>
      </c>
      <c r="H92" s="15" t="s">
        <v>966</v>
      </c>
      <c r="I92" s="454" t="s">
        <v>484</v>
      </c>
      <c r="J92" s="15" t="s">
        <v>958</v>
      </c>
      <c r="K92" s="38" t="s">
        <v>1</v>
      </c>
      <c r="L92" s="315"/>
      <c r="M92" s="463" t="s">
        <v>377</v>
      </c>
      <c r="N92" s="462" t="s">
        <v>740</v>
      </c>
      <c r="O92" s="222"/>
      <c r="P92" s="220"/>
      <c r="Q92" s="39"/>
      <c r="R92" s="273">
        <v>0.4</v>
      </c>
      <c r="S92" s="40">
        <v>4200</v>
      </c>
      <c r="T92" s="497"/>
      <c r="U92" s="498"/>
      <c r="V92" s="33">
        <f t="shared" si="7"/>
        <v>0</v>
      </c>
      <c r="W92" s="228">
        <f t="shared" si="13"/>
        <v>0</v>
      </c>
      <c r="X92" s="117">
        <f t="shared" si="14"/>
        <v>0</v>
      </c>
      <c r="Y92" s="228">
        <f t="shared" si="8"/>
        <v>0</v>
      </c>
      <c r="Z92" s="470"/>
      <c r="AA92" s="238">
        <f t="shared" si="15"/>
        <v>0</v>
      </c>
    </row>
    <row r="93" spans="1:27" ht="27.75" customHeight="1">
      <c r="A93" s="457" t="s">
        <v>433</v>
      </c>
      <c r="B93" s="59" t="s">
        <v>691</v>
      </c>
      <c r="C93" s="34" t="s">
        <v>324</v>
      </c>
      <c r="D93" s="38" t="s">
        <v>309</v>
      </c>
      <c r="E93" s="454" t="s">
        <v>523</v>
      </c>
      <c r="F93" s="453" t="s">
        <v>634</v>
      </c>
      <c r="G93" s="299" t="s">
        <v>535</v>
      </c>
      <c r="H93" s="15" t="s">
        <v>661</v>
      </c>
      <c r="I93" s="454" t="s">
        <v>484</v>
      </c>
      <c r="J93" s="15" t="s">
        <v>513</v>
      </c>
      <c r="K93" s="38" t="s">
        <v>1</v>
      </c>
      <c r="L93" s="315">
        <v>7</v>
      </c>
      <c r="M93" s="463" t="s">
        <v>484</v>
      </c>
      <c r="N93" s="462" t="s">
        <v>832</v>
      </c>
      <c r="O93" s="222" t="s">
        <v>696</v>
      </c>
      <c r="P93" s="222" t="s">
        <v>696</v>
      </c>
      <c r="Q93" s="39"/>
      <c r="R93" s="15">
        <v>0.5</v>
      </c>
      <c r="S93" s="96">
        <v>7115</v>
      </c>
      <c r="T93" s="497"/>
      <c r="U93" s="498"/>
      <c r="V93" s="33">
        <f t="shared" si="7"/>
        <v>0</v>
      </c>
      <c r="W93" s="228">
        <f t="shared" si="13"/>
        <v>0</v>
      </c>
      <c r="X93" s="46">
        <f t="shared" si="14"/>
        <v>0</v>
      </c>
      <c r="Y93" s="228">
        <f t="shared" si="8"/>
        <v>0</v>
      </c>
      <c r="Z93" s="246"/>
      <c r="AA93" s="238">
        <f t="shared" si="15"/>
        <v>0</v>
      </c>
    </row>
    <row r="94" spans="1:27" ht="18" customHeight="1">
      <c r="A94" s="457" t="s">
        <v>433</v>
      </c>
      <c r="B94" s="60" t="s">
        <v>307</v>
      </c>
      <c r="C94" s="39" t="s">
        <v>310</v>
      </c>
      <c r="D94" s="38" t="s">
        <v>309</v>
      </c>
      <c r="E94" s="454" t="s">
        <v>584</v>
      </c>
      <c r="F94" s="454" t="s">
        <v>538</v>
      </c>
      <c r="G94" s="303">
        <v>24</v>
      </c>
      <c r="H94" s="123" t="s">
        <v>659</v>
      </c>
      <c r="I94" s="454" t="s">
        <v>484</v>
      </c>
      <c r="J94" s="39" t="s">
        <v>513</v>
      </c>
      <c r="K94" s="38" t="s">
        <v>1</v>
      </c>
      <c r="L94" s="315"/>
      <c r="M94" s="463" t="s">
        <v>377</v>
      </c>
      <c r="N94" s="462" t="s">
        <v>989</v>
      </c>
      <c r="O94" s="268" t="s">
        <v>44</v>
      </c>
      <c r="P94" s="222" t="s">
        <v>44</v>
      </c>
      <c r="Q94" s="39"/>
      <c r="R94" s="15">
        <v>0.8</v>
      </c>
      <c r="S94" s="96">
        <v>20000</v>
      </c>
      <c r="T94" s="497"/>
      <c r="U94" s="498"/>
      <c r="V94" s="33">
        <f t="shared" si="7"/>
        <v>0</v>
      </c>
      <c r="W94" s="228">
        <f t="shared" si="13"/>
        <v>0</v>
      </c>
      <c r="X94" s="46">
        <f t="shared" si="14"/>
        <v>0</v>
      </c>
      <c r="Y94" s="228">
        <f t="shared" si="8"/>
        <v>0</v>
      </c>
      <c r="Z94" s="246"/>
      <c r="AA94" s="238">
        <f t="shared" si="15"/>
        <v>0</v>
      </c>
    </row>
    <row r="95" spans="1:27" ht="15">
      <c r="A95" s="457" t="s">
        <v>433</v>
      </c>
      <c r="B95" s="59" t="s">
        <v>375</v>
      </c>
      <c r="C95" s="34" t="s">
        <v>198</v>
      </c>
      <c r="D95" s="38" t="s">
        <v>313</v>
      </c>
      <c r="E95" s="453" t="s">
        <v>523</v>
      </c>
      <c r="F95" s="454" t="s">
        <v>634</v>
      </c>
      <c r="G95" s="299" t="s">
        <v>537</v>
      </c>
      <c r="H95" s="15" t="s">
        <v>967</v>
      </c>
      <c r="I95" s="454" t="s">
        <v>377</v>
      </c>
      <c r="J95" s="15" t="s">
        <v>958</v>
      </c>
      <c r="K95" s="38" t="s">
        <v>1</v>
      </c>
      <c r="L95" s="315">
        <v>7</v>
      </c>
      <c r="M95" s="463" t="s">
        <v>377</v>
      </c>
      <c r="N95" s="462" t="s">
        <v>740</v>
      </c>
      <c r="O95" s="220"/>
      <c r="P95" s="220"/>
      <c r="Q95" s="39"/>
      <c r="R95" s="15">
        <v>5</v>
      </c>
      <c r="S95" s="96">
        <v>1000000</v>
      </c>
      <c r="T95" s="497"/>
      <c r="U95" s="498"/>
      <c r="V95" s="33">
        <f t="shared" si="7"/>
        <v>0</v>
      </c>
      <c r="W95" s="228">
        <f t="shared" si="13"/>
        <v>0</v>
      </c>
      <c r="X95" s="117">
        <f t="shared" si="14"/>
        <v>0</v>
      </c>
      <c r="Y95" s="228">
        <f t="shared" si="8"/>
        <v>0</v>
      </c>
      <c r="Z95" s="470"/>
      <c r="AA95" s="238">
        <f t="shared" si="15"/>
        <v>0</v>
      </c>
    </row>
    <row r="96" spans="1:27" ht="60">
      <c r="A96" s="457" t="s">
        <v>433</v>
      </c>
      <c r="B96" s="60" t="s">
        <v>502</v>
      </c>
      <c r="C96" s="39" t="s">
        <v>503</v>
      </c>
      <c r="D96" s="38" t="s">
        <v>333</v>
      </c>
      <c r="E96" s="454" t="s">
        <v>523</v>
      </c>
      <c r="F96" s="454" t="s">
        <v>635</v>
      </c>
      <c r="G96" s="303">
        <v>24</v>
      </c>
      <c r="H96" s="15" t="s">
        <v>976</v>
      </c>
      <c r="I96" s="454" t="s">
        <v>377</v>
      </c>
      <c r="J96" s="39" t="s">
        <v>484</v>
      </c>
      <c r="K96" s="38"/>
      <c r="L96" s="315"/>
      <c r="M96" s="463" t="s">
        <v>484</v>
      </c>
      <c r="N96" s="462" t="s">
        <v>921</v>
      </c>
      <c r="O96" s="222"/>
      <c r="P96" s="220"/>
      <c r="Q96" s="39" t="s">
        <v>922</v>
      </c>
      <c r="R96" s="15">
        <v>2.1</v>
      </c>
      <c r="S96" s="71">
        <v>225000</v>
      </c>
      <c r="T96" s="497"/>
      <c r="U96" s="498"/>
      <c r="V96" s="33">
        <f t="shared" si="7"/>
        <v>0</v>
      </c>
      <c r="W96" s="228">
        <f t="shared" si="13"/>
        <v>0</v>
      </c>
      <c r="X96" s="46">
        <f t="shared" si="14"/>
        <v>0</v>
      </c>
      <c r="Y96" s="228">
        <f t="shared" si="8"/>
        <v>0</v>
      </c>
      <c r="Z96" s="246"/>
      <c r="AA96" s="238">
        <f t="shared" si="15"/>
        <v>0</v>
      </c>
    </row>
    <row r="97" spans="1:27" ht="31.5" customHeight="1">
      <c r="A97" s="457" t="s">
        <v>433</v>
      </c>
      <c r="B97" s="59" t="s">
        <v>341</v>
      </c>
      <c r="C97" s="34" t="s">
        <v>80</v>
      </c>
      <c r="D97" s="38" t="s">
        <v>320</v>
      </c>
      <c r="E97" s="454" t="s">
        <v>627</v>
      </c>
      <c r="F97" s="454" t="s">
        <v>634</v>
      </c>
      <c r="G97" s="303">
        <v>24</v>
      </c>
      <c r="H97" s="15" t="s">
        <v>970</v>
      </c>
      <c r="I97" s="454" t="s">
        <v>377</v>
      </c>
      <c r="J97" s="15" t="s">
        <v>607</v>
      </c>
      <c r="K97" s="38" t="s">
        <v>1</v>
      </c>
      <c r="L97" s="315"/>
      <c r="M97" s="463" t="s">
        <v>377</v>
      </c>
      <c r="N97" s="462" t="s">
        <v>740</v>
      </c>
      <c r="O97" s="220"/>
      <c r="P97" s="220"/>
      <c r="Q97" s="39"/>
      <c r="R97" s="15">
        <v>1.4</v>
      </c>
      <c r="S97" s="96">
        <v>80000</v>
      </c>
      <c r="T97" s="497"/>
      <c r="U97" s="498"/>
      <c r="V97" s="33">
        <f t="shared" si="7"/>
        <v>0</v>
      </c>
      <c r="W97" s="228">
        <f t="shared" si="13"/>
        <v>0</v>
      </c>
      <c r="X97" s="117">
        <f t="shared" si="14"/>
        <v>0</v>
      </c>
      <c r="Y97" s="228">
        <f t="shared" si="8"/>
        <v>0</v>
      </c>
      <c r="Z97" s="470"/>
      <c r="AA97" s="238">
        <f t="shared" si="15"/>
        <v>0</v>
      </c>
    </row>
    <row r="98" spans="1:41" s="264" customFormat="1" ht="15" customHeight="1">
      <c r="A98" s="240" t="s">
        <v>433</v>
      </c>
      <c r="B98" s="60" t="s">
        <v>342</v>
      </c>
      <c r="C98" s="39" t="s">
        <v>83</v>
      </c>
      <c r="D98" s="38" t="s">
        <v>241</v>
      </c>
      <c r="E98" s="453" t="s">
        <v>523</v>
      </c>
      <c r="F98" s="453" t="s">
        <v>634</v>
      </c>
      <c r="G98" s="303" t="s">
        <v>586</v>
      </c>
      <c r="H98" s="15" t="s">
        <v>994</v>
      </c>
      <c r="I98" s="454" t="s">
        <v>484</v>
      </c>
      <c r="J98" s="15" t="s">
        <v>607</v>
      </c>
      <c r="K98" s="38" t="s">
        <v>1</v>
      </c>
      <c r="L98" s="315" t="s">
        <v>568</v>
      </c>
      <c r="M98" s="463" t="s">
        <v>484</v>
      </c>
      <c r="N98" s="535" t="s">
        <v>832</v>
      </c>
      <c r="O98" s="220"/>
      <c r="P98" s="220"/>
      <c r="Q98" s="39"/>
      <c r="R98" s="273">
        <v>0.6</v>
      </c>
      <c r="S98" s="40">
        <v>14000</v>
      </c>
      <c r="T98" s="497"/>
      <c r="U98" s="498"/>
      <c r="V98" s="33">
        <f t="shared" si="7"/>
        <v>0</v>
      </c>
      <c r="W98" s="228">
        <f t="shared" si="13"/>
        <v>0</v>
      </c>
      <c r="X98" s="46">
        <f t="shared" si="14"/>
        <v>0</v>
      </c>
      <c r="Y98" s="228">
        <f>IF(X98&gt;Z98,"too high",X98)</f>
        <v>0</v>
      </c>
      <c r="Z98" s="246">
        <v>8</v>
      </c>
      <c r="AA98" s="238">
        <f t="shared" si="15"/>
        <v>0</v>
      </c>
      <c r="AB98" s="227"/>
      <c r="AC98" s="227"/>
      <c r="AD98" s="32"/>
      <c r="AE98" s="32"/>
      <c r="AF98" s="32"/>
      <c r="AG98" s="32"/>
      <c r="AH98" s="32"/>
      <c r="AI98" s="32"/>
      <c r="AJ98" s="32"/>
      <c r="AK98" s="32"/>
      <c r="AL98" s="32"/>
      <c r="AM98" s="32"/>
      <c r="AN98" s="32"/>
      <c r="AO98" s="32"/>
    </row>
    <row r="99" spans="1:27" ht="20.25" customHeight="1">
      <c r="A99" s="457" t="s">
        <v>433</v>
      </c>
      <c r="B99" s="60" t="s">
        <v>343</v>
      </c>
      <c r="C99" s="39" t="s">
        <v>92</v>
      </c>
      <c r="D99" s="38" t="s">
        <v>333</v>
      </c>
      <c r="E99" s="454" t="s">
        <v>627</v>
      </c>
      <c r="F99" s="454" t="s">
        <v>635</v>
      </c>
      <c r="G99" s="303">
        <v>24</v>
      </c>
      <c r="H99" s="15" t="s">
        <v>968</v>
      </c>
      <c r="I99" s="454" t="s">
        <v>484</v>
      </c>
      <c r="J99" s="15" t="s">
        <v>608</v>
      </c>
      <c r="K99" s="38" t="s">
        <v>1</v>
      </c>
      <c r="L99" s="315"/>
      <c r="M99" s="463" t="s">
        <v>377</v>
      </c>
      <c r="N99" s="462" t="s">
        <v>740</v>
      </c>
      <c r="O99" s="220"/>
      <c r="P99" s="220"/>
      <c r="Q99" s="39"/>
      <c r="R99" s="15">
        <v>1.7</v>
      </c>
      <c r="S99" s="96">
        <v>130000</v>
      </c>
      <c r="T99" s="497"/>
      <c r="U99" s="498"/>
      <c r="V99" s="33">
        <f t="shared" si="7"/>
        <v>0</v>
      </c>
      <c r="W99" s="228">
        <f t="shared" si="13"/>
        <v>0</v>
      </c>
      <c r="X99" s="46">
        <f t="shared" si="14"/>
        <v>0</v>
      </c>
      <c r="Y99" s="228">
        <f>IF(X99&gt;Z99,"too high",X99)</f>
        <v>0</v>
      </c>
      <c r="Z99" s="246">
        <v>16</v>
      </c>
      <c r="AA99" s="238">
        <f t="shared" si="15"/>
        <v>0</v>
      </c>
    </row>
    <row r="100" spans="1:27" s="26" customFormat="1" ht="30">
      <c r="A100" s="457" t="s">
        <v>433</v>
      </c>
      <c r="B100" s="43" t="s">
        <v>754</v>
      </c>
      <c r="C100" s="6" t="s">
        <v>753</v>
      </c>
      <c r="D100" s="125" t="s">
        <v>330</v>
      </c>
      <c r="E100" s="453" t="s">
        <v>584</v>
      </c>
      <c r="F100" s="453" t="s">
        <v>634</v>
      </c>
      <c r="G100" s="301" t="s">
        <v>564</v>
      </c>
      <c r="H100" s="15" t="s">
        <v>659</v>
      </c>
      <c r="I100" s="453" t="s">
        <v>377</v>
      </c>
      <c r="J100" s="15" t="s">
        <v>513</v>
      </c>
      <c r="K100" s="38"/>
      <c r="L100" s="320"/>
      <c r="M100" s="463"/>
      <c r="N100" s="462" t="s">
        <v>756</v>
      </c>
      <c r="O100" s="39"/>
      <c r="P100" s="39"/>
      <c r="Q100" s="39"/>
      <c r="R100" s="15">
        <v>3</v>
      </c>
      <c r="S100" s="40">
        <v>500000</v>
      </c>
      <c r="T100" s="497"/>
      <c r="U100" s="498"/>
      <c r="V100" s="33">
        <f t="shared" si="7"/>
        <v>0</v>
      </c>
      <c r="W100" s="228">
        <f t="shared" si="13"/>
        <v>0</v>
      </c>
      <c r="X100" s="117">
        <f t="shared" si="14"/>
        <v>0</v>
      </c>
      <c r="Y100" s="228">
        <f t="shared" si="8"/>
        <v>0</v>
      </c>
      <c r="Z100" s="470"/>
      <c r="AA100" s="238">
        <f t="shared" si="15"/>
        <v>0</v>
      </c>
    </row>
    <row r="101" spans="1:29" s="26" customFormat="1" ht="15">
      <c r="A101" s="457" t="s">
        <v>433</v>
      </c>
      <c r="B101" s="60" t="s">
        <v>376</v>
      </c>
      <c r="C101" s="39" t="s">
        <v>13</v>
      </c>
      <c r="D101" s="38" t="s">
        <v>309</v>
      </c>
      <c r="E101" s="454" t="s">
        <v>520</v>
      </c>
      <c r="F101" s="453" t="s">
        <v>634</v>
      </c>
      <c r="G101" s="303" t="s">
        <v>542</v>
      </c>
      <c r="H101" s="15" t="s">
        <v>993</v>
      </c>
      <c r="I101" s="454" t="s">
        <v>377</v>
      </c>
      <c r="J101" s="39" t="s">
        <v>484</v>
      </c>
      <c r="K101" s="38" t="s">
        <v>7</v>
      </c>
      <c r="L101" s="315" t="s">
        <v>596</v>
      </c>
      <c r="M101" s="463" t="s">
        <v>484</v>
      </c>
      <c r="N101" s="535" t="s">
        <v>832</v>
      </c>
      <c r="O101" s="220"/>
      <c r="P101" s="220"/>
      <c r="Q101" s="39"/>
      <c r="R101" s="273">
        <v>0.7</v>
      </c>
      <c r="S101" s="40">
        <v>12000</v>
      </c>
      <c r="T101" s="497"/>
      <c r="U101" s="498"/>
      <c r="V101" s="33">
        <f t="shared" si="7"/>
        <v>0</v>
      </c>
      <c r="W101" s="228">
        <f t="shared" si="13"/>
        <v>0</v>
      </c>
      <c r="X101" s="46">
        <f t="shared" si="14"/>
        <v>0</v>
      </c>
      <c r="Y101" s="228">
        <f t="shared" si="8"/>
        <v>0</v>
      </c>
      <c r="Z101" s="506"/>
      <c r="AA101" s="238">
        <f t="shared" si="15"/>
        <v>0</v>
      </c>
      <c r="AB101" s="75"/>
      <c r="AC101" s="75"/>
    </row>
    <row r="102" spans="1:27" s="75" customFormat="1" ht="30">
      <c r="A102" s="520" t="s">
        <v>433</v>
      </c>
      <c r="B102" s="60" t="s">
        <v>21</v>
      </c>
      <c r="C102" s="39" t="s">
        <v>20</v>
      </c>
      <c r="D102" s="38" t="s">
        <v>219</v>
      </c>
      <c r="E102" s="454" t="s">
        <v>520</v>
      </c>
      <c r="F102" s="437" t="s">
        <v>538</v>
      </c>
      <c r="G102" s="303" t="s">
        <v>539</v>
      </c>
      <c r="H102" s="15" t="s">
        <v>667</v>
      </c>
      <c r="I102" s="454" t="s">
        <v>377</v>
      </c>
      <c r="J102" s="39" t="s">
        <v>517</v>
      </c>
      <c r="K102" s="38" t="s">
        <v>7</v>
      </c>
      <c r="L102" s="315" t="s">
        <v>543</v>
      </c>
      <c r="M102" s="463"/>
      <c r="N102" s="535" t="s">
        <v>842</v>
      </c>
      <c r="O102" s="222"/>
      <c r="P102" s="220"/>
      <c r="Q102" s="39"/>
      <c r="R102" s="273">
        <v>0.8</v>
      </c>
      <c r="S102" s="158">
        <v>16000</v>
      </c>
      <c r="T102" s="497"/>
      <c r="U102" s="498"/>
      <c r="V102" s="33">
        <f t="shared" si="7"/>
        <v>0</v>
      </c>
      <c r="W102" s="228">
        <f t="shared" si="13"/>
        <v>0</v>
      </c>
      <c r="X102" s="46">
        <f t="shared" si="14"/>
        <v>0</v>
      </c>
      <c r="Y102" s="228">
        <f t="shared" si="8"/>
        <v>0</v>
      </c>
      <c r="Z102" s="506"/>
      <c r="AA102" s="238">
        <f t="shared" si="15"/>
        <v>0</v>
      </c>
    </row>
    <row r="103" spans="1:27" ht="15">
      <c r="A103" s="480"/>
      <c r="B103" s="259"/>
      <c r="C103" s="261"/>
      <c r="D103" s="352"/>
      <c r="E103" s="352"/>
      <c r="F103" s="352"/>
      <c r="G103" s="353"/>
      <c r="H103" s="486"/>
      <c r="I103" s="352"/>
      <c r="J103" s="354"/>
      <c r="K103" s="352"/>
      <c r="L103" s="352"/>
      <c r="M103" s="352"/>
      <c r="N103" s="352"/>
      <c r="O103" s="354"/>
      <c r="P103" s="354"/>
      <c r="Q103" s="354"/>
      <c r="R103" s="260"/>
      <c r="S103" s="288"/>
      <c r="T103" s="504"/>
      <c r="U103" s="505"/>
      <c r="V103" s="260">
        <f t="shared" si="7"/>
        <v>0</v>
      </c>
      <c r="W103" s="263"/>
      <c r="X103" s="263"/>
      <c r="Y103" s="263">
        <f t="shared" si="8"/>
        <v>0</v>
      </c>
      <c r="Z103" s="263"/>
      <c r="AA103" s="282"/>
    </row>
    <row r="104" spans="1:27" ht="15">
      <c r="A104" s="458" t="s">
        <v>377</v>
      </c>
      <c r="B104" s="60" t="s">
        <v>378</v>
      </c>
      <c r="C104" s="39" t="s">
        <v>332</v>
      </c>
      <c r="D104" s="38" t="s">
        <v>330</v>
      </c>
      <c r="E104" s="454" t="s">
        <v>523</v>
      </c>
      <c r="F104" s="454" t="s">
        <v>538</v>
      </c>
      <c r="G104" s="303" t="s">
        <v>539</v>
      </c>
      <c r="H104" s="15" t="s">
        <v>667</v>
      </c>
      <c r="I104" s="454" t="s">
        <v>377</v>
      </c>
      <c r="J104" s="15" t="s">
        <v>513</v>
      </c>
      <c r="K104" s="38" t="s">
        <v>5</v>
      </c>
      <c r="L104" s="319" t="s">
        <v>557</v>
      </c>
      <c r="M104" s="463" t="s">
        <v>377</v>
      </c>
      <c r="N104" s="462" t="s">
        <v>742</v>
      </c>
      <c r="O104" s="315"/>
      <c r="P104" s="315"/>
      <c r="Q104" s="338"/>
      <c r="R104" s="15">
        <v>0.7</v>
      </c>
      <c r="S104" s="96">
        <v>12208</v>
      </c>
      <c r="T104" s="497"/>
      <c r="U104" s="498"/>
      <c r="V104" s="33">
        <f t="shared" si="7"/>
        <v>0</v>
      </c>
      <c r="W104" s="228">
        <f aca="true" t="shared" si="16" ref="W104:W109">V104*R104</f>
        <v>0</v>
      </c>
      <c r="X104" s="46">
        <f aca="true" t="shared" si="17" ref="X104:X109">W104/S104*43560</f>
        <v>0</v>
      </c>
      <c r="Y104" s="228">
        <f t="shared" si="8"/>
        <v>0</v>
      </c>
      <c r="Z104" s="246"/>
      <c r="AA104" s="238">
        <f aca="true" t="shared" si="18" ref="AA104:AA109">X104*T104</f>
        <v>0</v>
      </c>
    </row>
    <row r="105" spans="1:29" s="32" customFormat="1" ht="30">
      <c r="A105" s="453" t="s">
        <v>377</v>
      </c>
      <c r="B105" s="60" t="s">
        <v>379</v>
      </c>
      <c r="C105" s="39" t="s">
        <v>242</v>
      </c>
      <c r="D105" s="315" t="s">
        <v>241</v>
      </c>
      <c r="E105" s="456" t="s">
        <v>523</v>
      </c>
      <c r="F105" s="463" t="s">
        <v>634</v>
      </c>
      <c r="G105" s="305" t="s">
        <v>564</v>
      </c>
      <c r="H105" s="337" t="s">
        <v>660</v>
      </c>
      <c r="I105" s="456" t="s">
        <v>484</v>
      </c>
      <c r="J105" s="338" t="s">
        <v>515</v>
      </c>
      <c r="K105" s="315" t="s">
        <v>2</v>
      </c>
      <c r="L105" s="315" t="s">
        <v>550</v>
      </c>
      <c r="M105" s="456" t="s">
        <v>484</v>
      </c>
      <c r="N105" s="462" t="s">
        <v>740</v>
      </c>
      <c r="O105" s="315"/>
      <c r="P105" s="315"/>
      <c r="Q105" s="338"/>
      <c r="R105" s="15">
        <v>0.8</v>
      </c>
      <c r="S105" s="96">
        <v>17000</v>
      </c>
      <c r="T105" s="497"/>
      <c r="U105" s="498"/>
      <c r="V105" s="33">
        <f t="shared" si="7"/>
        <v>0</v>
      </c>
      <c r="W105" s="228">
        <f t="shared" si="16"/>
        <v>0</v>
      </c>
      <c r="X105" s="46">
        <f t="shared" si="17"/>
        <v>0</v>
      </c>
      <c r="Y105" s="228">
        <f t="shared" si="8"/>
        <v>0</v>
      </c>
      <c r="Z105" s="246"/>
      <c r="AA105" s="238">
        <f t="shared" si="18"/>
        <v>0</v>
      </c>
      <c r="AB105" s="38"/>
      <c r="AC105" s="38"/>
    </row>
    <row r="106" spans="1:27" ht="28.5" customHeight="1">
      <c r="A106" s="458" t="s">
        <v>377</v>
      </c>
      <c r="B106" s="43" t="s">
        <v>732</v>
      </c>
      <c r="C106" s="39" t="s">
        <v>140</v>
      </c>
      <c r="D106" s="38"/>
      <c r="E106" s="454" t="s">
        <v>523</v>
      </c>
      <c r="F106" s="454" t="s">
        <v>538</v>
      </c>
      <c r="G106" s="299" t="s">
        <v>563</v>
      </c>
      <c r="H106" s="15" t="s">
        <v>667</v>
      </c>
      <c r="I106" s="454" t="s">
        <v>484</v>
      </c>
      <c r="J106" s="15" t="s">
        <v>513</v>
      </c>
      <c r="K106" s="38" t="s">
        <v>3</v>
      </c>
      <c r="L106" s="315" t="s">
        <v>557</v>
      </c>
      <c r="M106" s="463" t="s">
        <v>484</v>
      </c>
      <c r="N106" s="462" t="s">
        <v>742</v>
      </c>
      <c r="O106" s="222" t="s">
        <v>516</v>
      </c>
      <c r="P106" s="222" t="s">
        <v>516</v>
      </c>
      <c r="Q106" s="39"/>
      <c r="R106" s="15">
        <v>0.8</v>
      </c>
      <c r="S106" s="96">
        <v>19000</v>
      </c>
      <c r="T106" s="497"/>
      <c r="U106" s="498"/>
      <c r="V106" s="33">
        <f t="shared" si="7"/>
        <v>0</v>
      </c>
      <c r="W106" s="228">
        <f t="shared" si="16"/>
        <v>0</v>
      </c>
      <c r="X106" s="46">
        <f t="shared" si="17"/>
        <v>0</v>
      </c>
      <c r="Y106" s="228">
        <f t="shared" si="8"/>
        <v>0</v>
      </c>
      <c r="Z106" s="246"/>
      <c r="AA106" s="238">
        <f t="shared" si="18"/>
        <v>0</v>
      </c>
    </row>
    <row r="107" spans="1:27" ht="28.5" customHeight="1">
      <c r="A107" s="458" t="s">
        <v>377</v>
      </c>
      <c r="B107" s="43" t="s">
        <v>978</v>
      </c>
      <c r="C107" s="39" t="s">
        <v>143</v>
      </c>
      <c r="D107" s="38"/>
      <c r="E107" s="454" t="s">
        <v>520</v>
      </c>
      <c r="F107" s="453" t="s">
        <v>634</v>
      </c>
      <c r="G107" s="299" t="s">
        <v>563</v>
      </c>
      <c r="H107" s="123" t="s">
        <v>660</v>
      </c>
      <c r="I107" s="454" t="s">
        <v>484</v>
      </c>
      <c r="J107" s="15" t="s">
        <v>513</v>
      </c>
      <c r="K107" s="38" t="s">
        <v>5</v>
      </c>
      <c r="L107" s="315" t="s">
        <v>550</v>
      </c>
      <c r="M107" s="463" t="s">
        <v>484</v>
      </c>
      <c r="N107" s="462" t="s">
        <v>740</v>
      </c>
      <c r="O107" s="220" t="s">
        <v>144</v>
      </c>
      <c r="P107" s="220" t="s">
        <v>144</v>
      </c>
      <c r="Q107" s="39"/>
      <c r="R107" s="33">
        <v>1</v>
      </c>
      <c r="S107" s="96">
        <v>15000</v>
      </c>
      <c r="T107" s="497"/>
      <c r="U107" s="498"/>
      <c r="V107" s="33">
        <f t="shared" si="7"/>
        <v>0</v>
      </c>
      <c r="W107" s="228">
        <f t="shared" si="16"/>
        <v>0</v>
      </c>
      <c r="X107" s="46">
        <f t="shared" si="17"/>
        <v>0</v>
      </c>
      <c r="Y107" s="228">
        <f>IF(X107&gt;Z107,"too high",X107)</f>
        <v>0</v>
      </c>
      <c r="Z107" s="246">
        <v>8</v>
      </c>
      <c r="AA107" s="238">
        <f t="shared" si="18"/>
        <v>0</v>
      </c>
    </row>
    <row r="108" spans="1:27" ht="30">
      <c r="A108" s="458" t="s">
        <v>377</v>
      </c>
      <c r="B108" s="60" t="s">
        <v>380</v>
      </c>
      <c r="C108" s="39" t="s">
        <v>147</v>
      </c>
      <c r="D108" s="38" t="s">
        <v>202</v>
      </c>
      <c r="E108" s="454" t="s">
        <v>523</v>
      </c>
      <c r="F108" s="453" t="s">
        <v>634</v>
      </c>
      <c r="G108" s="303" t="s">
        <v>532</v>
      </c>
      <c r="H108" s="15" t="s">
        <v>969</v>
      </c>
      <c r="I108" s="454" t="s">
        <v>484</v>
      </c>
      <c r="J108" s="39" t="s">
        <v>517</v>
      </c>
      <c r="K108" s="38" t="s">
        <v>2</v>
      </c>
      <c r="L108" s="315" t="s">
        <v>550</v>
      </c>
      <c r="M108" s="463" t="s">
        <v>541</v>
      </c>
      <c r="N108" s="493" t="s">
        <v>893</v>
      </c>
      <c r="O108" s="220"/>
      <c r="P108" s="220"/>
      <c r="Q108" s="15" t="s">
        <v>894</v>
      </c>
      <c r="R108" s="15">
        <v>0.4</v>
      </c>
      <c r="S108" s="96">
        <v>5500</v>
      </c>
      <c r="T108" s="497"/>
      <c r="U108" s="498"/>
      <c r="V108" s="33">
        <f t="shared" si="7"/>
        <v>0</v>
      </c>
      <c r="W108" s="228">
        <f t="shared" si="16"/>
        <v>0</v>
      </c>
      <c r="X108" s="46">
        <f t="shared" si="17"/>
        <v>0</v>
      </c>
      <c r="Y108" s="228">
        <f t="shared" si="8"/>
        <v>0</v>
      </c>
      <c r="Z108" s="246"/>
      <c r="AA108" s="238">
        <f t="shared" si="18"/>
        <v>0</v>
      </c>
    </row>
    <row r="109" spans="1:27" ht="20.25" customHeight="1">
      <c r="A109" s="458" t="s">
        <v>377</v>
      </c>
      <c r="B109" s="43" t="s">
        <v>384</v>
      </c>
      <c r="C109" s="39" t="s">
        <v>36</v>
      </c>
      <c r="D109" s="38" t="s">
        <v>66</v>
      </c>
      <c r="E109" s="454" t="s">
        <v>520</v>
      </c>
      <c r="F109" s="454" t="s">
        <v>538</v>
      </c>
      <c r="G109" s="299" t="s">
        <v>643</v>
      </c>
      <c r="H109" s="123" t="s">
        <v>666</v>
      </c>
      <c r="I109" s="454" t="s">
        <v>484</v>
      </c>
      <c r="J109" s="15" t="s">
        <v>513</v>
      </c>
      <c r="K109" s="38" t="s">
        <v>4</v>
      </c>
      <c r="L109" s="320" t="s">
        <v>546</v>
      </c>
      <c r="M109" s="463" t="s">
        <v>377</v>
      </c>
      <c r="N109" s="462" t="s">
        <v>740</v>
      </c>
      <c r="O109" s="220"/>
      <c r="P109" s="220"/>
      <c r="Q109" s="39"/>
      <c r="R109" s="15">
        <v>0.3</v>
      </c>
      <c r="S109" s="40">
        <v>2052</v>
      </c>
      <c r="T109" s="497"/>
      <c r="U109" s="498"/>
      <c r="V109" s="33">
        <f>U109/100*25</f>
        <v>0</v>
      </c>
      <c r="W109" s="228">
        <f t="shared" si="16"/>
        <v>0</v>
      </c>
      <c r="X109" s="46">
        <f t="shared" si="17"/>
        <v>0</v>
      </c>
      <c r="Y109" s="228">
        <f t="shared" si="8"/>
        <v>0</v>
      </c>
      <c r="Z109" s="246"/>
      <c r="AA109" s="238">
        <f t="shared" si="18"/>
        <v>0</v>
      </c>
    </row>
    <row r="110" spans="1:27" s="184" customFormat="1" ht="15">
      <c r="A110" s="181"/>
      <c r="B110" s="181" t="s">
        <v>304</v>
      </c>
      <c r="C110" s="181"/>
      <c r="D110" s="359"/>
      <c r="E110" s="359"/>
      <c r="F110" s="359"/>
      <c r="G110" s="359"/>
      <c r="H110" s="412"/>
      <c r="I110" s="359"/>
      <c r="J110" s="359"/>
      <c r="K110" s="359"/>
      <c r="L110" s="359"/>
      <c r="M110" s="359"/>
      <c r="N110" s="359"/>
      <c r="O110" s="359"/>
      <c r="P110" s="359"/>
      <c r="Q110" s="359"/>
      <c r="R110" s="181"/>
      <c r="S110" s="181"/>
      <c r="T110" s="181"/>
      <c r="U110" s="439">
        <f>SUM(U44:U109)</f>
        <v>0</v>
      </c>
      <c r="V110" s="181">
        <f>SUM(V44:V109)</f>
        <v>0</v>
      </c>
      <c r="W110" s="569">
        <f>SUM(W44:W109)</f>
        <v>0</v>
      </c>
      <c r="X110" s="181">
        <f>SUM(X44:X109)</f>
        <v>0</v>
      </c>
      <c r="Y110" s="182">
        <f>SUM(Y44:Y109)</f>
        <v>0</v>
      </c>
      <c r="Z110" s="181"/>
      <c r="AA110" s="183">
        <f>SUM(AA44:AA109)</f>
        <v>0</v>
      </c>
    </row>
    <row r="112" spans="1:5" ht="15">
      <c r="A112" s="8" t="s">
        <v>687</v>
      </c>
      <c r="B112" s="26"/>
      <c r="C112" s="26"/>
      <c r="D112" s="328"/>
      <c r="E112" s="328"/>
    </row>
    <row r="113" spans="1:5" ht="15.75">
      <c r="A113" s="199" t="s">
        <v>726</v>
      </c>
      <c r="B113" s="26"/>
      <c r="C113" s="26"/>
      <c r="D113" s="328"/>
      <c r="E113" s="328"/>
    </row>
    <row r="114" spans="1:5" ht="15">
      <c r="A114" s="26"/>
      <c r="B114" s="26"/>
      <c r="C114" s="26"/>
      <c r="D114" s="328"/>
      <c r="E114" s="328"/>
    </row>
    <row r="115" spans="1:7" ht="75">
      <c r="A115" s="26"/>
      <c r="B115" s="619" t="s">
        <v>681</v>
      </c>
      <c r="C115" s="619"/>
      <c r="D115" s="619"/>
      <c r="E115" s="361" t="s">
        <v>723</v>
      </c>
      <c r="G115" s="423"/>
    </row>
    <row r="116" spans="1:5" ht="32.25" customHeight="1">
      <c r="A116" s="64"/>
      <c r="B116" s="634" t="s">
        <v>682</v>
      </c>
      <c r="C116" s="634"/>
      <c r="D116" s="295"/>
      <c r="E116" s="295">
        <v>12</v>
      </c>
    </row>
    <row r="117" spans="1:5" ht="15">
      <c r="A117" s="26"/>
      <c r="B117" s="614" t="s">
        <v>683</v>
      </c>
      <c r="C117" s="280" t="s">
        <v>950</v>
      </c>
      <c r="D117" s="336"/>
      <c r="E117" s="295">
        <v>25</v>
      </c>
    </row>
    <row r="118" spans="1:5" ht="15">
      <c r="A118" s="26"/>
      <c r="B118" s="614"/>
      <c r="C118" s="281" t="s">
        <v>948</v>
      </c>
      <c r="D118" s="336"/>
      <c r="E118" s="295">
        <v>35</v>
      </c>
    </row>
    <row r="119" spans="1:5" ht="15">
      <c r="A119" s="26"/>
      <c r="B119" s="614"/>
      <c r="C119" s="281" t="s">
        <v>949</v>
      </c>
      <c r="D119" s="336"/>
      <c r="E119" s="295">
        <v>56</v>
      </c>
    </row>
  </sheetData>
  <sheetProtection/>
  <mergeCells count="19">
    <mergeCell ref="A35:AA35"/>
    <mergeCell ref="A38:AA38"/>
    <mergeCell ref="T42:U42"/>
    <mergeCell ref="A4:AA4"/>
    <mergeCell ref="A7:AA7"/>
    <mergeCell ref="A11:AA11"/>
    <mergeCell ref="A12:AA12"/>
    <mergeCell ref="A14:AA14"/>
    <mergeCell ref="A29:W29"/>
    <mergeCell ref="B117:B119"/>
    <mergeCell ref="V17:AC17"/>
    <mergeCell ref="V42:AC42"/>
    <mergeCell ref="B115:D115"/>
    <mergeCell ref="B116:C116"/>
    <mergeCell ref="A17:Q17"/>
    <mergeCell ref="A42:Q42"/>
    <mergeCell ref="R17:S17"/>
    <mergeCell ref="T17:U17"/>
    <mergeCell ref="R42:S42"/>
  </mergeCell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X253"/>
  <sheetViews>
    <sheetView zoomScalePageLayoutView="0" workbookViewId="0" topLeftCell="A1">
      <pane ySplit="4" topLeftCell="A5" activePane="bottomLeft" state="frozen"/>
      <selection pane="topLeft" activeCell="A1" sqref="A1"/>
      <selection pane="bottomLeft" activeCell="D17" sqref="D17"/>
    </sheetView>
  </sheetViews>
  <sheetFormatPr defaultColWidth="8.7109375" defaultRowHeight="15"/>
  <cols>
    <col min="1" max="1" width="6.00390625" style="28" customWidth="1"/>
    <col min="2" max="2" width="24.8515625" style="28" customWidth="1"/>
    <col min="3" max="3" width="16.28125" style="28" customWidth="1"/>
    <col min="4" max="4" width="9.00390625" style="26" customWidth="1"/>
    <col min="5" max="5" width="9.140625" style="26" customWidth="1"/>
    <col min="6" max="6" width="5.8515625" style="26" customWidth="1"/>
    <col min="7" max="7" width="7.57421875" style="296" customWidth="1"/>
    <col min="8" max="8" width="8.28125" style="124" customWidth="1"/>
    <col min="9" max="9" width="7.00390625" style="32" customWidth="1"/>
    <col min="10" max="10" width="6.57421875" style="37" customWidth="1"/>
    <col min="11" max="11" width="10.140625" style="32" customWidth="1"/>
    <col min="12" max="12" width="7.421875" style="308" customWidth="1"/>
    <col min="13" max="13" width="5.00390625" style="309" customWidth="1"/>
    <col min="14" max="14" width="12.57421875" style="308" customWidth="1"/>
    <col min="15" max="15" width="15.00390625" style="217" customWidth="1"/>
    <col min="16" max="16" width="14.8515625" style="217" customWidth="1"/>
    <col min="17" max="17" width="14.8515625" style="28" customWidth="1"/>
    <col min="18" max="18" width="9.57421875" style="121" customWidth="1"/>
    <col min="19" max="19" width="9.8515625" style="29" customWidth="1"/>
    <col min="20" max="20" width="6.57421875" style="30" customWidth="1"/>
    <col min="21" max="21" width="8.421875" style="31" customWidth="1"/>
    <col min="22" max="22" width="8.7109375" style="24" customWidth="1"/>
    <col min="23" max="16384" width="8.7109375" style="26" customWidth="1"/>
  </cols>
  <sheetData>
    <row r="1" spans="1:17" ht="15">
      <c r="A1" s="106" t="s">
        <v>688</v>
      </c>
      <c r="B1" s="62"/>
      <c r="C1" s="192"/>
      <c r="D1" s="120"/>
      <c r="H1" s="121"/>
      <c r="O1" s="421"/>
      <c r="P1" s="421"/>
      <c r="Q1" s="47"/>
    </row>
    <row r="2" spans="1:17" ht="15">
      <c r="A2" s="91"/>
      <c r="B2" s="27"/>
      <c r="H2" s="121"/>
      <c r="O2" s="421"/>
      <c r="P2" s="421"/>
      <c r="Q2" s="47"/>
    </row>
    <row r="3" spans="1:22" ht="14.25" customHeight="1">
      <c r="A3" s="55"/>
      <c r="B3" s="34"/>
      <c r="C3" s="34"/>
      <c r="D3" s="86" t="s">
        <v>10</v>
      </c>
      <c r="E3" s="86"/>
      <c r="F3" s="86"/>
      <c r="G3" s="297"/>
      <c r="H3" s="122"/>
      <c r="I3" s="93"/>
      <c r="J3" s="92"/>
      <c r="K3" s="93"/>
      <c r="L3" s="310"/>
      <c r="M3" s="311"/>
      <c r="N3" s="294"/>
      <c r="O3" s="93"/>
      <c r="P3" s="93"/>
      <c r="Q3" s="93"/>
      <c r="R3" s="608"/>
      <c r="S3" s="608"/>
      <c r="T3" s="608"/>
      <c r="U3" s="608"/>
      <c r="V3" s="609"/>
    </row>
    <row r="4" spans="1:22" ht="76.5" customHeight="1">
      <c r="A4" s="94" t="s">
        <v>417</v>
      </c>
      <c r="B4" s="88" t="s">
        <v>414</v>
      </c>
      <c r="C4" s="88" t="s">
        <v>415</v>
      </c>
      <c r="D4" s="55" t="s">
        <v>674</v>
      </c>
      <c r="E4" s="55" t="s">
        <v>56</v>
      </c>
      <c r="F4" s="55" t="s">
        <v>57</v>
      </c>
      <c r="G4" s="298" t="s">
        <v>58</v>
      </c>
      <c r="H4" s="25" t="s">
        <v>713</v>
      </c>
      <c r="I4" s="72" t="s">
        <v>646</v>
      </c>
      <c r="J4" s="72" t="s">
        <v>650</v>
      </c>
      <c r="K4" s="72" t="s">
        <v>0</v>
      </c>
      <c r="L4" s="312" t="s">
        <v>9</v>
      </c>
      <c r="M4" s="313" t="s">
        <v>524</v>
      </c>
      <c r="N4" s="314" t="s">
        <v>653</v>
      </c>
      <c r="O4" s="269" t="s">
        <v>675</v>
      </c>
      <c r="P4" s="375" t="s">
        <v>714</v>
      </c>
      <c r="Q4" s="72" t="s">
        <v>305</v>
      </c>
      <c r="R4" s="422" t="s">
        <v>645</v>
      </c>
      <c r="S4" s="13" t="s">
        <v>258</v>
      </c>
      <c r="T4" s="14" t="s">
        <v>260</v>
      </c>
      <c r="U4" s="14" t="s">
        <v>259</v>
      </c>
      <c r="V4" s="25" t="s">
        <v>730</v>
      </c>
    </row>
    <row r="5" spans="1:22" s="32" customFormat="1" ht="15">
      <c r="A5" s="39" t="s">
        <v>455</v>
      </c>
      <c r="B5" s="43" t="s">
        <v>344</v>
      </c>
      <c r="C5" s="39" t="s">
        <v>322</v>
      </c>
      <c r="D5" s="38" t="s">
        <v>306</v>
      </c>
      <c r="E5" s="38" t="s">
        <v>523</v>
      </c>
      <c r="F5" s="125" t="s">
        <v>634</v>
      </c>
      <c r="G5" s="299" t="s">
        <v>563</v>
      </c>
      <c r="H5" s="15" t="s">
        <v>666</v>
      </c>
      <c r="I5" s="125" t="s">
        <v>483</v>
      </c>
      <c r="J5" s="39" t="s">
        <v>513</v>
      </c>
      <c r="K5" s="38" t="s">
        <v>2</v>
      </c>
      <c r="L5" s="315" t="s">
        <v>609</v>
      </c>
      <c r="M5" s="311" t="s">
        <v>377</v>
      </c>
      <c r="N5" s="316" t="s">
        <v>740</v>
      </c>
      <c r="O5" s="222"/>
      <c r="P5" s="220"/>
      <c r="Q5" s="39"/>
      <c r="R5" s="273">
        <v>1.6</v>
      </c>
      <c r="S5" s="40">
        <v>178251</v>
      </c>
      <c r="T5" s="41"/>
      <c r="U5" s="18"/>
      <c r="V5" s="125">
        <v>0.25</v>
      </c>
    </row>
    <row r="6" spans="1:23" ht="30">
      <c r="A6" s="39" t="s">
        <v>455</v>
      </c>
      <c r="B6" s="43" t="s">
        <v>316</v>
      </c>
      <c r="C6" s="39" t="s">
        <v>317</v>
      </c>
      <c r="D6" s="72"/>
      <c r="E6" s="39" t="s">
        <v>523</v>
      </c>
      <c r="F6" s="15" t="s">
        <v>634</v>
      </c>
      <c r="G6" s="300">
        <v>24</v>
      </c>
      <c r="H6" s="15" t="s">
        <v>664</v>
      </c>
      <c r="I6" s="15" t="s">
        <v>483</v>
      </c>
      <c r="J6" s="39" t="s">
        <v>514</v>
      </c>
      <c r="K6" s="39" t="s">
        <v>2</v>
      </c>
      <c r="L6" s="317" t="s">
        <v>558</v>
      </c>
      <c r="M6" s="318" t="s">
        <v>377</v>
      </c>
      <c r="N6" s="325" t="s">
        <v>837</v>
      </c>
      <c r="O6" s="269"/>
      <c r="P6" s="220"/>
      <c r="Q6" s="39"/>
      <c r="R6" s="273">
        <v>2.1</v>
      </c>
      <c r="S6" s="40">
        <v>218000</v>
      </c>
      <c r="T6" s="41"/>
      <c r="U6" s="18"/>
      <c r="V6" s="125"/>
      <c r="W6" s="32"/>
    </row>
    <row r="7" spans="1:22" s="32" customFormat="1" ht="15">
      <c r="A7" s="39" t="s">
        <v>455</v>
      </c>
      <c r="B7" s="60" t="s">
        <v>385</v>
      </c>
      <c r="C7" s="39" t="s">
        <v>206</v>
      </c>
      <c r="D7" s="38" t="s">
        <v>330</v>
      </c>
      <c r="E7" s="38" t="s">
        <v>523</v>
      </c>
      <c r="F7" s="125" t="s">
        <v>634</v>
      </c>
      <c r="G7" s="299" t="s">
        <v>631</v>
      </c>
      <c r="H7" s="15" t="s">
        <v>663</v>
      </c>
      <c r="I7" s="38" t="s">
        <v>377</v>
      </c>
      <c r="J7" s="39" t="s">
        <v>514</v>
      </c>
      <c r="K7" s="38" t="s">
        <v>1</v>
      </c>
      <c r="L7" s="315" t="s">
        <v>581</v>
      </c>
      <c r="M7" s="311" t="s">
        <v>541</v>
      </c>
      <c r="N7" s="316" t="s">
        <v>740</v>
      </c>
      <c r="O7" s="220"/>
      <c r="P7" s="220"/>
      <c r="Q7" s="39"/>
      <c r="R7" s="273">
        <v>2.7</v>
      </c>
      <c r="S7" s="40">
        <v>412500</v>
      </c>
      <c r="T7" s="41"/>
      <c r="U7" s="18"/>
      <c r="V7" s="125"/>
    </row>
    <row r="8" spans="1:22" s="32" customFormat="1" ht="30">
      <c r="A8" s="39" t="s">
        <v>455</v>
      </c>
      <c r="B8" s="43" t="s">
        <v>345</v>
      </c>
      <c r="C8" s="39" t="s">
        <v>207</v>
      </c>
      <c r="D8" s="38"/>
      <c r="E8" s="38" t="s">
        <v>523</v>
      </c>
      <c r="F8" s="125" t="s">
        <v>525</v>
      </c>
      <c r="G8" s="299" t="s">
        <v>630</v>
      </c>
      <c r="H8" s="15" t="s">
        <v>663</v>
      </c>
      <c r="I8" s="38" t="s">
        <v>377</v>
      </c>
      <c r="J8" s="39" t="s">
        <v>514</v>
      </c>
      <c r="K8" s="38" t="s">
        <v>1</v>
      </c>
      <c r="L8" s="315" t="s">
        <v>581</v>
      </c>
      <c r="M8" s="311"/>
      <c r="N8" s="316" t="s">
        <v>741</v>
      </c>
      <c r="O8" s="222"/>
      <c r="P8" s="220"/>
      <c r="Q8" s="39"/>
      <c r="R8" s="273">
        <v>2.3</v>
      </c>
      <c r="S8" s="40">
        <v>275000</v>
      </c>
      <c r="T8" s="41"/>
      <c r="U8" s="18"/>
      <c r="V8" s="125"/>
    </row>
    <row r="9" spans="1:22" s="32" customFormat="1" ht="15">
      <c r="A9" s="39" t="s">
        <v>455</v>
      </c>
      <c r="B9" s="60" t="s">
        <v>386</v>
      </c>
      <c r="C9" s="39" t="s">
        <v>211</v>
      </c>
      <c r="D9" s="38" t="s">
        <v>330</v>
      </c>
      <c r="E9" s="38" t="s">
        <v>523</v>
      </c>
      <c r="F9" s="125" t="s">
        <v>634</v>
      </c>
      <c r="G9" s="299" t="s">
        <v>553</v>
      </c>
      <c r="H9" s="123" t="s">
        <v>661</v>
      </c>
      <c r="I9" s="38" t="s">
        <v>484</v>
      </c>
      <c r="J9" s="15" t="s">
        <v>513</v>
      </c>
      <c r="K9" s="38" t="s">
        <v>1</v>
      </c>
      <c r="L9" s="315" t="s">
        <v>543</v>
      </c>
      <c r="M9" s="311" t="s">
        <v>377</v>
      </c>
      <c r="N9" s="316" t="s">
        <v>867</v>
      </c>
      <c r="O9" s="222"/>
      <c r="P9" s="220"/>
      <c r="Q9" s="39"/>
      <c r="R9" s="273">
        <v>2</v>
      </c>
      <c r="S9" s="40">
        <v>250000</v>
      </c>
      <c r="T9" s="41"/>
      <c r="U9" s="18"/>
      <c r="V9" s="125"/>
    </row>
    <row r="10" spans="1:22" s="32" customFormat="1" ht="45">
      <c r="A10" s="15" t="s">
        <v>455</v>
      </c>
      <c r="B10" s="43" t="s">
        <v>755</v>
      </c>
      <c r="C10" s="39" t="s">
        <v>759</v>
      </c>
      <c r="D10" s="38"/>
      <c r="E10" s="125" t="s">
        <v>584</v>
      </c>
      <c r="F10" s="125" t="s">
        <v>634</v>
      </c>
      <c r="G10" s="301" t="s">
        <v>532</v>
      </c>
      <c r="H10" s="15" t="s">
        <v>665</v>
      </c>
      <c r="I10" s="125" t="s">
        <v>484</v>
      </c>
      <c r="J10" s="15" t="s">
        <v>607</v>
      </c>
      <c r="K10" s="125" t="s">
        <v>3</v>
      </c>
      <c r="L10" s="319" t="s">
        <v>552</v>
      </c>
      <c r="M10" s="311"/>
      <c r="N10" s="316" t="s">
        <v>872</v>
      </c>
      <c r="O10" s="271" t="s">
        <v>757</v>
      </c>
      <c r="P10" s="271" t="s">
        <v>757</v>
      </c>
      <c r="Q10" s="39" t="s">
        <v>871</v>
      </c>
      <c r="R10" s="273">
        <v>5.5</v>
      </c>
      <c r="S10" s="424">
        <v>1280000</v>
      </c>
      <c r="T10" s="41"/>
      <c r="U10" s="18"/>
      <c r="V10" s="125"/>
    </row>
    <row r="11" spans="1:22" s="32" customFormat="1" ht="45">
      <c r="A11" s="15" t="s">
        <v>455</v>
      </c>
      <c r="B11" s="43" t="s">
        <v>761</v>
      </c>
      <c r="C11" s="39" t="s">
        <v>760</v>
      </c>
      <c r="D11" s="38"/>
      <c r="E11" s="125" t="s">
        <v>584</v>
      </c>
      <c r="F11" s="125" t="s">
        <v>538</v>
      </c>
      <c r="G11" s="301" t="s">
        <v>535</v>
      </c>
      <c r="H11" s="15" t="s">
        <v>670</v>
      </c>
      <c r="I11" s="125" t="s">
        <v>484</v>
      </c>
      <c r="J11" s="15" t="s">
        <v>517</v>
      </c>
      <c r="K11" s="125" t="s">
        <v>4</v>
      </c>
      <c r="L11" s="319" t="s">
        <v>552</v>
      </c>
      <c r="M11" s="311" t="s">
        <v>377</v>
      </c>
      <c r="N11" s="316" t="s">
        <v>857</v>
      </c>
      <c r="O11" s="271" t="s">
        <v>762</v>
      </c>
      <c r="P11" s="271" t="s">
        <v>762</v>
      </c>
      <c r="Q11" s="39" t="s">
        <v>873</v>
      </c>
      <c r="R11" s="273">
        <v>1.8</v>
      </c>
      <c r="S11" s="40">
        <v>140000</v>
      </c>
      <c r="T11" s="41"/>
      <c r="U11" s="18"/>
      <c r="V11" s="125"/>
    </row>
    <row r="12" spans="1:22" s="32" customFormat="1" ht="13.5" customHeight="1">
      <c r="A12" s="39" t="s">
        <v>455</v>
      </c>
      <c r="B12" s="43" t="s">
        <v>387</v>
      </c>
      <c r="C12" s="39" t="s">
        <v>220</v>
      </c>
      <c r="D12" s="38" t="s">
        <v>219</v>
      </c>
      <c r="E12" s="125" t="s">
        <v>523</v>
      </c>
      <c r="F12" s="125" t="s">
        <v>634</v>
      </c>
      <c r="G12" s="299" t="s">
        <v>535</v>
      </c>
      <c r="H12" s="15" t="s">
        <v>991</v>
      </c>
      <c r="I12" s="38" t="s">
        <v>484</v>
      </c>
      <c r="J12" s="15" t="s">
        <v>513</v>
      </c>
      <c r="K12" s="38" t="s">
        <v>4</v>
      </c>
      <c r="L12" s="315" t="s">
        <v>559</v>
      </c>
      <c r="M12" s="311" t="s">
        <v>484</v>
      </c>
      <c r="N12" s="316" t="s">
        <v>874</v>
      </c>
      <c r="O12" s="222" t="s">
        <v>218</v>
      </c>
      <c r="P12" s="222" t="s">
        <v>218</v>
      </c>
      <c r="Q12" s="39" t="s">
        <v>875</v>
      </c>
      <c r="R12" s="273">
        <v>2</v>
      </c>
      <c r="S12" s="40">
        <v>200000</v>
      </c>
      <c r="T12" s="41"/>
      <c r="U12" s="18"/>
      <c r="V12" s="125"/>
    </row>
    <row r="13" spans="1:22" s="32" customFormat="1" ht="30">
      <c r="A13" s="39" t="s">
        <v>455</v>
      </c>
      <c r="B13" s="43" t="s">
        <v>731</v>
      </c>
      <c r="C13" s="39" t="s">
        <v>221</v>
      </c>
      <c r="D13" s="38"/>
      <c r="E13" s="38" t="s">
        <v>523</v>
      </c>
      <c r="F13" s="125" t="s">
        <v>634</v>
      </c>
      <c r="G13" s="299" t="s">
        <v>632</v>
      </c>
      <c r="H13" s="123" t="s">
        <v>660</v>
      </c>
      <c r="I13" s="38" t="s">
        <v>377</v>
      </c>
      <c r="J13" s="15" t="s">
        <v>513</v>
      </c>
      <c r="K13" s="38" t="s">
        <v>4</v>
      </c>
      <c r="L13" s="320" t="s">
        <v>559</v>
      </c>
      <c r="M13" s="311" t="s">
        <v>484</v>
      </c>
      <c r="N13" s="316" t="s">
        <v>742</v>
      </c>
      <c r="O13" s="222" t="s">
        <v>531</v>
      </c>
      <c r="P13" s="222" t="s">
        <v>531</v>
      </c>
      <c r="Q13" s="39" t="s">
        <v>876</v>
      </c>
      <c r="R13" s="273">
        <v>1</v>
      </c>
      <c r="S13" s="40">
        <v>55000</v>
      </c>
      <c r="T13" s="41"/>
      <c r="U13" s="18"/>
      <c r="V13" s="125"/>
    </row>
    <row r="14" spans="1:22" s="32" customFormat="1" ht="30">
      <c r="A14" s="39" t="s">
        <v>455</v>
      </c>
      <c r="B14" s="43" t="s">
        <v>802</v>
      </c>
      <c r="C14" s="39" t="s">
        <v>223</v>
      </c>
      <c r="D14" s="38" t="s">
        <v>320</v>
      </c>
      <c r="E14" s="38" t="s">
        <v>520</v>
      </c>
      <c r="F14" s="125" t="s">
        <v>634</v>
      </c>
      <c r="G14" s="299" t="s">
        <v>532</v>
      </c>
      <c r="H14" s="15" t="s">
        <v>961</v>
      </c>
      <c r="I14" s="38" t="s">
        <v>377</v>
      </c>
      <c r="J14" s="39" t="s">
        <v>485</v>
      </c>
      <c r="K14" s="38" t="s">
        <v>3</v>
      </c>
      <c r="L14" s="320" t="s">
        <v>552</v>
      </c>
      <c r="M14" s="311" t="s">
        <v>377</v>
      </c>
      <c r="N14" s="316" t="s">
        <v>740</v>
      </c>
      <c r="O14" s="222" t="s">
        <v>224</v>
      </c>
      <c r="P14" s="222" t="s">
        <v>224</v>
      </c>
      <c r="Q14" s="39"/>
      <c r="R14" s="273">
        <v>1.8</v>
      </c>
      <c r="S14" s="201">
        <v>156000</v>
      </c>
      <c r="T14" s="41"/>
      <c r="U14" s="18"/>
      <c r="V14" s="125"/>
    </row>
    <row r="15" spans="1:23" s="32" customFormat="1" ht="15">
      <c r="A15" s="15" t="s">
        <v>455</v>
      </c>
      <c r="B15" s="43" t="s">
        <v>727</v>
      </c>
      <c r="C15" s="15" t="s">
        <v>728</v>
      </c>
      <c r="D15" s="15" t="s">
        <v>160</v>
      </c>
      <c r="E15" s="15" t="s">
        <v>627</v>
      </c>
      <c r="F15" s="125" t="s">
        <v>634</v>
      </c>
      <c r="G15" s="302" t="s">
        <v>767</v>
      </c>
      <c r="H15" s="213" t="s">
        <v>659</v>
      </c>
      <c r="I15" s="15" t="s">
        <v>483</v>
      </c>
      <c r="J15" s="15" t="s">
        <v>513</v>
      </c>
      <c r="K15" s="15" t="s">
        <v>4</v>
      </c>
      <c r="L15" s="318" t="s">
        <v>559</v>
      </c>
      <c r="M15" s="318" t="s">
        <v>377</v>
      </c>
      <c r="N15" s="321" t="s">
        <v>756</v>
      </c>
      <c r="O15" s="268" t="s">
        <v>729</v>
      </c>
      <c r="P15" s="268" t="s">
        <v>729</v>
      </c>
      <c r="Q15" s="15"/>
      <c r="R15" s="273">
        <v>2.2</v>
      </c>
      <c r="S15" s="201">
        <v>250000</v>
      </c>
      <c r="T15" s="41"/>
      <c r="U15" s="18"/>
      <c r="V15" s="125"/>
      <c r="W15" s="24"/>
    </row>
    <row r="16" spans="1:22" s="32" customFormat="1" ht="30" customHeight="1">
      <c r="A16" s="15" t="s">
        <v>455</v>
      </c>
      <c r="B16" s="60" t="s">
        <v>288</v>
      </c>
      <c r="C16" s="39" t="s">
        <v>230</v>
      </c>
      <c r="D16" s="38"/>
      <c r="E16" s="38" t="s">
        <v>627</v>
      </c>
      <c r="F16" s="125" t="s">
        <v>634</v>
      </c>
      <c r="G16" s="299" t="s">
        <v>560</v>
      </c>
      <c r="H16" s="123" t="s">
        <v>656</v>
      </c>
      <c r="I16" s="38" t="s">
        <v>484</v>
      </c>
      <c r="J16" s="39" t="s">
        <v>513</v>
      </c>
      <c r="K16" s="38" t="s">
        <v>3</v>
      </c>
      <c r="L16" s="315" t="s">
        <v>543</v>
      </c>
      <c r="M16" s="311" t="s">
        <v>377</v>
      </c>
      <c r="N16" s="316" t="s">
        <v>878</v>
      </c>
      <c r="O16" s="222" t="s">
        <v>229</v>
      </c>
      <c r="P16" s="220"/>
      <c r="Q16" s="39" t="s">
        <v>877</v>
      </c>
      <c r="R16" s="273">
        <v>1</v>
      </c>
      <c r="S16" s="40">
        <v>27000</v>
      </c>
      <c r="T16" s="41"/>
      <c r="U16" s="18"/>
      <c r="V16" s="125"/>
    </row>
    <row r="17" spans="1:22" s="32" customFormat="1" ht="30">
      <c r="A17" s="39" t="s">
        <v>455</v>
      </c>
      <c r="B17" s="60" t="s">
        <v>456</v>
      </c>
      <c r="C17" s="39" t="s">
        <v>226</v>
      </c>
      <c r="D17" s="38" t="s">
        <v>320</v>
      </c>
      <c r="E17" s="38" t="s">
        <v>523</v>
      </c>
      <c r="F17" s="125" t="s">
        <v>634</v>
      </c>
      <c r="G17" s="303" t="s">
        <v>561</v>
      </c>
      <c r="H17" s="15" t="s">
        <v>962</v>
      </c>
      <c r="I17" s="38" t="s">
        <v>377</v>
      </c>
      <c r="J17" s="39" t="s">
        <v>485</v>
      </c>
      <c r="K17" s="38" t="s">
        <v>5</v>
      </c>
      <c r="L17" s="315" t="s">
        <v>552</v>
      </c>
      <c r="M17" s="311" t="s">
        <v>484</v>
      </c>
      <c r="N17" s="322" t="s">
        <v>832</v>
      </c>
      <c r="O17" s="222" t="s">
        <v>225</v>
      </c>
      <c r="P17" s="220"/>
      <c r="Q17" s="39"/>
      <c r="R17" s="273">
        <v>1.2</v>
      </c>
      <c r="S17" s="40">
        <v>65000</v>
      </c>
      <c r="T17" s="41"/>
      <c r="U17" s="18"/>
      <c r="V17" s="125"/>
    </row>
    <row r="18" spans="1:22" s="32" customFormat="1" ht="15">
      <c r="A18" s="39" t="s">
        <v>455</v>
      </c>
      <c r="B18" s="43" t="s">
        <v>232</v>
      </c>
      <c r="C18" s="39" t="s">
        <v>233</v>
      </c>
      <c r="D18" s="38"/>
      <c r="E18" s="38" t="s">
        <v>520</v>
      </c>
      <c r="F18" s="125" t="s">
        <v>634</v>
      </c>
      <c r="G18" s="299" t="s">
        <v>544</v>
      </c>
      <c r="H18" s="123" t="s">
        <v>419</v>
      </c>
      <c r="I18" s="38" t="s">
        <v>377</v>
      </c>
      <c r="J18" s="15" t="s">
        <v>514</v>
      </c>
      <c r="K18" s="38" t="s">
        <v>4</v>
      </c>
      <c r="L18" s="315" t="s">
        <v>543</v>
      </c>
      <c r="M18" s="311" t="s">
        <v>377</v>
      </c>
      <c r="N18" s="316" t="s">
        <v>745</v>
      </c>
      <c r="O18" s="222" t="s">
        <v>231</v>
      </c>
      <c r="P18" s="220"/>
      <c r="Q18" s="39"/>
      <c r="R18" s="273">
        <v>1</v>
      </c>
      <c r="S18" s="40">
        <v>51000</v>
      </c>
      <c r="T18" s="41"/>
      <c r="U18" s="18"/>
      <c r="V18" s="125"/>
    </row>
    <row r="19" spans="1:22" s="32" customFormat="1" ht="15">
      <c r="A19" s="39" t="s">
        <v>455</v>
      </c>
      <c r="B19" s="43" t="s">
        <v>216</v>
      </c>
      <c r="C19" s="39" t="s">
        <v>222</v>
      </c>
      <c r="D19" s="38"/>
      <c r="E19" s="125" t="s">
        <v>523</v>
      </c>
      <c r="F19" s="125" t="s">
        <v>634</v>
      </c>
      <c r="G19" s="303" t="s">
        <v>536</v>
      </c>
      <c r="H19" s="123" t="s">
        <v>603</v>
      </c>
      <c r="I19" s="38" t="s">
        <v>377</v>
      </c>
      <c r="J19" s="15" t="s">
        <v>513</v>
      </c>
      <c r="K19" s="38" t="s">
        <v>2</v>
      </c>
      <c r="L19" s="315" t="s">
        <v>559</v>
      </c>
      <c r="M19" s="311" t="s">
        <v>484</v>
      </c>
      <c r="N19" s="316" t="s">
        <v>790</v>
      </c>
      <c r="O19" s="222" t="s">
        <v>217</v>
      </c>
      <c r="P19" s="222" t="s">
        <v>217</v>
      </c>
      <c r="Q19" s="39"/>
      <c r="R19" s="273">
        <v>1.4</v>
      </c>
      <c r="S19" s="40">
        <v>80000</v>
      </c>
      <c r="T19" s="41"/>
      <c r="U19" s="18"/>
      <c r="V19" s="125"/>
    </row>
    <row r="20" spans="1:23" ht="15">
      <c r="A20" s="15" t="s">
        <v>455</v>
      </c>
      <c r="B20" s="43" t="s">
        <v>768</v>
      </c>
      <c r="C20" s="39" t="s">
        <v>769</v>
      </c>
      <c r="D20" s="125" t="s">
        <v>313</v>
      </c>
      <c r="E20" s="125" t="s">
        <v>523</v>
      </c>
      <c r="F20" s="125" t="s">
        <v>634</v>
      </c>
      <c r="G20" s="301" t="s">
        <v>612</v>
      </c>
      <c r="H20" s="15" t="s">
        <v>654</v>
      </c>
      <c r="I20" s="125" t="s">
        <v>377</v>
      </c>
      <c r="J20" s="15" t="s">
        <v>517</v>
      </c>
      <c r="K20" s="125" t="s">
        <v>3</v>
      </c>
      <c r="L20" s="319" t="s">
        <v>559</v>
      </c>
      <c r="M20" s="311" t="s">
        <v>377</v>
      </c>
      <c r="N20" s="316" t="s">
        <v>642</v>
      </c>
      <c r="O20" s="222" t="s">
        <v>770</v>
      </c>
      <c r="P20" s="268" t="s">
        <v>770</v>
      </c>
      <c r="Q20" s="39"/>
      <c r="R20" s="273">
        <v>1.7</v>
      </c>
      <c r="S20" s="40">
        <v>120000</v>
      </c>
      <c r="T20" s="41"/>
      <c r="U20" s="18"/>
      <c r="V20" s="125"/>
      <c r="W20" s="32"/>
    </row>
    <row r="21" spans="1:22" s="32" customFormat="1" ht="30">
      <c r="A21" s="15" t="s">
        <v>455</v>
      </c>
      <c r="B21" s="43" t="s">
        <v>421</v>
      </c>
      <c r="C21" s="39" t="s">
        <v>235</v>
      </c>
      <c r="D21" s="38" t="s">
        <v>326</v>
      </c>
      <c r="E21" s="125" t="s">
        <v>523</v>
      </c>
      <c r="F21" s="125" t="s">
        <v>634</v>
      </c>
      <c r="G21" s="303">
        <v>60</v>
      </c>
      <c r="H21" s="15" t="s">
        <v>963</v>
      </c>
      <c r="I21" s="38" t="s">
        <v>377</v>
      </c>
      <c r="J21" s="39" t="s">
        <v>485</v>
      </c>
      <c r="K21" s="38" t="s">
        <v>4</v>
      </c>
      <c r="L21" s="315" t="s">
        <v>559</v>
      </c>
      <c r="M21" s="311"/>
      <c r="N21" s="316" t="s">
        <v>740</v>
      </c>
      <c r="O21" s="222" t="s">
        <v>234</v>
      </c>
      <c r="P21" s="222" t="s">
        <v>234</v>
      </c>
      <c r="Q21" s="39"/>
      <c r="R21" s="273">
        <v>1.4</v>
      </c>
      <c r="S21" s="40">
        <v>80000</v>
      </c>
      <c r="T21" s="41"/>
      <c r="U21" s="18"/>
      <c r="V21" s="125"/>
    </row>
    <row r="22" spans="1:22" s="32" customFormat="1" ht="15">
      <c r="A22" s="15" t="s">
        <v>455</v>
      </c>
      <c r="B22" s="272" t="s">
        <v>239</v>
      </c>
      <c r="C22" s="37" t="s">
        <v>240</v>
      </c>
      <c r="D22" s="38"/>
      <c r="E22" s="125" t="s">
        <v>627</v>
      </c>
      <c r="F22" s="38" t="s">
        <v>634</v>
      </c>
      <c r="G22" s="303">
        <v>36</v>
      </c>
      <c r="H22" s="15" t="s">
        <v>659</v>
      </c>
      <c r="I22" s="38" t="s">
        <v>484</v>
      </c>
      <c r="J22" s="39" t="s">
        <v>517</v>
      </c>
      <c r="K22" s="38" t="s">
        <v>4</v>
      </c>
      <c r="L22" s="315" t="s">
        <v>559</v>
      </c>
      <c r="M22" s="311" t="s">
        <v>377</v>
      </c>
      <c r="N22" s="316" t="s">
        <v>838</v>
      </c>
      <c r="O22" s="222" t="s">
        <v>238</v>
      </c>
      <c r="P22" s="222" t="s">
        <v>238</v>
      </c>
      <c r="Q22" s="39"/>
      <c r="R22" s="273">
        <v>1.7</v>
      </c>
      <c r="S22" s="40">
        <v>135000</v>
      </c>
      <c r="T22" s="41"/>
      <c r="U22" s="18"/>
      <c r="V22" s="125"/>
    </row>
    <row r="23" spans="1:23" s="32" customFormat="1" ht="15">
      <c r="A23" s="107" t="s">
        <v>455</v>
      </c>
      <c r="B23" s="60" t="s">
        <v>388</v>
      </c>
      <c r="C23" s="39" t="s">
        <v>237</v>
      </c>
      <c r="D23" s="38"/>
      <c r="E23" s="38" t="s">
        <v>520</v>
      </c>
      <c r="F23" s="125" t="s">
        <v>538</v>
      </c>
      <c r="G23" s="307" t="s">
        <v>563</v>
      </c>
      <c r="H23" s="15" t="s">
        <v>419</v>
      </c>
      <c r="I23" s="38" t="s">
        <v>377</v>
      </c>
      <c r="J23" s="39" t="s">
        <v>514</v>
      </c>
      <c r="K23" s="38" t="s">
        <v>5</v>
      </c>
      <c r="L23" s="315" t="s">
        <v>559</v>
      </c>
      <c r="M23" s="311" t="s">
        <v>484</v>
      </c>
      <c r="N23" s="316" t="s">
        <v>832</v>
      </c>
      <c r="O23" s="218" t="s">
        <v>236</v>
      </c>
      <c r="P23" s="218" t="s">
        <v>236</v>
      </c>
      <c r="Q23" s="34"/>
      <c r="R23" s="273">
        <v>1</v>
      </c>
      <c r="S23" s="40">
        <v>26000</v>
      </c>
      <c r="T23" s="41"/>
      <c r="U23" s="18"/>
      <c r="V23" s="125"/>
      <c r="W23" s="26"/>
    </row>
    <row r="24" spans="1:22" s="32" customFormat="1" ht="60">
      <c r="A24" s="39" t="s">
        <v>455</v>
      </c>
      <c r="B24" s="43" t="s">
        <v>457</v>
      </c>
      <c r="C24" s="39" t="s">
        <v>228</v>
      </c>
      <c r="D24" s="38" t="s">
        <v>320</v>
      </c>
      <c r="E24" s="125" t="s">
        <v>523</v>
      </c>
      <c r="F24" s="125" t="s">
        <v>634</v>
      </c>
      <c r="G24" s="303" t="s">
        <v>562</v>
      </c>
      <c r="H24" s="15" t="s">
        <v>964</v>
      </c>
      <c r="I24" s="38" t="s">
        <v>377</v>
      </c>
      <c r="J24" s="15" t="s">
        <v>608</v>
      </c>
      <c r="K24" s="38" t="s">
        <v>3</v>
      </c>
      <c r="L24" s="315" t="s">
        <v>543</v>
      </c>
      <c r="M24" s="311" t="s">
        <v>377</v>
      </c>
      <c r="N24" s="316" t="s">
        <v>854</v>
      </c>
      <c r="O24" s="222" t="s">
        <v>227</v>
      </c>
      <c r="P24" s="222" t="s">
        <v>227</v>
      </c>
      <c r="Q24" s="39" t="s">
        <v>879</v>
      </c>
      <c r="R24" s="273">
        <v>1.2</v>
      </c>
      <c r="S24" s="40">
        <v>67000</v>
      </c>
      <c r="T24" s="41"/>
      <c r="U24" s="18"/>
      <c r="V24" s="125"/>
    </row>
    <row r="25" spans="1:22" ht="30">
      <c r="A25" s="136" t="s">
        <v>455</v>
      </c>
      <c r="B25" s="60" t="s">
        <v>422</v>
      </c>
      <c r="C25" s="39" t="s">
        <v>245</v>
      </c>
      <c r="D25" s="38" t="s">
        <v>326</v>
      </c>
      <c r="E25" s="38" t="s">
        <v>520</v>
      </c>
      <c r="F25" s="38" t="s">
        <v>634</v>
      </c>
      <c r="G25" s="303">
        <v>36</v>
      </c>
      <c r="H25" s="15" t="s">
        <v>672</v>
      </c>
      <c r="I25" s="38" t="s">
        <v>483</v>
      </c>
      <c r="J25" s="39" t="s">
        <v>485</v>
      </c>
      <c r="K25" s="38" t="s">
        <v>3</v>
      </c>
      <c r="L25" s="320" t="s">
        <v>558</v>
      </c>
      <c r="M25" s="311" t="s">
        <v>629</v>
      </c>
      <c r="N25" s="316" t="s">
        <v>740</v>
      </c>
      <c r="O25" s="220"/>
      <c r="P25" s="220"/>
      <c r="Q25" s="39"/>
      <c r="R25" s="273">
        <v>0.9</v>
      </c>
      <c r="S25" s="40">
        <v>21000</v>
      </c>
      <c r="T25" s="41"/>
      <c r="U25" s="18"/>
      <c r="V25" s="125">
        <v>3</v>
      </c>
    </row>
    <row r="26" spans="1:22" ht="30">
      <c r="A26" s="136" t="s">
        <v>455</v>
      </c>
      <c r="B26" s="43" t="s">
        <v>423</v>
      </c>
      <c r="C26" s="39" t="s">
        <v>246</v>
      </c>
      <c r="D26" s="38" t="s">
        <v>326</v>
      </c>
      <c r="E26" s="38" t="s">
        <v>520</v>
      </c>
      <c r="F26" s="38" t="s">
        <v>634</v>
      </c>
      <c r="G26" s="303">
        <v>48</v>
      </c>
      <c r="H26" s="123" t="s">
        <v>616</v>
      </c>
      <c r="I26" s="38" t="s">
        <v>483</v>
      </c>
      <c r="J26" s="39" t="s">
        <v>485</v>
      </c>
      <c r="K26" s="38" t="s">
        <v>3</v>
      </c>
      <c r="L26" s="320" t="s">
        <v>559</v>
      </c>
      <c r="M26" s="311" t="s">
        <v>377</v>
      </c>
      <c r="N26" s="316" t="s">
        <v>834</v>
      </c>
      <c r="O26" s="220"/>
      <c r="P26" s="219" t="s">
        <v>715</v>
      </c>
      <c r="Q26" s="39"/>
      <c r="R26" s="273">
        <v>0.5</v>
      </c>
      <c r="S26" s="40">
        <v>6500</v>
      </c>
      <c r="T26" s="41"/>
      <c r="U26" s="18"/>
      <c r="V26" s="125">
        <v>3</v>
      </c>
    </row>
    <row r="27" spans="1:23" s="32" customFormat="1" ht="15">
      <c r="A27" s="136" t="s">
        <v>455</v>
      </c>
      <c r="B27" s="126" t="s">
        <v>424</v>
      </c>
      <c r="C27" s="34" t="s">
        <v>247</v>
      </c>
      <c r="D27" s="33" t="s">
        <v>320</v>
      </c>
      <c r="E27" s="38" t="s">
        <v>627</v>
      </c>
      <c r="F27" s="33" t="s">
        <v>538</v>
      </c>
      <c r="G27" s="304">
        <v>36</v>
      </c>
      <c r="H27" s="123" t="s">
        <v>616</v>
      </c>
      <c r="I27" s="38" t="s">
        <v>483</v>
      </c>
      <c r="J27" s="39" t="s">
        <v>484</v>
      </c>
      <c r="K27" s="38" t="s">
        <v>3</v>
      </c>
      <c r="L27" s="320" t="s">
        <v>559</v>
      </c>
      <c r="M27" s="311" t="s">
        <v>377</v>
      </c>
      <c r="N27" s="316" t="s">
        <v>740</v>
      </c>
      <c r="O27" s="215"/>
      <c r="P27" s="215"/>
      <c r="Q27" s="34"/>
      <c r="R27" s="273">
        <v>0.4</v>
      </c>
      <c r="S27" s="40">
        <v>5000</v>
      </c>
      <c r="T27" s="41"/>
      <c r="U27" s="18"/>
      <c r="V27" s="125">
        <v>3</v>
      </c>
      <c r="W27" s="26"/>
    </row>
    <row r="28" spans="1:22" s="32" customFormat="1" ht="15">
      <c r="A28" s="39" t="s">
        <v>455</v>
      </c>
      <c r="B28" s="60" t="s">
        <v>458</v>
      </c>
      <c r="C28" s="39" t="s">
        <v>248</v>
      </c>
      <c r="D28" s="38" t="s">
        <v>320</v>
      </c>
      <c r="E28" s="38" t="s">
        <v>523</v>
      </c>
      <c r="F28" s="125" t="s">
        <v>634</v>
      </c>
      <c r="G28" s="303">
        <v>48</v>
      </c>
      <c r="H28" s="123" t="s">
        <v>619</v>
      </c>
      <c r="I28" s="38" t="s">
        <v>483</v>
      </c>
      <c r="J28" s="39" t="s">
        <v>484</v>
      </c>
      <c r="K28" s="38" t="s">
        <v>3</v>
      </c>
      <c r="L28" s="320" t="s">
        <v>559</v>
      </c>
      <c r="M28" s="311" t="s">
        <v>484</v>
      </c>
      <c r="N28" s="316" t="s">
        <v>745</v>
      </c>
      <c r="O28" s="222"/>
      <c r="P28" s="220"/>
      <c r="Q28" s="39"/>
      <c r="R28" s="273">
        <v>1.6</v>
      </c>
      <c r="S28" s="40">
        <v>160000</v>
      </c>
      <c r="T28" s="41"/>
      <c r="U28" s="18"/>
      <c r="V28" s="125"/>
    </row>
    <row r="29" spans="1:22" s="32" customFormat="1" ht="30">
      <c r="A29" s="39" t="s">
        <v>455</v>
      </c>
      <c r="B29" s="60" t="s">
        <v>346</v>
      </c>
      <c r="C29" s="39" t="s">
        <v>139</v>
      </c>
      <c r="D29" s="38"/>
      <c r="E29" s="38" t="s">
        <v>523</v>
      </c>
      <c r="F29" s="125" t="s">
        <v>538</v>
      </c>
      <c r="G29" s="299" t="s">
        <v>563</v>
      </c>
      <c r="H29" s="123" t="s">
        <v>603</v>
      </c>
      <c r="I29" s="38" t="s">
        <v>377</v>
      </c>
      <c r="J29" s="15" t="s">
        <v>513</v>
      </c>
      <c r="K29" s="38" t="s">
        <v>3</v>
      </c>
      <c r="L29" s="315" t="s">
        <v>550</v>
      </c>
      <c r="M29" s="311" t="s">
        <v>484</v>
      </c>
      <c r="N29" s="322" t="s">
        <v>763</v>
      </c>
      <c r="O29" s="222"/>
      <c r="P29" s="220"/>
      <c r="Q29" s="39"/>
      <c r="R29" s="273">
        <v>0.6</v>
      </c>
      <c r="S29" s="40">
        <v>10000</v>
      </c>
      <c r="T29" s="41"/>
      <c r="U29" s="18"/>
      <c r="V29" s="125"/>
    </row>
    <row r="30" spans="1:22" s="32" customFormat="1" ht="45">
      <c r="A30" s="39" t="s">
        <v>455</v>
      </c>
      <c r="B30" s="60" t="s">
        <v>152</v>
      </c>
      <c r="C30" s="39" t="s">
        <v>151</v>
      </c>
      <c r="D30" s="38"/>
      <c r="E30" s="38" t="s">
        <v>520</v>
      </c>
      <c r="F30" s="125" t="s">
        <v>634</v>
      </c>
      <c r="G30" s="305" t="s">
        <v>564</v>
      </c>
      <c r="H30" s="123" t="s">
        <v>603</v>
      </c>
      <c r="I30" s="38" t="s">
        <v>377</v>
      </c>
      <c r="J30" s="15" t="s">
        <v>513</v>
      </c>
      <c r="K30" s="38" t="s">
        <v>4</v>
      </c>
      <c r="L30" s="320" t="s">
        <v>547</v>
      </c>
      <c r="M30" s="311" t="s">
        <v>484</v>
      </c>
      <c r="N30" s="316" t="s">
        <v>895</v>
      </c>
      <c r="O30" s="222" t="s">
        <v>347</v>
      </c>
      <c r="P30" s="222" t="s">
        <v>347</v>
      </c>
      <c r="Q30" s="39" t="s">
        <v>896</v>
      </c>
      <c r="R30" s="273">
        <v>0.5</v>
      </c>
      <c r="S30" s="40">
        <v>7000</v>
      </c>
      <c r="T30" s="41"/>
      <c r="U30" s="18"/>
      <c r="V30" s="125"/>
    </row>
    <row r="31" spans="1:22" ht="30">
      <c r="A31" s="107" t="s">
        <v>455</v>
      </c>
      <c r="B31" s="43" t="s">
        <v>459</v>
      </c>
      <c r="C31" s="39" t="s">
        <v>165</v>
      </c>
      <c r="D31" s="38" t="s">
        <v>326</v>
      </c>
      <c r="E31" s="38" t="s">
        <v>523</v>
      </c>
      <c r="F31" s="125" t="s">
        <v>634</v>
      </c>
      <c r="G31" s="303" t="s">
        <v>578</v>
      </c>
      <c r="H31" s="123" t="s">
        <v>619</v>
      </c>
      <c r="I31" s="38" t="s">
        <v>377</v>
      </c>
      <c r="J31" s="39" t="s">
        <v>485</v>
      </c>
      <c r="K31" s="38" t="s">
        <v>4</v>
      </c>
      <c r="L31" s="315" t="s">
        <v>568</v>
      </c>
      <c r="M31" s="311" t="s">
        <v>377</v>
      </c>
      <c r="N31" s="316" t="s">
        <v>740</v>
      </c>
      <c r="O31" s="222" t="s">
        <v>527</v>
      </c>
      <c r="P31" s="268" t="s">
        <v>720</v>
      </c>
      <c r="Q31" s="39"/>
      <c r="R31" s="273">
        <v>1.4</v>
      </c>
      <c r="S31" s="40">
        <v>95000</v>
      </c>
      <c r="T31" s="41"/>
      <c r="U31" s="18"/>
      <c r="V31" s="125"/>
    </row>
    <row r="32" spans="1:23" s="32" customFormat="1" ht="30">
      <c r="A32" s="107" t="s">
        <v>455</v>
      </c>
      <c r="B32" s="60" t="s">
        <v>460</v>
      </c>
      <c r="C32" s="39" t="s">
        <v>166</v>
      </c>
      <c r="D32" s="38" t="s">
        <v>333</v>
      </c>
      <c r="E32" s="38" t="s">
        <v>523</v>
      </c>
      <c r="F32" s="125" t="s">
        <v>634</v>
      </c>
      <c r="G32" s="303" t="s">
        <v>567</v>
      </c>
      <c r="H32" s="123" t="s">
        <v>619</v>
      </c>
      <c r="I32" s="38" t="s">
        <v>377</v>
      </c>
      <c r="J32" s="39" t="s">
        <v>485</v>
      </c>
      <c r="K32" s="38" t="s">
        <v>4</v>
      </c>
      <c r="L32" s="315" t="s">
        <v>543</v>
      </c>
      <c r="M32" s="311" t="s">
        <v>377</v>
      </c>
      <c r="N32" s="316" t="s">
        <v>740</v>
      </c>
      <c r="O32" s="222"/>
      <c r="P32" s="222"/>
      <c r="Q32" s="39"/>
      <c r="R32" s="273">
        <v>1.8</v>
      </c>
      <c r="S32" s="40">
        <v>160000</v>
      </c>
      <c r="T32" s="41"/>
      <c r="U32" s="18"/>
      <c r="V32" s="125"/>
      <c r="W32" s="26"/>
    </row>
    <row r="33" spans="1:22" s="32" customFormat="1" ht="75">
      <c r="A33" s="15" t="s">
        <v>455</v>
      </c>
      <c r="B33" s="43" t="s">
        <v>782</v>
      </c>
      <c r="C33" s="39" t="s">
        <v>784</v>
      </c>
      <c r="D33" s="38"/>
      <c r="E33" s="125" t="s">
        <v>584</v>
      </c>
      <c r="F33" s="125" t="s">
        <v>634</v>
      </c>
      <c r="G33" s="301" t="s">
        <v>785</v>
      </c>
      <c r="H33" s="15" t="s">
        <v>654</v>
      </c>
      <c r="I33" s="125" t="s">
        <v>377</v>
      </c>
      <c r="J33" s="15" t="s">
        <v>517</v>
      </c>
      <c r="K33" s="125" t="s">
        <v>4</v>
      </c>
      <c r="L33" s="319" t="s">
        <v>568</v>
      </c>
      <c r="M33" s="311"/>
      <c r="N33" s="316" t="s">
        <v>898</v>
      </c>
      <c r="O33" s="222" t="s">
        <v>783</v>
      </c>
      <c r="P33" s="222" t="s">
        <v>783</v>
      </c>
      <c r="Q33" s="39" t="s">
        <v>897</v>
      </c>
      <c r="R33" s="273">
        <v>1</v>
      </c>
      <c r="S33" s="40">
        <v>42000</v>
      </c>
      <c r="T33" s="41"/>
      <c r="U33" s="18"/>
      <c r="V33" s="125"/>
    </row>
    <row r="34" spans="1:23" s="32" customFormat="1" ht="15">
      <c r="A34" s="136" t="s">
        <v>455</v>
      </c>
      <c r="B34" s="43" t="s">
        <v>164</v>
      </c>
      <c r="C34" s="39" t="s">
        <v>163</v>
      </c>
      <c r="D34" s="38" t="s">
        <v>306</v>
      </c>
      <c r="E34" s="38" t="s">
        <v>584</v>
      </c>
      <c r="F34" s="125" t="s">
        <v>634</v>
      </c>
      <c r="G34" s="303">
        <v>24</v>
      </c>
      <c r="H34" s="123" t="s">
        <v>654</v>
      </c>
      <c r="I34" s="38" t="s">
        <v>484</v>
      </c>
      <c r="J34" s="39" t="s">
        <v>517</v>
      </c>
      <c r="K34" s="38" t="s">
        <v>2</v>
      </c>
      <c r="L34" s="311" t="s">
        <v>533</v>
      </c>
      <c r="M34" s="311"/>
      <c r="N34" s="323">
        <v>6789</v>
      </c>
      <c r="O34" s="222" t="s">
        <v>162</v>
      </c>
      <c r="P34" s="268" t="s">
        <v>162</v>
      </c>
      <c r="Q34" s="39"/>
      <c r="R34" s="273">
        <v>1.8</v>
      </c>
      <c r="S34" s="40">
        <v>150000</v>
      </c>
      <c r="T34" s="41"/>
      <c r="U34" s="18"/>
      <c r="V34" s="125"/>
      <c r="W34" s="26"/>
    </row>
    <row r="35" spans="1:23" s="32" customFormat="1" ht="30">
      <c r="A35" s="107" t="s">
        <v>455</v>
      </c>
      <c r="B35" s="126" t="s">
        <v>971</v>
      </c>
      <c r="C35" s="34" t="s">
        <v>168</v>
      </c>
      <c r="D35" s="33" t="s">
        <v>160</v>
      </c>
      <c r="E35" s="38" t="s">
        <v>523</v>
      </c>
      <c r="F35" s="38" t="s">
        <v>634</v>
      </c>
      <c r="G35" s="303">
        <v>24</v>
      </c>
      <c r="H35" s="123" t="s">
        <v>619</v>
      </c>
      <c r="I35" s="38" t="s">
        <v>484</v>
      </c>
      <c r="J35" s="39" t="s">
        <v>607</v>
      </c>
      <c r="K35" s="38" t="s">
        <v>2</v>
      </c>
      <c r="L35" s="320" t="s">
        <v>568</v>
      </c>
      <c r="M35" s="311"/>
      <c r="N35" s="316" t="s">
        <v>740</v>
      </c>
      <c r="O35" s="222"/>
      <c r="P35" s="222"/>
      <c r="Q35" s="39"/>
      <c r="R35" s="273">
        <v>2.4</v>
      </c>
      <c r="S35" s="201">
        <v>350000</v>
      </c>
      <c r="T35" s="41"/>
      <c r="U35" s="18"/>
      <c r="V35" s="125">
        <v>0.5</v>
      </c>
      <c r="W35" s="26"/>
    </row>
    <row r="36" spans="1:22" s="32" customFormat="1" ht="30">
      <c r="A36" s="39" t="s">
        <v>455</v>
      </c>
      <c r="B36" s="43" t="s">
        <v>972</v>
      </c>
      <c r="C36" s="39" t="s">
        <v>180</v>
      </c>
      <c r="D36" s="38" t="s">
        <v>333</v>
      </c>
      <c r="E36" s="38" t="s">
        <v>523</v>
      </c>
      <c r="F36" s="125" t="s">
        <v>634</v>
      </c>
      <c r="G36" s="303" t="s">
        <v>536</v>
      </c>
      <c r="H36" s="123" t="s">
        <v>619</v>
      </c>
      <c r="I36" s="38" t="s">
        <v>484</v>
      </c>
      <c r="J36" s="39" t="s">
        <v>485</v>
      </c>
      <c r="K36" s="38" t="s">
        <v>4</v>
      </c>
      <c r="L36" s="315" t="s">
        <v>559</v>
      </c>
      <c r="M36" s="311" t="s">
        <v>541</v>
      </c>
      <c r="N36" s="316" t="s">
        <v>832</v>
      </c>
      <c r="O36" s="222"/>
      <c r="P36" s="222"/>
      <c r="Q36" s="39"/>
      <c r="R36" s="273">
        <v>1.7</v>
      </c>
      <c r="S36" s="40">
        <v>130000</v>
      </c>
      <c r="T36" s="41"/>
      <c r="U36" s="18"/>
      <c r="V36" s="125"/>
    </row>
    <row r="37" spans="1:22" s="32" customFormat="1" ht="15">
      <c r="A37" s="39" t="s">
        <v>455</v>
      </c>
      <c r="B37" s="60" t="s">
        <v>461</v>
      </c>
      <c r="C37" s="39" t="s">
        <v>181</v>
      </c>
      <c r="D37" s="38" t="s">
        <v>320</v>
      </c>
      <c r="E37" s="38" t="s">
        <v>523</v>
      </c>
      <c r="F37" s="125" t="s">
        <v>634</v>
      </c>
      <c r="G37" s="303">
        <v>84</v>
      </c>
      <c r="H37" s="15" t="s">
        <v>962</v>
      </c>
      <c r="I37" s="38" t="s">
        <v>483</v>
      </c>
      <c r="J37" s="39" t="s">
        <v>484</v>
      </c>
      <c r="K37" s="38" t="s">
        <v>4</v>
      </c>
      <c r="L37" s="320" t="s">
        <v>568</v>
      </c>
      <c r="M37" s="311"/>
      <c r="N37" s="316" t="s">
        <v>758</v>
      </c>
      <c r="O37" s="222"/>
      <c r="P37" s="220"/>
      <c r="Q37" s="39"/>
      <c r="R37" s="273">
        <v>0.5</v>
      </c>
      <c r="S37" s="40">
        <v>10000</v>
      </c>
      <c r="T37" s="41"/>
      <c r="U37" s="18"/>
      <c r="V37" s="125"/>
    </row>
    <row r="38" spans="1:22" s="32" customFormat="1" ht="42.75" customHeight="1">
      <c r="A38" s="39" t="s">
        <v>455</v>
      </c>
      <c r="B38" s="60" t="s">
        <v>462</v>
      </c>
      <c r="C38" s="39" t="s">
        <v>182</v>
      </c>
      <c r="D38" s="38" t="s">
        <v>160</v>
      </c>
      <c r="E38" s="38" t="s">
        <v>523</v>
      </c>
      <c r="F38" s="125" t="s">
        <v>634</v>
      </c>
      <c r="G38" s="301" t="s">
        <v>846</v>
      </c>
      <c r="H38" s="123" t="s">
        <v>619</v>
      </c>
      <c r="I38" s="38" t="s">
        <v>483</v>
      </c>
      <c r="J38" s="39" t="s">
        <v>485</v>
      </c>
      <c r="K38" s="38" t="s">
        <v>4</v>
      </c>
      <c r="L38" s="315" t="s">
        <v>568</v>
      </c>
      <c r="M38" s="311" t="s">
        <v>377</v>
      </c>
      <c r="N38" s="316" t="s">
        <v>832</v>
      </c>
      <c r="O38" s="222"/>
      <c r="P38" s="220"/>
      <c r="Q38" s="39"/>
      <c r="R38" s="273">
        <v>0.6</v>
      </c>
      <c r="S38" s="40">
        <v>15000</v>
      </c>
      <c r="T38" s="41"/>
      <c r="U38" s="18"/>
      <c r="V38" s="125"/>
    </row>
    <row r="39" spans="1:23" s="24" customFormat="1" ht="30">
      <c r="A39" s="39" t="s">
        <v>455</v>
      </c>
      <c r="B39" s="60" t="s">
        <v>389</v>
      </c>
      <c r="C39" s="39" t="s">
        <v>183</v>
      </c>
      <c r="D39" s="38"/>
      <c r="E39" s="38" t="s">
        <v>523</v>
      </c>
      <c r="F39" s="125" t="s">
        <v>634</v>
      </c>
      <c r="G39" s="303" t="s">
        <v>582</v>
      </c>
      <c r="H39" s="123" t="s">
        <v>530</v>
      </c>
      <c r="I39" s="38" t="s">
        <v>483</v>
      </c>
      <c r="J39" s="15" t="s">
        <v>607</v>
      </c>
      <c r="K39" s="38" t="s">
        <v>4</v>
      </c>
      <c r="L39" s="315" t="s">
        <v>552</v>
      </c>
      <c r="M39" s="311" t="s">
        <v>377</v>
      </c>
      <c r="N39" s="316" t="s">
        <v>740</v>
      </c>
      <c r="O39" s="222" t="s">
        <v>47</v>
      </c>
      <c r="P39" s="222" t="s">
        <v>47</v>
      </c>
      <c r="Q39" s="39"/>
      <c r="R39" s="273">
        <v>0.6</v>
      </c>
      <c r="S39" s="40">
        <v>13000</v>
      </c>
      <c r="T39" s="41"/>
      <c r="U39" s="18"/>
      <c r="V39" s="125">
        <v>0.25</v>
      </c>
      <c r="W39" s="32"/>
    </row>
    <row r="40" spans="1:22" s="32" customFormat="1" ht="45">
      <c r="A40" s="15" t="s">
        <v>455</v>
      </c>
      <c r="B40" s="43" t="s">
        <v>788</v>
      </c>
      <c r="C40" s="39" t="s">
        <v>789</v>
      </c>
      <c r="D40" s="6" t="s">
        <v>219</v>
      </c>
      <c r="E40" s="125" t="s">
        <v>523</v>
      </c>
      <c r="F40" s="125" t="s">
        <v>538</v>
      </c>
      <c r="G40" s="301" t="s">
        <v>612</v>
      </c>
      <c r="H40" s="15" t="s">
        <v>603</v>
      </c>
      <c r="I40" s="125" t="s">
        <v>484</v>
      </c>
      <c r="J40" s="15" t="s">
        <v>513</v>
      </c>
      <c r="K40" s="125" t="s">
        <v>4</v>
      </c>
      <c r="L40" s="319" t="s">
        <v>568</v>
      </c>
      <c r="M40" s="311"/>
      <c r="N40" s="316" t="s">
        <v>902</v>
      </c>
      <c r="O40" s="222"/>
      <c r="P40" s="222"/>
      <c r="Q40" s="39" t="s">
        <v>903</v>
      </c>
      <c r="R40" s="273">
        <v>0.7</v>
      </c>
      <c r="S40" s="40">
        <v>14000</v>
      </c>
      <c r="T40" s="41"/>
      <c r="U40" s="18"/>
      <c r="V40" s="125"/>
    </row>
    <row r="41" spans="1:22" s="32" customFormat="1" ht="15">
      <c r="A41" s="39" t="s">
        <v>455</v>
      </c>
      <c r="B41" s="43" t="s">
        <v>733</v>
      </c>
      <c r="C41" s="39" t="s">
        <v>184</v>
      </c>
      <c r="D41" s="38"/>
      <c r="E41" s="125" t="s">
        <v>633</v>
      </c>
      <c r="F41" s="125" t="s">
        <v>634</v>
      </c>
      <c r="G41" s="299" t="s">
        <v>564</v>
      </c>
      <c r="H41" s="15" t="s">
        <v>661</v>
      </c>
      <c r="I41" s="38" t="s">
        <v>484</v>
      </c>
      <c r="J41" s="39" t="s">
        <v>513</v>
      </c>
      <c r="K41" s="38" t="s">
        <v>4</v>
      </c>
      <c r="L41" s="315" t="s">
        <v>550</v>
      </c>
      <c r="M41" s="311" t="s">
        <v>484</v>
      </c>
      <c r="N41" s="316" t="s">
        <v>740</v>
      </c>
      <c r="O41" s="222" t="s">
        <v>51</v>
      </c>
      <c r="P41" s="268" t="s">
        <v>954</v>
      </c>
      <c r="Q41" s="15"/>
      <c r="R41" s="273">
        <v>0.3</v>
      </c>
      <c r="S41" s="40">
        <v>4000</v>
      </c>
      <c r="T41" s="41"/>
      <c r="U41" s="18"/>
      <c r="V41" s="125"/>
    </row>
    <row r="42" spans="1:22" s="32" customFormat="1" ht="30">
      <c r="A42" s="15" t="s">
        <v>455</v>
      </c>
      <c r="B42" s="43" t="s">
        <v>791</v>
      </c>
      <c r="C42" s="39" t="s">
        <v>792</v>
      </c>
      <c r="D42" s="38"/>
      <c r="E42" s="125" t="s">
        <v>523</v>
      </c>
      <c r="F42" s="125" t="s">
        <v>538</v>
      </c>
      <c r="G42" s="301" t="s">
        <v>612</v>
      </c>
      <c r="H42" s="15" t="s">
        <v>670</v>
      </c>
      <c r="I42" s="125" t="s">
        <v>484</v>
      </c>
      <c r="J42" s="15" t="s">
        <v>513</v>
      </c>
      <c r="K42" s="125" t="s">
        <v>4</v>
      </c>
      <c r="L42" s="319" t="s">
        <v>533</v>
      </c>
      <c r="M42" s="311"/>
      <c r="N42" s="316" t="s">
        <v>838</v>
      </c>
      <c r="O42" s="222"/>
      <c r="P42" s="222"/>
      <c r="Q42" s="39"/>
      <c r="R42" s="273">
        <v>0.4</v>
      </c>
      <c r="S42" s="40">
        <v>4200</v>
      </c>
      <c r="T42" s="41"/>
      <c r="U42" s="18"/>
      <c r="V42" s="125"/>
    </row>
    <row r="43" spans="1:22" s="32" customFormat="1" ht="15">
      <c r="A43" s="39" t="s">
        <v>455</v>
      </c>
      <c r="B43" s="60" t="s">
        <v>186</v>
      </c>
      <c r="C43" s="39" t="s">
        <v>185</v>
      </c>
      <c r="D43" s="38"/>
      <c r="E43" s="38" t="s">
        <v>523</v>
      </c>
      <c r="F43" s="125" t="s">
        <v>634</v>
      </c>
      <c r="G43" s="303" t="s">
        <v>571</v>
      </c>
      <c r="H43" s="15" t="s">
        <v>660</v>
      </c>
      <c r="I43" s="38" t="s">
        <v>484</v>
      </c>
      <c r="J43" s="15" t="s">
        <v>513</v>
      </c>
      <c r="K43" s="38" t="s">
        <v>6</v>
      </c>
      <c r="L43" s="315" t="s">
        <v>557</v>
      </c>
      <c r="M43" s="311" t="s">
        <v>484</v>
      </c>
      <c r="N43" s="316" t="s">
        <v>740</v>
      </c>
      <c r="O43" s="222" t="s">
        <v>721</v>
      </c>
      <c r="P43" s="222" t="s">
        <v>721</v>
      </c>
      <c r="Q43" s="39"/>
      <c r="R43" s="273">
        <v>0.5</v>
      </c>
      <c r="S43" s="40">
        <v>6300</v>
      </c>
      <c r="T43" s="41"/>
      <c r="U43" s="18"/>
      <c r="V43" s="125"/>
    </row>
    <row r="44" spans="1:22" s="32" customFormat="1" ht="60">
      <c r="A44" s="39" t="s">
        <v>455</v>
      </c>
      <c r="B44" s="60" t="s">
        <v>390</v>
      </c>
      <c r="C44" s="39" t="s">
        <v>187</v>
      </c>
      <c r="D44" s="38"/>
      <c r="E44" s="38" t="s">
        <v>520</v>
      </c>
      <c r="F44" s="38" t="s">
        <v>538</v>
      </c>
      <c r="G44" s="299" t="s">
        <v>560</v>
      </c>
      <c r="H44" s="123" t="s">
        <v>603</v>
      </c>
      <c r="I44" s="38" t="s">
        <v>377</v>
      </c>
      <c r="J44" s="39" t="s">
        <v>514</v>
      </c>
      <c r="K44" s="38" t="s">
        <v>3</v>
      </c>
      <c r="L44" s="315" t="s">
        <v>550</v>
      </c>
      <c r="M44" s="311" t="s">
        <v>541</v>
      </c>
      <c r="N44" s="425" t="s">
        <v>906</v>
      </c>
      <c r="O44" s="222"/>
      <c r="P44" s="220"/>
      <c r="Q44" s="39" t="s">
        <v>905</v>
      </c>
      <c r="R44" s="273">
        <v>1.2</v>
      </c>
      <c r="S44" s="201">
        <v>70000</v>
      </c>
      <c r="T44" s="41"/>
      <c r="U44" s="18"/>
      <c r="V44" s="125"/>
    </row>
    <row r="45" spans="1:22" s="32" customFormat="1" ht="45">
      <c r="A45" s="39" t="s">
        <v>455</v>
      </c>
      <c r="B45" s="43" t="s">
        <v>974</v>
      </c>
      <c r="C45" s="39" t="s">
        <v>60</v>
      </c>
      <c r="D45" s="38"/>
      <c r="E45" s="38" t="s">
        <v>523</v>
      </c>
      <c r="F45" s="125" t="s">
        <v>634</v>
      </c>
      <c r="G45" s="303">
        <v>36</v>
      </c>
      <c r="H45" s="123" t="s">
        <v>603</v>
      </c>
      <c r="I45" s="38" t="s">
        <v>484</v>
      </c>
      <c r="J45" s="39" t="s">
        <v>514</v>
      </c>
      <c r="K45" s="38" t="s">
        <v>2</v>
      </c>
      <c r="L45" s="320" t="s">
        <v>543</v>
      </c>
      <c r="M45" s="311"/>
      <c r="N45" s="316" t="s">
        <v>912</v>
      </c>
      <c r="O45" s="222" t="s">
        <v>61</v>
      </c>
      <c r="P45" s="222" t="s">
        <v>61</v>
      </c>
      <c r="Q45" s="39" t="s">
        <v>913</v>
      </c>
      <c r="R45" s="273">
        <v>1</v>
      </c>
      <c r="S45" s="40">
        <v>32000</v>
      </c>
      <c r="T45" s="41"/>
      <c r="U45" s="18"/>
      <c r="V45" s="125"/>
    </row>
    <row r="46" spans="1:22" s="32" customFormat="1" ht="30">
      <c r="A46" s="39" t="s">
        <v>455</v>
      </c>
      <c r="B46" s="60" t="s">
        <v>391</v>
      </c>
      <c r="C46" s="39" t="s">
        <v>64</v>
      </c>
      <c r="D46" s="38"/>
      <c r="E46" s="125" t="s">
        <v>523</v>
      </c>
      <c r="F46" s="38" t="s">
        <v>538</v>
      </c>
      <c r="G46" s="303" t="s">
        <v>536</v>
      </c>
      <c r="H46" s="123" t="s">
        <v>603</v>
      </c>
      <c r="I46" s="38" t="s">
        <v>377</v>
      </c>
      <c r="J46" s="15" t="s">
        <v>513</v>
      </c>
      <c r="K46" s="38" t="s">
        <v>4</v>
      </c>
      <c r="L46" s="315" t="s">
        <v>568</v>
      </c>
      <c r="M46" s="311" t="s">
        <v>484</v>
      </c>
      <c r="N46" s="316" t="s">
        <v>832</v>
      </c>
      <c r="O46" s="222"/>
      <c r="P46" s="220"/>
      <c r="Q46" s="39"/>
      <c r="R46" s="273">
        <v>0.8</v>
      </c>
      <c r="S46" s="40">
        <v>16000</v>
      </c>
      <c r="T46" s="41"/>
      <c r="U46" s="18"/>
      <c r="V46" s="125"/>
    </row>
    <row r="47" spans="1:23" s="32" customFormat="1" ht="14.25" customHeight="1">
      <c r="A47" s="15" t="s">
        <v>455</v>
      </c>
      <c r="B47" s="60" t="s">
        <v>498</v>
      </c>
      <c r="C47" s="39" t="s">
        <v>499</v>
      </c>
      <c r="D47" s="38"/>
      <c r="E47" s="125" t="s">
        <v>520</v>
      </c>
      <c r="F47" s="125" t="s">
        <v>538</v>
      </c>
      <c r="G47" s="299" t="s">
        <v>544</v>
      </c>
      <c r="H47" s="123" t="s">
        <v>419</v>
      </c>
      <c r="I47" s="38" t="s">
        <v>377</v>
      </c>
      <c r="J47" s="39" t="s">
        <v>514</v>
      </c>
      <c r="K47" s="38"/>
      <c r="L47" s="315" t="s">
        <v>543</v>
      </c>
      <c r="M47" s="311" t="s">
        <v>377</v>
      </c>
      <c r="N47" s="316" t="s">
        <v>889</v>
      </c>
      <c r="O47" s="222"/>
      <c r="P47" s="220"/>
      <c r="Q47" s="39"/>
      <c r="R47" s="273">
        <v>0.7</v>
      </c>
      <c r="S47" s="201">
        <v>14000</v>
      </c>
      <c r="T47" s="41"/>
      <c r="U47" s="18"/>
      <c r="V47" s="125"/>
      <c r="W47" s="26"/>
    </row>
    <row r="48" spans="1:23" ht="30">
      <c r="A48" s="39" t="s">
        <v>455</v>
      </c>
      <c r="B48" s="60" t="s">
        <v>348</v>
      </c>
      <c r="C48" s="39" t="s">
        <v>65</v>
      </c>
      <c r="D48" s="38" t="s">
        <v>309</v>
      </c>
      <c r="E48" s="125" t="s">
        <v>523</v>
      </c>
      <c r="F48" s="38" t="s">
        <v>538</v>
      </c>
      <c r="G48" s="303" t="s">
        <v>570</v>
      </c>
      <c r="H48" s="123" t="s">
        <v>604</v>
      </c>
      <c r="I48" s="38" t="s">
        <v>377</v>
      </c>
      <c r="J48" s="15" t="s">
        <v>958</v>
      </c>
      <c r="K48" s="38" t="s">
        <v>4</v>
      </c>
      <c r="L48" s="315" t="s">
        <v>543</v>
      </c>
      <c r="M48" s="311" t="s">
        <v>541</v>
      </c>
      <c r="N48" s="316" t="s">
        <v>742</v>
      </c>
      <c r="O48" s="222"/>
      <c r="P48" s="220"/>
      <c r="Q48" s="39"/>
      <c r="R48" s="273">
        <v>0.6</v>
      </c>
      <c r="S48" s="40">
        <v>10000</v>
      </c>
      <c r="T48" s="41"/>
      <c r="U48" s="18"/>
      <c r="V48" s="125"/>
      <c r="W48" s="32"/>
    </row>
    <row r="49" spans="1:23" s="32" customFormat="1" ht="30">
      <c r="A49" s="107" t="s">
        <v>455</v>
      </c>
      <c r="B49" s="60" t="s">
        <v>392</v>
      </c>
      <c r="C49" s="39" t="s">
        <v>67</v>
      </c>
      <c r="D49" s="38"/>
      <c r="E49" s="125" t="s">
        <v>520</v>
      </c>
      <c r="F49" s="125" t="s">
        <v>634</v>
      </c>
      <c r="G49" s="299" t="s">
        <v>544</v>
      </c>
      <c r="H49" s="123" t="s">
        <v>419</v>
      </c>
      <c r="I49" s="38" t="s">
        <v>377</v>
      </c>
      <c r="J49" s="39" t="s">
        <v>514</v>
      </c>
      <c r="K49" s="38" t="s">
        <v>5</v>
      </c>
      <c r="L49" s="315" t="s">
        <v>568</v>
      </c>
      <c r="M49" s="311" t="s">
        <v>484</v>
      </c>
      <c r="N49" s="316" t="s">
        <v>832</v>
      </c>
      <c r="O49" s="222"/>
      <c r="P49" s="220"/>
      <c r="Q49" s="39"/>
      <c r="R49" s="273">
        <v>0.5</v>
      </c>
      <c r="S49" s="40">
        <v>7000</v>
      </c>
      <c r="T49" s="41"/>
      <c r="U49" s="18"/>
      <c r="V49" s="125"/>
      <c r="W49" s="26"/>
    </row>
    <row r="50" spans="1:23" s="32" customFormat="1" ht="45">
      <c r="A50" s="107" t="s">
        <v>455</v>
      </c>
      <c r="B50" s="60" t="s">
        <v>463</v>
      </c>
      <c r="C50" s="39" t="s">
        <v>68</v>
      </c>
      <c r="D50" s="38" t="s">
        <v>202</v>
      </c>
      <c r="E50" s="125" t="s">
        <v>523</v>
      </c>
      <c r="F50" s="125" t="s">
        <v>634</v>
      </c>
      <c r="G50" s="303" t="s">
        <v>532</v>
      </c>
      <c r="H50" s="123" t="s">
        <v>623</v>
      </c>
      <c r="I50" s="38" t="s">
        <v>377</v>
      </c>
      <c r="J50" s="15" t="s">
        <v>607</v>
      </c>
      <c r="K50" s="38" t="s">
        <v>4</v>
      </c>
      <c r="L50" s="315" t="s">
        <v>550</v>
      </c>
      <c r="M50" s="311" t="s">
        <v>484</v>
      </c>
      <c r="N50" s="316" t="s">
        <v>914</v>
      </c>
      <c r="O50" s="222"/>
      <c r="P50" s="220"/>
      <c r="Q50" s="15" t="s">
        <v>915</v>
      </c>
      <c r="R50" s="273">
        <v>0.7</v>
      </c>
      <c r="S50" s="40">
        <v>11000</v>
      </c>
      <c r="T50" s="41"/>
      <c r="U50" s="18"/>
      <c r="V50" s="125"/>
      <c r="W50" s="26"/>
    </row>
    <row r="51" spans="1:22" s="32" customFormat="1" ht="30">
      <c r="A51" s="39" t="s">
        <v>455</v>
      </c>
      <c r="B51" s="43" t="s">
        <v>464</v>
      </c>
      <c r="C51" s="39" t="s">
        <v>98</v>
      </c>
      <c r="D51" s="38" t="s">
        <v>320</v>
      </c>
      <c r="E51" s="38" t="s">
        <v>520</v>
      </c>
      <c r="F51" s="125" t="s">
        <v>634</v>
      </c>
      <c r="G51" s="303">
        <v>36</v>
      </c>
      <c r="H51" s="123" t="s">
        <v>623</v>
      </c>
      <c r="I51" s="38" t="s">
        <v>484</v>
      </c>
      <c r="J51" s="39" t="s">
        <v>607</v>
      </c>
      <c r="K51" s="38" t="s">
        <v>3</v>
      </c>
      <c r="L51" s="315" t="s">
        <v>533</v>
      </c>
      <c r="M51" s="311"/>
      <c r="N51" s="316" t="s">
        <v>744</v>
      </c>
      <c r="O51" s="222"/>
      <c r="P51" s="220"/>
      <c r="Q51" s="39"/>
      <c r="R51" s="273">
        <v>0.8</v>
      </c>
      <c r="S51" s="40">
        <v>20000</v>
      </c>
      <c r="T51" s="41"/>
      <c r="U51" s="18"/>
      <c r="V51" s="125"/>
    </row>
    <row r="52" spans="1:22" s="32" customFormat="1" ht="30">
      <c r="A52" s="39" t="s">
        <v>455</v>
      </c>
      <c r="B52" s="60" t="s">
        <v>349</v>
      </c>
      <c r="C52" s="39" t="s">
        <v>101</v>
      </c>
      <c r="D52" s="38"/>
      <c r="E52" s="38" t="s">
        <v>520</v>
      </c>
      <c r="F52" s="125" t="s">
        <v>634</v>
      </c>
      <c r="G52" s="303" t="s">
        <v>536</v>
      </c>
      <c r="H52" s="123" t="s">
        <v>603</v>
      </c>
      <c r="I52" s="38" t="s">
        <v>484</v>
      </c>
      <c r="J52" s="15" t="s">
        <v>513</v>
      </c>
      <c r="K52" s="38" t="s">
        <v>3</v>
      </c>
      <c r="L52" s="315" t="s">
        <v>550</v>
      </c>
      <c r="M52" s="311" t="s">
        <v>484</v>
      </c>
      <c r="N52" s="316" t="s">
        <v>895</v>
      </c>
      <c r="O52" s="222"/>
      <c r="P52" s="220"/>
      <c r="Q52" s="15" t="s">
        <v>927</v>
      </c>
      <c r="R52" s="273">
        <v>1</v>
      </c>
      <c r="S52" s="40">
        <v>42000</v>
      </c>
      <c r="T52" s="41"/>
      <c r="U52" s="18"/>
      <c r="V52" s="125"/>
    </row>
    <row r="53" spans="1:23" ht="45">
      <c r="A53" s="39" t="s">
        <v>455</v>
      </c>
      <c r="B53" s="60" t="s">
        <v>350</v>
      </c>
      <c r="C53" s="39" t="s">
        <v>102</v>
      </c>
      <c r="D53" s="38"/>
      <c r="E53" s="38" t="s">
        <v>628</v>
      </c>
      <c r="F53" s="125" t="s">
        <v>634</v>
      </c>
      <c r="G53" s="303" t="s">
        <v>589</v>
      </c>
      <c r="H53" s="123" t="s">
        <v>606</v>
      </c>
      <c r="I53" s="38" t="s">
        <v>484</v>
      </c>
      <c r="J53" s="39" t="s">
        <v>517</v>
      </c>
      <c r="K53" s="38" t="s">
        <v>3</v>
      </c>
      <c r="L53" s="315" t="s">
        <v>568</v>
      </c>
      <c r="M53" s="311" t="s">
        <v>484</v>
      </c>
      <c r="N53" s="316" t="s">
        <v>745</v>
      </c>
      <c r="O53" s="220"/>
      <c r="P53" s="220"/>
      <c r="Q53" s="39" t="s">
        <v>928</v>
      </c>
      <c r="R53" s="273">
        <v>1</v>
      </c>
      <c r="S53" s="40">
        <v>30000</v>
      </c>
      <c r="T53" s="41"/>
      <c r="U53" s="18"/>
      <c r="V53" s="125"/>
      <c r="W53" s="32"/>
    </row>
    <row r="54" spans="1:22" s="32" customFormat="1" ht="15">
      <c r="A54" s="39" t="s">
        <v>455</v>
      </c>
      <c r="B54" s="60" t="s">
        <v>351</v>
      </c>
      <c r="C54" s="39" t="s">
        <v>105</v>
      </c>
      <c r="D54" s="38" t="s">
        <v>306</v>
      </c>
      <c r="E54" s="38" t="s">
        <v>523</v>
      </c>
      <c r="F54" s="125" t="s">
        <v>634</v>
      </c>
      <c r="G54" s="299" t="s">
        <v>535</v>
      </c>
      <c r="H54" s="15" t="s">
        <v>660</v>
      </c>
      <c r="I54" s="38" t="s">
        <v>483</v>
      </c>
      <c r="J54" s="39" t="s">
        <v>517</v>
      </c>
      <c r="K54" s="38" t="s">
        <v>6</v>
      </c>
      <c r="L54" s="315" t="s">
        <v>533</v>
      </c>
      <c r="M54" s="311" t="s">
        <v>484</v>
      </c>
      <c r="N54" s="316" t="s">
        <v>740</v>
      </c>
      <c r="O54" s="220"/>
      <c r="P54" s="220"/>
      <c r="Q54" s="39"/>
      <c r="R54" s="273">
        <v>1</v>
      </c>
      <c r="S54" s="40">
        <v>92000</v>
      </c>
      <c r="T54" s="41"/>
      <c r="U54" s="18"/>
      <c r="V54" s="125"/>
    </row>
    <row r="55" spans="1:23" s="32" customFormat="1" ht="15">
      <c r="A55" s="107" t="s">
        <v>455</v>
      </c>
      <c r="B55" s="59" t="s">
        <v>465</v>
      </c>
      <c r="C55" s="34" t="s">
        <v>106</v>
      </c>
      <c r="D55" s="33" t="s">
        <v>333</v>
      </c>
      <c r="E55" s="33" t="s">
        <v>523</v>
      </c>
      <c r="F55" s="130" t="s">
        <v>634</v>
      </c>
      <c r="G55" s="304" t="s">
        <v>590</v>
      </c>
      <c r="H55" s="123" t="s">
        <v>618</v>
      </c>
      <c r="I55" s="38" t="s">
        <v>484</v>
      </c>
      <c r="J55" s="39" t="s">
        <v>484</v>
      </c>
      <c r="K55" s="38" t="s">
        <v>4</v>
      </c>
      <c r="L55" s="308" t="s">
        <v>543</v>
      </c>
      <c r="M55" s="311" t="s">
        <v>377</v>
      </c>
      <c r="N55" s="316" t="s">
        <v>740</v>
      </c>
      <c r="O55" s="218"/>
      <c r="P55" s="215"/>
      <c r="Q55" s="34"/>
      <c r="R55" s="273">
        <v>0.7</v>
      </c>
      <c r="S55" s="40">
        <v>14000</v>
      </c>
      <c r="T55" s="41"/>
      <c r="U55" s="18"/>
      <c r="V55" s="125"/>
      <c r="W55" s="26"/>
    </row>
    <row r="56" spans="1:22" s="32" customFormat="1" ht="15" customHeight="1">
      <c r="A56" s="39" t="s">
        <v>455</v>
      </c>
      <c r="B56" s="60" t="s">
        <v>352</v>
      </c>
      <c r="C56" s="39" t="s">
        <v>115</v>
      </c>
      <c r="D56" s="38" t="s">
        <v>160</v>
      </c>
      <c r="E56" s="38" t="s">
        <v>523</v>
      </c>
      <c r="F56" s="125" t="s">
        <v>634</v>
      </c>
      <c r="G56" s="299" t="s">
        <v>591</v>
      </c>
      <c r="H56" s="123" t="s">
        <v>530</v>
      </c>
      <c r="I56" s="38" t="s">
        <v>483</v>
      </c>
      <c r="J56" s="39" t="s">
        <v>607</v>
      </c>
      <c r="K56" s="38" t="s">
        <v>4</v>
      </c>
      <c r="L56" s="308" t="s">
        <v>558</v>
      </c>
      <c r="M56" s="311" t="s">
        <v>377</v>
      </c>
      <c r="N56" s="316" t="s">
        <v>886</v>
      </c>
      <c r="O56" s="220"/>
      <c r="P56" s="220"/>
      <c r="Q56" s="39" t="s">
        <v>936</v>
      </c>
      <c r="R56" s="273">
        <v>0.05</v>
      </c>
      <c r="S56" s="40">
        <v>660</v>
      </c>
      <c r="T56" s="41"/>
      <c r="U56" s="18"/>
      <c r="V56" s="125"/>
    </row>
    <row r="57" spans="1:22" ht="45">
      <c r="A57" s="107" t="s">
        <v>455</v>
      </c>
      <c r="B57" s="60" t="s">
        <v>466</v>
      </c>
      <c r="C57" s="39" t="s">
        <v>116</v>
      </c>
      <c r="D57" s="38" t="s">
        <v>160</v>
      </c>
      <c r="E57" s="38" t="s">
        <v>523</v>
      </c>
      <c r="F57" s="125" t="s">
        <v>634</v>
      </c>
      <c r="G57" s="303" t="s">
        <v>542</v>
      </c>
      <c r="H57" s="15" t="s">
        <v>619</v>
      </c>
      <c r="I57" s="38" t="s">
        <v>483</v>
      </c>
      <c r="J57" s="39" t="s">
        <v>607</v>
      </c>
      <c r="K57" s="38" t="s">
        <v>5</v>
      </c>
      <c r="L57" s="315" t="s">
        <v>568</v>
      </c>
      <c r="M57" s="311" t="s">
        <v>541</v>
      </c>
      <c r="N57" s="316" t="s">
        <v>912</v>
      </c>
      <c r="O57" s="222"/>
      <c r="P57" s="220"/>
      <c r="Q57" s="39" t="s">
        <v>937</v>
      </c>
      <c r="R57" s="273">
        <v>0.1</v>
      </c>
      <c r="S57" s="201">
        <v>1400</v>
      </c>
      <c r="T57" s="41"/>
      <c r="U57" s="18"/>
      <c r="V57" s="125"/>
    </row>
    <row r="58" spans="1:23" s="32" customFormat="1" ht="15">
      <c r="A58" s="136" t="s">
        <v>455</v>
      </c>
      <c r="B58" s="59" t="s">
        <v>299</v>
      </c>
      <c r="C58" s="34" t="s">
        <v>119</v>
      </c>
      <c r="D58" s="38" t="s">
        <v>306</v>
      </c>
      <c r="E58" s="38" t="s">
        <v>584</v>
      </c>
      <c r="F58" s="125" t="s">
        <v>634</v>
      </c>
      <c r="G58" s="303" t="s">
        <v>536</v>
      </c>
      <c r="H58" s="15" t="s">
        <v>847</v>
      </c>
      <c r="I58" s="38" t="s">
        <v>483</v>
      </c>
      <c r="J58" s="39" t="s">
        <v>517</v>
      </c>
      <c r="K58" s="38" t="s">
        <v>4</v>
      </c>
      <c r="L58" s="315" t="s">
        <v>543</v>
      </c>
      <c r="M58" s="311" t="s">
        <v>377</v>
      </c>
      <c r="N58" s="323">
        <v>1456789</v>
      </c>
      <c r="O58" s="222"/>
      <c r="P58" s="220"/>
      <c r="Q58" s="39"/>
      <c r="R58" s="273">
        <v>1.4</v>
      </c>
      <c r="S58" s="40">
        <v>84000</v>
      </c>
      <c r="T58" s="41"/>
      <c r="U58" s="18"/>
      <c r="V58" s="125"/>
      <c r="W58" s="26"/>
    </row>
    <row r="59" spans="1:22" s="32" customFormat="1" ht="15">
      <c r="A59" s="39" t="s">
        <v>455</v>
      </c>
      <c r="B59" s="43" t="s">
        <v>467</v>
      </c>
      <c r="C59" s="39" t="s">
        <v>120</v>
      </c>
      <c r="D59" s="38" t="s">
        <v>320</v>
      </c>
      <c r="E59" s="125" t="s">
        <v>628</v>
      </c>
      <c r="F59" s="125" t="s">
        <v>634</v>
      </c>
      <c r="G59" s="303">
        <v>72</v>
      </c>
      <c r="H59" s="15" t="s">
        <v>964</v>
      </c>
      <c r="I59" s="38" t="s">
        <v>377</v>
      </c>
      <c r="J59" s="39" t="s">
        <v>485</v>
      </c>
      <c r="K59" s="38" t="s">
        <v>4</v>
      </c>
      <c r="L59" s="320" t="s">
        <v>543</v>
      </c>
      <c r="M59" s="311"/>
      <c r="N59" s="316" t="s">
        <v>740</v>
      </c>
      <c r="O59" s="222"/>
      <c r="P59" s="220"/>
      <c r="Q59" s="39"/>
      <c r="R59" s="273">
        <v>2.2</v>
      </c>
      <c r="S59" s="40">
        <v>250000</v>
      </c>
      <c r="T59" s="41"/>
      <c r="U59" s="18"/>
      <c r="V59" s="125"/>
    </row>
    <row r="60" spans="1:22" ht="15">
      <c r="A60" s="107" t="s">
        <v>455</v>
      </c>
      <c r="B60" s="60" t="s">
        <v>393</v>
      </c>
      <c r="C60" s="39" t="s">
        <v>121</v>
      </c>
      <c r="D60" s="38"/>
      <c r="E60" s="125" t="s">
        <v>523</v>
      </c>
      <c r="F60" s="125" t="s">
        <v>634</v>
      </c>
      <c r="G60" s="299" t="s">
        <v>592</v>
      </c>
      <c r="H60" s="123" t="s">
        <v>663</v>
      </c>
      <c r="I60" s="38" t="s">
        <v>377</v>
      </c>
      <c r="J60" s="39" t="s">
        <v>514</v>
      </c>
      <c r="K60" s="38" t="s">
        <v>4</v>
      </c>
      <c r="L60" s="315" t="s">
        <v>550</v>
      </c>
      <c r="M60" s="311" t="s">
        <v>484</v>
      </c>
      <c r="N60" s="316" t="s">
        <v>740</v>
      </c>
      <c r="O60" s="222"/>
      <c r="P60" s="220"/>
      <c r="Q60" s="39"/>
      <c r="R60" s="273">
        <v>2.3</v>
      </c>
      <c r="S60" s="40">
        <v>300000</v>
      </c>
      <c r="T60" s="41"/>
      <c r="U60" s="18"/>
      <c r="V60" s="125"/>
    </row>
    <row r="61" spans="1:23" ht="30">
      <c r="A61" s="39" t="s">
        <v>455</v>
      </c>
      <c r="B61" s="43" t="s">
        <v>394</v>
      </c>
      <c r="C61" s="39" t="s">
        <v>122</v>
      </c>
      <c r="D61" s="38"/>
      <c r="E61" s="38" t="s">
        <v>520</v>
      </c>
      <c r="F61" s="125" t="s">
        <v>525</v>
      </c>
      <c r="G61" s="299" t="s">
        <v>593</v>
      </c>
      <c r="H61" s="123" t="s">
        <v>603</v>
      </c>
      <c r="I61" s="38" t="s">
        <v>377</v>
      </c>
      <c r="J61" s="15" t="s">
        <v>513</v>
      </c>
      <c r="K61" s="38" t="s">
        <v>4</v>
      </c>
      <c r="L61" s="315" t="s">
        <v>543</v>
      </c>
      <c r="M61" s="311" t="s">
        <v>484</v>
      </c>
      <c r="N61" s="316" t="s">
        <v>938</v>
      </c>
      <c r="O61" s="222"/>
      <c r="P61" s="220"/>
      <c r="Q61" s="15" t="s">
        <v>951</v>
      </c>
      <c r="R61" s="273">
        <v>1.2</v>
      </c>
      <c r="S61" s="40">
        <v>64000</v>
      </c>
      <c r="T61" s="41"/>
      <c r="U61" s="18"/>
      <c r="V61" s="125"/>
      <c r="W61" s="32"/>
    </row>
    <row r="62" spans="1:23" ht="30">
      <c r="A62" s="15" t="s">
        <v>455</v>
      </c>
      <c r="B62" s="43" t="s">
        <v>124</v>
      </c>
      <c r="C62" s="39" t="s">
        <v>123</v>
      </c>
      <c r="D62" s="38" t="s">
        <v>326</v>
      </c>
      <c r="E62" s="38" t="s">
        <v>520</v>
      </c>
      <c r="F62" s="125" t="s">
        <v>634</v>
      </c>
      <c r="G62" s="303">
        <v>36</v>
      </c>
      <c r="H62" s="15" t="s">
        <v>619</v>
      </c>
      <c r="I62" s="38" t="s">
        <v>377</v>
      </c>
      <c r="J62" s="39" t="s">
        <v>484</v>
      </c>
      <c r="K62" s="38" t="s">
        <v>5</v>
      </c>
      <c r="L62" s="320" t="s">
        <v>559</v>
      </c>
      <c r="M62" s="311"/>
      <c r="N62" s="316" t="s">
        <v>744</v>
      </c>
      <c r="O62" s="220"/>
      <c r="P62" s="220"/>
      <c r="Q62" s="39"/>
      <c r="R62" s="273">
        <v>1.5</v>
      </c>
      <c r="S62" s="40">
        <v>93000</v>
      </c>
      <c r="T62" s="41"/>
      <c r="U62" s="18"/>
      <c r="V62" s="125"/>
      <c r="W62" s="32"/>
    </row>
    <row r="63" spans="1:22" ht="15">
      <c r="A63" s="107" t="s">
        <v>455</v>
      </c>
      <c r="B63" s="126" t="s">
        <v>848</v>
      </c>
      <c r="C63" s="44" t="s">
        <v>125</v>
      </c>
      <c r="D63" s="33"/>
      <c r="E63" s="33" t="s">
        <v>523</v>
      </c>
      <c r="F63" s="125" t="s">
        <v>634</v>
      </c>
      <c r="G63" s="299" t="s">
        <v>594</v>
      </c>
      <c r="H63" s="15" t="s">
        <v>660</v>
      </c>
      <c r="I63" s="38" t="s">
        <v>484</v>
      </c>
      <c r="J63" s="15" t="s">
        <v>513</v>
      </c>
      <c r="K63" s="38" t="s">
        <v>5</v>
      </c>
      <c r="L63" s="315" t="s">
        <v>543</v>
      </c>
      <c r="M63" s="311" t="s">
        <v>484</v>
      </c>
      <c r="N63" s="316" t="s">
        <v>740</v>
      </c>
      <c r="O63" s="222" t="s">
        <v>48</v>
      </c>
      <c r="P63" s="268" t="s">
        <v>722</v>
      </c>
      <c r="Q63" s="39"/>
      <c r="R63" s="273">
        <v>1</v>
      </c>
      <c r="S63" s="40">
        <v>41000</v>
      </c>
      <c r="T63" s="41"/>
      <c r="U63" s="18"/>
      <c r="V63" s="125"/>
    </row>
    <row r="64" spans="1:22" ht="60">
      <c r="A64" s="107" t="s">
        <v>455</v>
      </c>
      <c r="B64" s="60" t="s">
        <v>353</v>
      </c>
      <c r="C64" s="39" t="s">
        <v>126</v>
      </c>
      <c r="D64" s="38"/>
      <c r="E64" s="38" t="s">
        <v>523</v>
      </c>
      <c r="F64" s="125" t="s">
        <v>634</v>
      </c>
      <c r="G64" s="299" t="s">
        <v>595</v>
      </c>
      <c r="H64" s="15" t="s">
        <v>603</v>
      </c>
      <c r="I64" s="38" t="s">
        <v>484</v>
      </c>
      <c r="J64" s="39" t="s">
        <v>517</v>
      </c>
      <c r="K64" s="38" t="s">
        <v>5</v>
      </c>
      <c r="L64" s="315" t="s">
        <v>543</v>
      </c>
      <c r="M64" s="311" t="s">
        <v>484</v>
      </c>
      <c r="N64" s="425" t="s">
        <v>904</v>
      </c>
      <c r="O64" s="220"/>
      <c r="P64" s="220"/>
      <c r="Q64" s="39" t="s">
        <v>939</v>
      </c>
      <c r="R64" s="273">
        <v>1.4</v>
      </c>
      <c r="S64" s="40">
        <v>80000</v>
      </c>
      <c r="T64" s="41"/>
      <c r="U64" s="18"/>
      <c r="V64" s="125"/>
    </row>
    <row r="65" spans="1:23" s="32" customFormat="1" ht="45">
      <c r="A65" s="136" t="s">
        <v>455</v>
      </c>
      <c r="B65" s="43" t="s">
        <v>830</v>
      </c>
      <c r="C65" s="39" t="s">
        <v>127</v>
      </c>
      <c r="D65" s="38" t="s">
        <v>326</v>
      </c>
      <c r="E65" s="38" t="s">
        <v>520</v>
      </c>
      <c r="F65" s="125" t="s">
        <v>538</v>
      </c>
      <c r="G65" s="299" t="s">
        <v>532</v>
      </c>
      <c r="H65" s="123" t="s">
        <v>621</v>
      </c>
      <c r="I65" s="38" t="s">
        <v>377</v>
      </c>
      <c r="J65" s="39" t="s">
        <v>485</v>
      </c>
      <c r="K65" s="38" t="s">
        <v>5</v>
      </c>
      <c r="L65" s="320" t="s">
        <v>642</v>
      </c>
      <c r="M65" s="311"/>
      <c r="N65" s="316" t="s">
        <v>878</v>
      </c>
      <c r="O65" s="220"/>
      <c r="P65" s="220"/>
      <c r="Q65" s="39" t="s">
        <v>940</v>
      </c>
      <c r="R65" s="273">
        <v>1.7</v>
      </c>
      <c r="S65" s="40">
        <v>130000</v>
      </c>
      <c r="T65" s="41"/>
      <c r="U65" s="18"/>
      <c r="V65" s="125"/>
      <c r="W65" s="26"/>
    </row>
    <row r="66" spans="1:23" s="32" customFormat="1" ht="30">
      <c r="A66" s="136" t="s">
        <v>455</v>
      </c>
      <c r="B66" s="60" t="s">
        <v>300</v>
      </c>
      <c r="C66" s="39" t="s">
        <v>128</v>
      </c>
      <c r="D66" s="38"/>
      <c r="E66" s="38" t="s">
        <v>584</v>
      </c>
      <c r="F66" s="125" t="s">
        <v>538</v>
      </c>
      <c r="G66" s="303">
        <v>36</v>
      </c>
      <c r="H66" s="123" t="s">
        <v>654</v>
      </c>
      <c r="I66" s="38" t="s">
        <v>377</v>
      </c>
      <c r="J66" s="39" t="s">
        <v>517</v>
      </c>
      <c r="K66" s="38" t="s">
        <v>4</v>
      </c>
      <c r="L66" s="320" t="s">
        <v>533</v>
      </c>
      <c r="M66" s="311"/>
      <c r="N66" s="316" t="s">
        <v>642</v>
      </c>
      <c r="O66" s="222"/>
      <c r="P66" s="220"/>
      <c r="Q66" s="39"/>
      <c r="R66" s="273">
        <v>1.7</v>
      </c>
      <c r="S66" s="40">
        <v>130000</v>
      </c>
      <c r="T66" s="41"/>
      <c r="U66" s="18"/>
      <c r="V66" s="125"/>
      <c r="W66" s="26"/>
    </row>
    <row r="67" spans="1:22" ht="30">
      <c r="A67" s="107" t="s">
        <v>455</v>
      </c>
      <c r="B67" s="59" t="s">
        <v>468</v>
      </c>
      <c r="C67" s="34" t="s">
        <v>34</v>
      </c>
      <c r="D67" s="38" t="s">
        <v>320</v>
      </c>
      <c r="E67" s="38" t="s">
        <v>523</v>
      </c>
      <c r="F67" s="125" t="s">
        <v>634</v>
      </c>
      <c r="G67" s="303" t="s">
        <v>601</v>
      </c>
      <c r="H67" s="123" t="s">
        <v>619</v>
      </c>
      <c r="I67" s="38" t="s">
        <v>377</v>
      </c>
      <c r="J67" s="39" t="s">
        <v>485</v>
      </c>
      <c r="K67" s="38" t="s">
        <v>4</v>
      </c>
      <c r="L67" s="315" t="s">
        <v>543</v>
      </c>
      <c r="M67" s="311" t="s">
        <v>377</v>
      </c>
      <c r="N67" s="316" t="s">
        <v>747</v>
      </c>
      <c r="O67" s="222"/>
      <c r="P67" s="220"/>
      <c r="Q67" s="39"/>
      <c r="R67" s="273">
        <v>1</v>
      </c>
      <c r="S67" s="40">
        <v>24000</v>
      </c>
      <c r="T67" s="41"/>
      <c r="U67" s="18"/>
      <c r="V67" s="125"/>
    </row>
    <row r="68" spans="1:23" s="226" customFormat="1" ht="15">
      <c r="A68" s="39" t="s">
        <v>419</v>
      </c>
      <c r="B68" s="60" t="s">
        <v>690</v>
      </c>
      <c r="C68" s="39" t="s">
        <v>482</v>
      </c>
      <c r="D68" s="38" t="s">
        <v>326</v>
      </c>
      <c r="E68" s="38" t="s">
        <v>523</v>
      </c>
      <c r="F68" s="125" t="s">
        <v>635</v>
      </c>
      <c r="G68" s="299" t="s">
        <v>610</v>
      </c>
      <c r="H68" s="123" t="s">
        <v>455</v>
      </c>
      <c r="I68" s="38" t="s">
        <v>377</v>
      </c>
      <c r="J68" s="39" t="s">
        <v>483</v>
      </c>
      <c r="K68" s="38" t="s">
        <v>1</v>
      </c>
      <c r="L68" s="320" t="s">
        <v>546</v>
      </c>
      <c r="M68" s="311" t="s">
        <v>629</v>
      </c>
      <c r="N68" s="316" t="s">
        <v>740</v>
      </c>
      <c r="O68" s="219" t="s">
        <v>481</v>
      </c>
      <c r="P68" s="220" t="s">
        <v>481</v>
      </c>
      <c r="Q68" s="39"/>
      <c r="R68" s="273">
        <v>0.5</v>
      </c>
      <c r="S68" s="40">
        <v>6600</v>
      </c>
      <c r="T68" s="41"/>
      <c r="U68" s="18"/>
      <c r="V68" s="125"/>
      <c r="W68" s="32"/>
    </row>
    <row r="69" spans="1:22" s="32" customFormat="1" ht="120">
      <c r="A69" s="39" t="s">
        <v>419</v>
      </c>
      <c r="B69" s="43" t="s">
        <v>354</v>
      </c>
      <c r="C69" s="39" t="s">
        <v>321</v>
      </c>
      <c r="D69" s="38"/>
      <c r="E69" s="38" t="s">
        <v>523</v>
      </c>
      <c r="F69" s="125" t="s">
        <v>634</v>
      </c>
      <c r="G69" s="303" t="s">
        <v>532</v>
      </c>
      <c r="H69" s="123" t="s">
        <v>660</v>
      </c>
      <c r="I69" s="38" t="s">
        <v>484</v>
      </c>
      <c r="J69" s="39" t="s">
        <v>513</v>
      </c>
      <c r="K69" s="38" t="s">
        <v>5</v>
      </c>
      <c r="L69" s="315" t="s">
        <v>533</v>
      </c>
      <c r="M69" s="311" t="s">
        <v>484</v>
      </c>
      <c r="N69" s="316" t="s">
        <v>856</v>
      </c>
      <c r="O69" s="220"/>
      <c r="P69" s="220"/>
      <c r="Q69" s="39" t="s">
        <v>855</v>
      </c>
      <c r="R69" s="273">
        <v>1.2</v>
      </c>
      <c r="S69" s="40">
        <v>90000</v>
      </c>
      <c r="T69" s="41"/>
      <c r="U69" s="18"/>
      <c r="V69" s="125"/>
    </row>
    <row r="70" spans="1:22" s="32" customFormat="1" ht="45">
      <c r="A70" s="39" t="s">
        <v>419</v>
      </c>
      <c r="B70" s="43" t="s">
        <v>285</v>
      </c>
      <c r="C70" s="39" t="s">
        <v>323</v>
      </c>
      <c r="D70" s="38"/>
      <c r="E70" s="38" t="s">
        <v>523</v>
      </c>
      <c r="F70" s="125" t="s">
        <v>634</v>
      </c>
      <c r="G70" s="299" t="s">
        <v>611</v>
      </c>
      <c r="H70" s="123" t="s">
        <v>654</v>
      </c>
      <c r="I70" s="38" t="s">
        <v>484</v>
      </c>
      <c r="J70" s="39" t="s">
        <v>517</v>
      </c>
      <c r="K70" s="38" t="s">
        <v>5</v>
      </c>
      <c r="L70" s="320" t="s">
        <v>533</v>
      </c>
      <c r="M70" s="311"/>
      <c r="N70" s="316" t="s">
        <v>857</v>
      </c>
      <c r="O70" s="220"/>
      <c r="P70" s="220"/>
      <c r="Q70" s="39" t="s">
        <v>858</v>
      </c>
      <c r="R70" s="273">
        <v>1.2</v>
      </c>
      <c r="S70" s="40">
        <v>93000</v>
      </c>
      <c r="T70" s="41"/>
      <c r="U70" s="18"/>
      <c r="V70" s="125">
        <v>2</v>
      </c>
    </row>
    <row r="71" spans="1:22" s="32" customFormat="1" ht="30">
      <c r="A71" s="39" t="s">
        <v>419</v>
      </c>
      <c r="B71" s="60" t="s">
        <v>405</v>
      </c>
      <c r="C71" s="39" t="s">
        <v>325</v>
      </c>
      <c r="D71" s="38" t="s">
        <v>326</v>
      </c>
      <c r="E71" s="38" t="s">
        <v>520</v>
      </c>
      <c r="F71" s="125" t="s">
        <v>635</v>
      </c>
      <c r="G71" s="299" t="s">
        <v>612</v>
      </c>
      <c r="H71" s="123" t="s">
        <v>455</v>
      </c>
      <c r="I71" s="38" t="s">
        <v>483</v>
      </c>
      <c r="J71" s="39" t="s">
        <v>483</v>
      </c>
      <c r="K71" s="38" t="s">
        <v>2</v>
      </c>
      <c r="L71" s="320" t="s">
        <v>558</v>
      </c>
      <c r="M71" s="311" t="s">
        <v>484</v>
      </c>
      <c r="N71" s="316" t="s">
        <v>740</v>
      </c>
      <c r="O71" s="220"/>
      <c r="P71" s="220"/>
      <c r="Q71" s="39"/>
      <c r="R71" s="273">
        <v>1.2</v>
      </c>
      <c r="S71" s="40">
        <v>60000</v>
      </c>
      <c r="T71" s="41"/>
      <c r="U71" s="18"/>
      <c r="V71" s="125"/>
    </row>
    <row r="72" spans="1:22" s="32" customFormat="1" ht="30">
      <c r="A72" s="39" t="s">
        <v>419</v>
      </c>
      <c r="B72" s="60" t="s">
        <v>406</v>
      </c>
      <c r="C72" s="39" t="s">
        <v>327</v>
      </c>
      <c r="D72" s="38" t="s">
        <v>326</v>
      </c>
      <c r="E72" s="38" t="s">
        <v>520</v>
      </c>
      <c r="F72" s="125" t="s">
        <v>635</v>
      </c>
      <c r="G72" s="299" t="s">
        <v>612</v>
      </c>
      <c r="H72" s="123" t="s">
        <v>455</v>
      </c>
      <c r="I72" s="38" t="s">
        <v>484</v>
      </c>
      <c r="J72" s="39" t="s">
        <v>483</v>
      </c>
      <c r="K72" s="38" t="s">
        <v>2</v>
      </c>
      <c r="L72" s="315" t="s">
        <v>558</v>
      </c>
      <c r="M72" s="311" t="s">
        <v>484</v>
      </c>
      <c r="N72" s="316" t="s">
        <v>740</v>
      </c>
      <c r="O72" s="220"/>
      <c r="P72" s="220"/>
      <c r="Q72" s="39"/>
      <c r="R72" s="273">
        <v>1.2</v>
      </c>
      <c r="S72" s="40">
        <v>66000</v>
      </c>
      <c r="T72" s="41"/>
      <c r="U72" s="18"/>
      <c r="V72" s="125"/>
    </row>
    <row r="73" spans="1:23" ht="45">
      <c r="A73" s="39" t="s">
        <v>419</v>
      </c>
      <c r="B73" s="60" t="s">
        <v>355</v>
      </c>
      <c r="C73" s="39" t="s">
        <v>328</v>
      </c>
      <c r="D73" s="38" t="s">
        <v>306</v>
      </c>
      <c r="E73" s="125" t="s">
        <v>627</v>
      </c>
      <c r="F73" s="125" t="s">
        <v>538</v>
      </c>
      <c r="G73" s="299" t="s">
        <v>613</v>
      </c>
      <c r="H73" s="123" t="s">
        <v>655</v>
      </c>
      <c r="I73" s="38" t="s">
        <v>484</v>
      </c>
      <c r="J73" s="39" t="s">
        <v>607</v>
      </c>
      <c r="K73" s="38" t="s">
        <v>3</v>
      </c>
      <c r="L73" s="320" t="s">
        <v>546</v>
      </c>
      <c r="M73" s="311"/>
      <c r="N73" s="425" t="s">
        <v>781</v>
      </c>
      <c r="O73" s="220" t="s">
        <v>716</v>
      </c>
      <c r="P73" s="220" t="s">
        <v>716</v>
      </c>
      <c r="Q73" s="39" t="s">
        <v>859</v>
      </c>
      <c r="R73" s="273">
        <v>0.05</v>
      </c>
      <c r="S73" s="40">
        <v>560</v>
      </c>
      <c r="T73" s="41"/>
      <c r="U73" s="18"/>
      <c r="V73" s="125"/>
      <c r="W73" s="32"/>
    </row>
    <row r="74" spans="1:23" ht="30">
      <c r="A74" s="39" t="s">
        <v>419</v>
      </c>
      <c r="B74" s="43" t="s">
        <v>396</v>
      </c>
      <c r="C74" s="39" t="s">
        <v>329</v>
      </c>
      <c r="D74" s="38" t="s">
        <v>330</v>
      </c>
      <c r="E74" s="125" t="s">
        <v>628</v>
      </c>
      <c r="F74" s="125" t="s">
        <v>634</v>
      </c>
      <c r="G74" s="299" t="s">
        <v>537</v>
      </c>
      <c r="H74" s="123" t="s">
        <v>603</v>
      </c>
      <c r="I74" s="38" t="s">
        <v>484</v>
      </c>
      <c r="J74" s="39" t="s">
        <v>513</v>
      </c>
      <c r="K74" s="38" t="s">
        <v>3</v>
      </c>
      <c r="L74" s="315" t="s">
        <v>547</v>
      </c>
      <c r="M74" s="311" t="s">
        <v>484</v>
      </c>
      <c r="N74" s="316" t="s">
        <v>860</v>
      </c>
      <c r="O74" s="222"/>
      <c r="P74" s="220"/>
      <c r="Q74" s="15" t="s">
        <v>952</v>
      </c>
      <c r="R74" s="273">
        <v>0.7</v>
      </c>
      <c r="S74" s="40">
        <v>11000</v>
      </c>
      <c r="T74" s="41"/>
      <c r="U74" s="18"/>
      <c r="V74" s="125"/>
      <c r="W74" s="32"/>
    </row>
    <row r="75" spans="1:22" s="32" customFormat="1" ht="15">
      <c r="A75" s="39" t="s">
        <v>419</v>
      </c>
      <c r="B75" s="43" t="s">
        <v>286</v>
      </c>
      <c r="C75" s="39" t="s">
        <v>331</v>
      </c>
      <c r="D75" s="38" t="s">
        <v>306</v>
      </c>
      <c r="E75" s="125" t="s">
        <v>584</v>
      </c>
      <c r="F75" s="38" t="s">
        <v>484</v>
      </c>
      <c r="G75" s="299" t="s">
        <v>614</v>
      </c>
      <c r="H75" s="15" t="s">
        <v>847</v>
      </c>
      <c r="I75" s="38" t="s">
        <v>484</v>
      </c>
      <c r="J75" s="39" t="s">
        <v>484</v>
      </c>
      <c r="K75" s="38" t="s">
        <v>3</v>
      </c>
      <c r="L75" s="320" t="s">
        <v>557</v>
      </c>
      <c r="M75" s="311"/>
      <c r="N75" s="316" t="s">
        <v>746</v>
      </c>
      <c r="O75" s="222"/>
      <c r="P75" s="220"/>
      <c r="Q75" s="39"/>
      <c r="R75" s="273">
        <v>0.2</v>
      </c>
      <c r="S75" s="40">
        <v>1400</v>
      </c>
      <c r="T75" s="41"/>
      <c r="U75" s="18"/>
      <c r="V75" s="125"/>
    </row>
    <row r="76" spans="1:23" ht="30">
      <c r="A76" s="39" t="s">
        <v>419</v>
      </c>
      <c r="B76" s="60" t="s">
        <v>470</v>
      </c>
      <c r="C76" s="39" t="s">
        <v>203</v>
      </c>
      <c r="D76" s="38" t="s">
        <v>320</v>
      </c>
      <c r="E76" s="38" t="s">
        <v>523</v>
      </c>
      <c r="F76" s="125" t="s">
        <v>634</v>
      </c>
      <c r="G76" s="299" t="s">
        <v>544</v>
      </c>
      <c r="H76" s="15" t="s">
        <v>964</v>
      </c>
      <c r="I76" s="38" t="s">
        <v>377</v>
      </c>
      <c r="J76" s="39" t="s">
        <v>485</v>
      </c>
      <c r="K76" s="38" t="s">
        <v>2</v>
      </c>
      <c r="L76" s="315" t="s">
        <v>546</v>
      </c>
      <c r="M76" s="311" t="s">
        <v>484</v>
      </c>
      <c r="N76" s="316" t="s">
        <v>740</v>
      </c>
      <c r="O76" s="222"/>
      <c r="P76" s="220"/>
      <c r="Q76" s="39"/>
      <c r="R76" s="273">
        <v>0.5</v>
      </c>
      <c r="S76" s="40">
        <v>8000</v>
      </c>
      <c r="T76" s="41"/>
      <c r="U76" s="18"/>
      <c r="V76" s="125"/>
      <c r="W76" s="32"/>
    </row>
    <row r="77" spans="1:22" s="32" customFormat="1" ht="120">
      <c r="A77" s="39" t="s">
        <v>419</v>
      </c>
      <c r="B77" s="43" t="s">
        <v>356</v>
      </c>
      <c r="C77" s="39" t="s">
        <v>204</v>
      </c>
      <c r="D77" s="38"/>
      <c r="E77" s="38" t="s">
        <v>523</v>
      </c>
      <c r="F77" s="125" t="s">
        <v>634</v>
      </c>
      <c r="G77" s="303" t="s">
        <v>545</v>
      </c>
      <c r="H77" s="123" t="s">
        <v>658</v>
      </c>
      <c r="I77" s="38" t="s">
        <v>377</v>
      </c>
      <c r="J77" s="15" t="s">
        <v>513</v>
      </c>
      <c r="K77" s="38" t="s">
        <v>2</v>
      </c>
      <c r="L77" s="315" t="s">
        <v>547</v>
      </c>
      <c r="M77" s="311" t="s">
        <v>484</v>
      </c>
      <c r="N77" s="316" t="s">
        <v>863</v>
      </c>
      <c r="O77" s="220"/>
      <c r="P77" s="220"/>
      <c r="Q77" s="39" t="s">
        <v>862</v>
      </c>
      <c r="R77" s="273">
        <v>1</v>
      </c>
      <c r="S77" s="40">
        <v>26000</v>
      </c>
      <c r="T77" s="41"/>
      <c r="U77" s="18"/>
      <c r="V77" s="125"/>
    </row>
    <row r="78" spans="1:22" ht="15">
      <c r="A78" s="107" t="s">
        <v>419</v>
      </c>
      <c r="B78" s="60" t="s">
        <v>397</v>
      </c>
      <c r="C78" s="39" t="s">
        <v>205</v>
      </c>
      <c r="D78" s="38"/>
      <c r="E78" s="125" t="s">
        <v>523</v>
      </c>
      <c r="F78" s="38" t="s">
        <v>538</v>
      </c>
      <c r="G78" s="303">
        <v>6</v>
      </c>
      <c r="H78" s="123" t="s">
        <v>603</v>
      </c>
      <c r="I78" s="38" t="s">
        <v>377</v>
      </c>
      <c r="J78" s="39" t="s">
        <v>514</v>
      </c>
      <c r="K78" s="38" t="s">
        <v>2</v>
      </c>
      <c r="L78" s="320" t="s">
        <v>548</v>
      </c>
      <c r="M78" s="311" t="s">
        <v>541</v>
      </c>
      <c r="N78" s="316" t="s">
        <v>832</v>
      </c>
      <c r="O78" s="268" t="s">
        <v>718</v>
      </c>
      <c r="P78" s="219" t="s">
        <v>717</v>
      </c>
      <c r="Q78" s="39"/>
      <c r="R78" s="273">
        <v>0.8</v>
      </c>
      <c r="S78" s="40">
        <v>18000</v>
      </c>
      <c r="T78" s="41"/>
      <c r="U78" s="18"/>
      <c r="V78" s="125"/>
    </row>
    <row r="79" spans="1:22" s="32" customFormat="1" ht="30">
      <c r="A79" s="39" t="s">
        <v>419</v>
      </c>
      <c r="B79" s="43" t="s">
        <v>490</v>
      </c>
      <c r="C79" s="15" t="s">
        <v>735</v>
      </c>
      <c r="D79" s="38"/>
      <c r="E79" s="38" t="s">
        <v>628</v>
      </c>
      <c r="F79" s="125" t="s">
        <v>538</v>
      </c>
      <c r="G79" s="303">
        <v>24</v>
      </c>
      <c r="H79" s="15" t="s">
        <v>955</v>
      </c>
      <c r="I79" s="38" t="s">
        <v>377</v>
      </c>
      <c r="J79" s="15" t="s">
        <v>607</v>
      </c>
      <c r="K79" s="38"/>
      <c r="L79" s="320" t="s">
        <v>557</v>
      </c>
      <c r="M79" s="311"/>
      <c r="N79" s="316" t="s">
        <v>864</v>
      </c>
      <c r="O79" s="222"/>
      <c r="P79" s="220"/>
      <c r="Q79" s="15" t="s">
        <v>865</v>
      </c>
      <c r="R79" s="273">
        <v>1</v>
      </c>
      <c r="S79" s="201">
        <v>28000</v>
      </c>
      <c r="T79" s="41"/>
      <c r="U79" s="18"/>
      <c r="V79" s="125"/>
    </row>
    <row r="80" spans="1:23" ht="45">
      <c r="A80" s="15" t="s">
        <v>419</v>
      </c>
      <c r="B80" s="271" t="s">
        <v>764</v>
      </c>
      <c r="C80" s="6" t="s">
        <v>765</v>
      </c>
      <c r="D80" s="125" t="s">
        <v>326</v>
      </c>
      <c r="E80" s="125" t="s">
        <v>523</v>
      </c>
      <c r="F80" s="125" t="s">
        <v>634</v>
      </c>
      <c r="G80" s="301" t="s">
        <v>766</v>
      </c>
      <c r="H80" s="15" t="s">
        <v>621</v>
      </c>
      <c r="I80" s="125" t="s">
        <v>377</v>
      </c>
      <c r="J80" s="15" t="s">
        <v>485</v>
      </c>
      <c r="K80" s="125" t="s">
        <v>3</v>
      </c>
      <c r="L80" s="319" t="s">
        <v>566</v>
      </c>
      <c r="M80" s="311"/>
      <c r="N80" s="316" t="s">
        <v>866</v>
      </c>
      <c r="O80" s="222"/>
      <c r="P80" s="220"/>
      <c r="Q80" s="15" t="s">
        <v>859</v>
      </c>
      <c r="R80" s="273">
        <v>0.4</v>
      </c>
      <c r="S80" s="201">
        <v>5400</v>
      </c>
      <c r="T80" s="41"/>
      <c r="U80" s="18"/>
      <c r="V80" s="125"/>
      <c r="W80" s="32"/>
    </row>
    <row r="81" spans="1:22" ht="15">
      <c r="A81" s="107" t="s">
        <v>419</v>
      </c>
      <c r="B81" s="59" t="s">
        <v>287</v>
      </c>
      <c r="C81" s="34" t="s">
        <v>210</v>
      </c>
      <c r="D81" s="33" t="s">
        <v>202</v>
      </c>
      <c r="E81" s="33" t="s">
        <v>627</v>
      </c>
      <c r="F81" s="33" t="s">
        <v>538</v>
      </c>
      <c r="G81" s="306" t="s">
        <v>563</v>
      </c>
      <c r="H81" s="123" t="s">
        <v>659</v>
      </c>
      <c r="I81" s="38" t="s">
        <v>484</v>
      </c>
      <c r="J81" s="39" t="s">
        <v>513</v>
      </c>
      <c r="K81" s="38" t="s">
        <v>2</v>
      </c>
      <c r="L81" s="315" t="s">
        <v>551</v>
      </c>
      <c r="M81" s="311" t="s">
        <v>541</v>
      </c>
      <c r="N81" s="316" t="s">
        <v>740</v>
      </c>
      <c r="O81" s="218"/>
      <c r="P81" s="215"/>
      <c r="Q81" s="34"/>
      <c r="R81" s="273">
        <v>1</v>
      </c>
      <c r="S81" s="40">
        <v>38000</v>
      </c>
      <c r="T81" s="41"/>
      <c r="U81" s="18"/>
      <c r="V81" s="125"/>
    </row>
    <row r="82" spans="1:23" ht="30">
      <c r="A82" s="39" t="s">
        <v>419</v>
      </c>
      <c r="B82" s="60" t="s">
        <v>420</v>
      </c>
      <c r="C82" s="39" t="s">
        <v>212</v>
      </c>
      <c r="D82" s="38" t="s">
        <v>326</v>
      </c>
      <c r="E82" s="38" t="s">
        <v>523</v>
      </c>
      <c r="F82" s="125" t="s">
        <v>634</v>
      </c>
      <c r="G82" s="299" t="s">
        <v>554</v>
      </c>
      <c r="H82" s="15" t="s">
        <v>672</v>
      </c>
      <c r="I82" s="38" t="s">
        <v>377</v>
      </c>
      <c r="J82" s="39" t="s">
        <v>485</v>
      </c>
      <c r="K82" s="38" t="s">
        <v>4</v>
      </c>
      <c r="L82" s="315" t="s">
        <v>547</v>
      </c>
      <c r="M82" s="311" t="s">
        <v>484</v>
      </c>
      <c r="N82" s="316" t="s">
        <v>740</v>
      </c>
      <c r="O82" s="220"/>
      <c r="P82" s="220"/>
      <c r="Q82" s="39"/>
      <c r="R82" s="273">
        <v>0.4</v>
      </c>
      <c r="S82" s="40">
        <v>4800</v>
      </c>
      <c r="T82" s="41"/>
      <c r="U82" s="18"/>
      <c r="V82" s="125"/>
      <c r="W82" s="32"/>
    </row>
    <row r="83" spans="1:23" ht="30">
      <c r="A83" s="39" t="s">
        <v>419</v>
      </c>
      <c r="B83" s="60" t="s">
        <v>357</v>
      </c>
      <c r="C83" s="39" t="s">
        <v>213</v>
      </c>
      <c r="D83" s="38"/>
      <c r="E83" s="38" t="s">
        <v>523</v>
      </c>
      <c r="F83" s="125" t="s">
        <v>634</v>
      </c>
      <c r="G83" s="299" t="s">
        <v>555</v>
      </c>
      <c r="H83" s="15" t="s">
        <v>603</v>
      </c>
      <c r="I83" s="38" t="s">
        <v>483</v>
      </c>
      <c r="J83" s="39" t="s">
        <v>513</v>
      </c>
      <c r="K83" s="38" t="s">
        <v>4</v>
      </c>
      <c r="L83" s="315" t="s">
        <v>557</v>
      </c>
      <c r="M83" s="311" t="s">
        <v>484</v>
      </c>
      <c r="N83" s="316" t="s">
        <v>740</v>
      </c>
      <c r="O83" s="220"/>
      <c r="P83" s="220"/>
      <c r="Q83" s="39"/>
      <c r="R83" s="273">
        <v>0.3</v>
      </c>
      <c r="S83" s="40">
        <v>4000</v>
      </c>
      <c r="T83" s="41"/>
      <c r="U83" s="18"/>
      <c r="V83" s="125"/>
      <c r="W83" s="32"/>
    </row>
    <row r="84" spans="1:22" ht="60">
      <c r="A84" s="107" t="s">
        <v>419</v>
      </c>
      <c r="B84" s="60" t="s">
        <v>398</v>
      </c>
      <c r="C84" s="39" t="s">
        <v>215</v>
      </c>
      <c r="D84" s="38"/>
      <c r="E84" s="38" t="s">
        <v>523</v>
      </c>
      <c r="F84" s="125" t="s">
        <v>538</v>
      </c>
      <c r="G84" s="299" t="s">
        <v>536</v>
      </c>
      <c r="H84" s="123" t="s">
        <v>603</v>
      </c>
      <c r="I84" s="38" t="s">
        <v>377</v>
      </c>
      <c r="J84" s="15" t="s">
        <v>513</v>
      </c>
      <c r="K84" s="38" t="s">
        <v>5</v>
      </c>
      <c r="L84" s="315" t="s">
        <v>557</v>
      </c>
      <c r="M84" s="311" t="s">
        <v>484</v>
      </c>
      <c r="N84" s="316" t="s">
        <v>869</v>
      </c>
      <c r="O84" s="222"/>
      <c r="P84" s="220"/>
      <c r="Q84" s="39" t="s">
        <v>868</v>
      </c>
      <c r="R84" s="273">
        <v>0.4</v>
      </c>
      <c r="S84" s="40">
        <v>4300</v>
      </c>
      <c r="T84" s="53"/>
      <c r="U84" s="18"/>
      <c r="V84" s="125"/>
    </row>
    <row r="85" spans="1:22" ht="60">
      <c r="A85" s="107" t="s">
        <v>419</v>
      </c>
      <c r="B85" s="60" t="s">
        <v>358</v>
      </c>
      <c r="C85" s="39" t="s">
        <v>214</v>
      </c>
      <c r="D85" s="38"/>
      <c r="E85" s="38" t="s">
        <v>523</v>
      </c>
      <c r="F85" s="125" t="s">
        <v>634</v>
      </c>
      <c r="G85" s="299" t="s">
        <v>556</v>
      </c>
      <c r="H85" s="123" t="s">
        <v>603</v>
      </c>
      <c r="I85" s="38" t="s">
        <v>377</v>
      </c>
      <c r="J85" s="15" t="s">
        <v>513</v>
      </c>
      <c r="K85" s="38" t="s">
        <v>5</v>
      </c>
      <c r="L85" s="315" t="s">
        <v>558</v>
      </c>
      <c r="M85" s="311" t="s">
        <v>484</v>
      </c>
      <c r="N85" s="316" t="s">
        <v>832</v>
      </c>
      <c r="O85" s="220"/>
      <c r="P85" s="220"/>
      <c r="Q85" s="426" t="s">
        <v>870</v>
      </c>
      <c r="R85" s="273">
        <v>0.7</v>
      </c>
      <c r="S85" s="40">
        <v>11000</v>
      </c>
      <c r="T85" s="41"/>
      <c r="U85" s="18"/>
      <c r="V85" s="125"/>
    </row>
    <row r="86" spans="1:22" ht="30">
      <c r="A86" s="34" t="s">
        <v>419</v>
      </c>
      <c r="B86" s="59" t="s">
        <v>407</v>
      </c>
      <c r="C86" s="34" t="s">
        <v>265</v>
      </c>
      <c r="D86" s="33" t="s">
        <v>326</v>
      </c>
      <c r="E86" s="38" t="s">
        <v>523</v>
      </c>
      <c r="F86" s="38" t="s">
        <v>635</v>
      </c>
      <c r="G86" s="299" t="s">
        <v>572</v>
      </c>
      <c r="H86" s="123" t="s">
        <v>526</v>
      </c>
      <c r="I86" s="38" t="s">
        <v>484</v>
      </c>
      <c r="J86" s="39" t="s">
        <v>483</v>
      </c>
      <c r="K86" s="38" t="s">
        <v>3</v>
      </c>
      <c r="L86" s="315" t="s">
        <v>548</v>
      </c>
      <c r="M86" s="311" t="s">
        <v>377</v>
      </c>
      <c r="N86" s="316" t="s">
        <v>740</v>
      </c>
      <c r="O86" s="220"/>
      <c r="P86" s="220"/>
      <c r="Q86" s="39"/>
      <c r="R86" s="273">
        <v>1</v>
      </c>
      <c r="S86" s="40">
        <v>26000</v>
      </c>
      <c r="T86" s="41"/>
      <c r="U86" s="18"/>
      <c r="V86" s="125"/>
    </row>
    <row r="87" spans="1:22" ht="90">
      <c r="A87" s="107" t="s">
        <v>419</v>
      </c>
      <c r="B87" s="60" t="s">
        <v>289</v>
      </c>
      <c r="C87" s="39" t="s">
        <v>266</v>
      </c>
      <c r="D87" s="38" t="s">
        <v>313</v>
      </c>
      <c r="E87" s="38" t="s">
        <v>521</v>
      </c>
      <c r="F87" s="38" t="s">
        <v>634</v>
      </c>
      <c r="G87" s="303" t="s">
        <v>636</v>
      </c>
      <c r="H87" s="123" t="s">
        <v>654</v>
      </c>
      <c r="I87" s="38" t="s">
        <v>484</v>
      </c>
      <c r="J87" s="39" t="s">
        <v>607</v>
      </c>
      <c r="K87" s="38" t="s">
        <v>3</v>
      </c>
      <c r="L87" s="320" t="s">
        <v>533</v>
      </c>
      <c r="M87" s="311" t="s">
        <v>377</v>
      </c>
      <c r="N87" s="316" t="s">
        <v>886</v>
      </c>
      <c r="O87" s="222" t="s">
        <v>43</v>
      </c>
      <c r="P87" s="222" t="s">
        <v>43</v>
      </c>
      <c r="Q87" s="15" t="s">
        <v>885</v>
      </c>
      <c r="R87" s="273">
        <v>1.9</v>
      </c>
      <c r="S87" s="40">
        <v>170000</v>
      </c>
      <c r="T87" s="41"/>
      <c r="U87" s="18"/>
      <c r="V87" s="125"/>
    </row>
    <row r="88" spans="1:22" ht="18" customHeight="1">
      <c r="A88" s="107" t="s">
        <v>419</v>
      </c>
      <c r="B88" s="60" t="s">
        <v>399</v>
      </c>
      <c r="C88" s="39" t="s">
        <v>267</v>
      </c>
      <c r="D88" s="38" t="s">
        <v>202</v>
      </c>
      <c r="E88" s="38" t="s">
        <v>523</v>
      </c>
      <c r="F88" s="38" t="s">
        <v>538</v>
      </c>
      <c r="G88" s="299" t="s">
        <v>565</v>
      </c>
      <c r="H88" s="123" t="s">
        <v>663</v>
      </c>
      <c r="I88" s="38" t="s">
        <v>377</v>
      </c>
      <c r="J88" s="39" t="s">
        <v>514</v>
      </c>
      <c r="K88" s="38" t="s">
        <v>3</v>
      </c>
      <c r="L88" s="315" t="s">
        <v>558</v>
      </c>
      <c r="M88" s="311" t="s">
        <v>377</v>
      </c>
      <c r="N88" s="316" t="s">
        <v>756</v>
      </c>
      <c r="O88" s="222"/>
      <c r="P88" s="220"/>
      <c r="Q88" s="39"/>
      <c r="R88" s="273">
        <v>4.6</v>
      </c>
      <c r="S88" s="40">
        <v>900000</v>
      </c>
      <c r="T88" s="41"/>
      <c r="U88" s="18"/>
      <c r="V88" s="125"/>
    </row>
    <row r="89" spans="1:23" ht="30">
      <c r="A89" s="39" t="s">
        <v>419</v>
      </c>
      <c r="B89" s="43" t="s">
        <v>975</v>
      </c>
      <c r="C89" s="39" t="s">
        <v>133</v>
      </c>
      <c r="D89" s="38"/>
      <c r="E89" s="38" t="s">
        <v>523</v>
      </c>
      <c r="F89" s="125" t="s">
        <v>538</v>
      </c>
      <c r="G89" s="303" t="s">
        <v>536</v>
      </c>
      <c r="H89" s="123" t="s">
        <v>419</v>
      </c>
      <c r="I89" s="38" t="s">
        <v>377</v>
      </c>
      <c r="J89" s="15" t="s">
        <v>514</v>
      </c>
      <c r="K89" s="38" t="s">
        <v>5</v>
      </c>
      <c r="L89" s="315" t="s">
        <v>547</v>
      </c>
      <c r="M89" s="311" t="s">
        <v>541</v>
      </c>
      <c r="N89" s="316" t="s">
        <v>838</v>
      </c>
      <c r="O89" s="222"/>
      <c r="P89" s="220"/>
      <c r="Q89" s="39"/>
      <c r="R89" s="273">
        <v>0.5</v>
      </c>
      <c r="S89" s="40">
        <v>7600</v>
      </c>
      <c r="T89" s="41"/>
      <c r="U89" s="18"/>
      <c r="V89" s="125"/>
      <c r="W89" s="32"/>
    </row>
    <row r="90" spans="1:22" ht="15">
      <c r="A90" s="107" t="s">
        <v>419</v>
      </c>
      <c r="B90" s="43" t="s">
        <v>290</v>
      </c>
      <c r="C90" s="39" t="s">
        <v>134</v>
      </c>
      <c r="D90" s="38" t="s">
        <v>326</v>
      </c>
      <c r="E90" s="125" t="s">
        <v>523</v>
      </c>
      <c r="F90" s="125" t="s">
        <v>634</v>
      </c>
      <c r="G90" s="303" t="s">
        <v>575</v>
      </c>
      <c r="H90" s="123" t="s">
        <v>525</v>
      </c>
      <c r="I90" s="38" t="s">
        <v>377</v>
      </c>
      <c r="J90" s="15" t="s">
        <v>485</v>
      </c>
      <c r="K90" s="38" t="s">
        <v>3</v>
      </c>
      <c r="L90" s="315"/>
      <c r="M90" s="311"/>
      <c r="N90" s="316" t="s">
        <v>889</v>
      </c>
      <c r="O90" s="222"/>
      <c r="P90" s="220"/>
      <c r="Q90" s="39"/>
      <c r="R90" s="273">
        <v>0.5</v>
      </c>
      <c r="S90" s="201">
        <v>6000</v>
      </c>
      <c r="T90" s="41"/>
      <c r="U90" s="18"/>
      <c r="V90" s="125"/>
    </row>
    <row r="91" spans="1:22" ht="15">
      <c r="A91" s="107" t="s">
        <v>419</v>
      </c>
      <c r="B91" s="60" t="s">
        <v>425</v>
      </c>
      <c r="C91" s="39" t="s">
        <v>135</v>
      </c>
      <c r="D91" s="38" t="s">
        <v>326</v>
      </c>
      <c r="E91" s="38" t="s">
        <v>523</v>
      </c>
      <c r="F91" s="125" t="s">
        <v>634</v>
      </c>
      <c r="G91" s="303" t="s">
        <v>536</v>
      </c>
      <c r="H91" s="15" t="s">
        <v>528</v>
      </c>
      <c r="I91" s="38" t="s">
        <v>377</v>
      </c>
      <c r="J91" s="15" t="s">
        <v>484</v>
      </c>
      <c r="K91" s="38" t="s">
        <v>4</v>
      </c>
      <c r="L91" s="315" t="s">
        <v>568</v>
      </c>
      <c r="M91" s="311" t="s">
        <v>541</v>
      </c>
      <c r="N91" s="316" t="s">
        <v>833</v>
      </c>
      <c r="O91" s="220"/>
      <c r="P91" s="220"/>
      <c r="Q91" s="39"/>
      <c r="R91" s="273">
        <v>1.5</v>
      </c>
      <c r="S91" s="40">
        <v>92000</v>
      </c>
      <c r="T91" s="41"/>
      <c r="U91" s="18"/>
      <c r="V91" s="125"/>
    </row>
    <row r="92" spans="1:22" ht="30">
      <c r="A92" s="107" t="s">
        <v>419</v>
      </c>
      <c r="B92" s="59" t="s">
        <v>426</v>
      </c>
      <c r="C92" s="34" t="s">
        <v>136</v>
      </c>
      <c r="D92" s="33" t="s">
        <v>326</v>
      </c>
      <c r="E92" s="33" t="s">
        <v>523</v>
      </c>
      <c r="F92" s="33" t="s">
        <v>484</v>
      </c>
      <c r="G92" s="304">
        <v>72</v>
      </c>
      <c r="H92" s="123" t="s">
        <v>617</v>
      </c>
      <c r="I92" s="38" t="s">
        <v>377</v>
      </c>
      <c r="J92" s="39" t="s">
        <v>485</v>
      </c>
      <c r="K92" s="38" t="s">
        <v>2</v>
      </c>
      <c r="L92" s="315" t="s">
        <v>558</v>
      </c>
      <c r="M92" s="311"/>
      <c r="N92" s="316" t="s">
        <v>740</v>
      </c>
      <c r="O92" s="215"/>
      <c r="P92" s="215"/>
      <c r="Q92" s="34"/>
      <c r="R92" s="273">
        <v>0.7</v>
      </c>
      <c r="S92" s="40">
        <v>12000</v>
      </c>
      <c r="T92" s="41"/>
      <c r="U92" s="18"/>
      <c r="V92" s="125"/>
    </row>
    <row r="93" spans="1:22" ht="15">
      <c r="A93" s="107" t="s">
        <v>419</v>
      </c>
      <c r="B93" s="59" t="s">
        <v>359</v>
      </c>
      <c r="C93" s="34" t="s">
        <v>137</v>
      </c>
      <c r="D93" s="38" t="s">
        <v>306</v>
      </c>
      <c r="E93" s="38" t="s">
        <v>523</v>
      </c>
      <c r="F93" s="38" t="s">
        <v>538</v>
      </c>
      <c r="G93" s="303">
        <v>9</v>
      </c>
      <c r="H93" s="15" t="s">
        <v>666</v>
      </c>
      <c r="I93" s="38" t="s">
        <v>377</v>
      </c>
      <c r="J93" s="15" t="s">
        <v>513</v>
      </c>
      <c r="K93" s="38" t="s">
        <v>2</v>
      </c>
      <c r="L93" s="315" t="s">
        <v>546</v>
      </c>
      <c r="M93" s="311"/>
      <c r="N93" s="316" t="s">
        <v>740</v>
      </c>
      <c r="O93" s="220"/>
      <c r="P93" s="220"/>
      <c r="Q93" s="39"/>
      <c r="R93" s="273">
        <v>0.2</v>
      </c>
      <c r="S93" s="40">
        <v>700</v>
      </c>
      <c r="T93" s="41"/>
      <c r="U93" s="18"/>
      <c r="V93" s="125"/>
    </row>
    <row r="94" spans="1:22" ht="15">
      <c r="A94" s="107" t="s">
        <v>419</v>
      </c>
      <c r="B94" s="126" t="s">
        <v>826</v>
      </c>
      <c r="C94" s="34" t="s">
        <v>138</v>
      </c>
      <c r="D94" s="33"/>
      <c r="E94" s="38" t="s">
        <v>523</v>
      </c>
      <c r="F94" s="38" t="s">
        <v>538</v>
      </c>
      <c r="G94" s="303" t="s">
        <v>532</v>
      </c>
      <c r="H94" s="123" t="s">
        <v>664</v>
      </c>
      <c r="I94" s="38" t="s">
        <v>377</v>
      </c>
      <c r="J94" s="39" t="s">
        <v>514</v>
      </c>
      <c r="K94" s="38" t="s">
        <v>1</v>
      </c>
      <c r="L94" s="315" t="s">
        <v>551</v>
      </c>
      <c r="M94" s="311" t="s">
        <v>377</v>
      </c>
      <c r="N94" s="323">
        <v>1256</v>
      </c>
      <c r="O94" s="222"/>
      <c r="P94" s="220"/>
      <c r="Q94" s="39"/>
      <c r="R94" s="273">
        <v>0.3</v>
      </c>
      <c r="S94" s="40">
        <v>1875</v>
      </c>
      <c r="T94" s="41"/>
      <c r="U94" s="18"/>
      <c r="V94" s="125"/>
    </row>
    <row r="95" spans="1:22" ht="15">
      <c r="A95" s="107" t="s">
        <v>419</v>
      </c>
      <c r="B95" s="126" t="s">
        <v>311</v>
      </c>
      <c r="C95" s="34" t="s">
        <v>312</v>
      </c>
      <c r="D95" s="33" t="s">
        <v>313</v>
      </c>
      <c r="E95" s="38" t="s">
        <v>522</v>
      </c>
      <c r="F95" s="125" t="s">
        <v>634</v>
      </c>
      <c r="G95" s="303">
        <v>24</v>
      </c>
      <c r="H95" s="123" t="s">
        <v>656</v>
      </c>
      <c r="I95" s="38" t="s">
        <v>484</v>
      </c>
      <c r="J95" s="39" t="s">
        <v>517</v>
      </c>
      <c r="K95" s="38" t="s">
        <v>2</v>
      </c>
      <c r="L95" s="315" t="s">
        <v>558</v>
      </c>
      <c r="M95" s="311"/>
      <c r="N95" s="323">
        <v>12456789</v>
      </c>
      <c r="O95" s="222"/>
      <c r="P95" s="220"/>
      <c r="Q95" s="39"/>
      <c r="R95" s="273">
        <v>0.5</v>
      </c>
      <c r="S95" s="40">
        <v>7000</v>
      </c>
      <c r="T95" s="41"/>
      <c r="U95" s="18"/>
      <c r="V95" s="125"/>
    </row>
    <row r="96" spans="1:22" ht="45">
      <c r="A96" s="107" t="s">
        <v>419</v>
      </c>
      <c r="B96" s="60" t="s">
        <v>400</v>
      </c>
      <c r="C96" s="39" t="s">
        <v>146</v>
      </c>
      <c r="D96" s="38"/>
      <c r="E96" s="38" t="s">
        <v>520</v>
      </c>
      <c r="F96" s="38" t="s">
        <v>538</v>
      </c>
      <c r="G96" s="303" t="s">
        <v>532</v>
      </c>
      <c r="H96" s="123" t="s">
        <v>419</v>
      </c>
      <c r="I96" s="38" t="s">
        <v>377</v>
      </c>
      <c r="J96" s="39" t="s">
        <v>514</v>
      </c>
      <c r="K96" s="38" t="s">
        <v>3</v>
      </c>
      <c r="L96" s="315" t="s">
        <v>566</v>
      </c>
      <c r="M96" s="311" t="s">
        <v>541</v>
      </c>
      <c r="N96" s="316" t="s">
        <v>891</v>
      </c>
      <c r="O96" s="268" t="s">
        <v>626</v>
      </c>
      <c r="P96" s="220" t="s">
        <v>626</v>
      </c>
      <c r="Q96" s="39" t="s">
        <v>892</v>
      </c>
      <c r="R96" s="273">
        <v>1.2</v>
      </c>
      <c r="S96" s="40">
        <v>60000</v>
      </c>
      <c r="T96" s="41"/>
      <c r="U96" s="18"/>
      <c r="V96" s="125"/>
    </row>
    <row r="97" spans="1:22" ht="28.5" customHeight="1">
      <c r="A97" s="107" t="s">
        <v>419</v>
      </c>
      <c r="B97" s="59" t="s">
        <v>360</v>
      </c>
      <c r="C97" s="34" t="s">
        <v>161</v>
      </c>
      <c r="D97" s="33" t="s">
        <v>313</v>
      </c>
      <c r="E97" s="38" t="s">
        <v>523</v>
      </c>
      <c r="F97" s="125" t="s">
        <v>634</v>
      </c>
      <c r="G97" s="299" t="s">
        <v>577</v>
      </c>
      <c r="H97" s="123" t="s">
        <v>671</v>
      </c>
      <c r="I97" s="38" t="s">
        <v>483</v>
      </c>
      <c r="J97" s="39" t="s">
        <v>517</v>
      </c>
      <c r="K97" s="38" t="s">
        <v>3</v>
      </c>
      <c r="L97" s="315" t="s">
        <v>550</v>
      </c>
      <c r="M97" s="311" t="s">
        <v>377</v>
      </c>
      <c r="N97" s="316" t="s">
        <v>756</v>
      </c>
      <c r="O97" s="222" t="s">
        <v>697</v>
      </c>
      <c r="P97" s="268" t="s">
        <v>719</v>
      </c>
      <c r="Q97" s="39"/>
      <c r="R97" s="273">
        <v>3</v>
      </c>
      <c r="S97" s="40">
        <v>500000</v>
      </c>
      <c r="T97" s="41"/>
      <c r="U97" s="18"/>
      <c r="V97" s="125"/>
    </row>
    <row r="98" spans="1:22" ht="15">
      <c r="A98" s="107" t="s">
        <v>419</v>
      </c>
      <c r="B98" s="60" t="s">
        <v>401</v>
      </c>
      <c r="C98" s="39" t="s">
        <v>167</v>
      </c>
      <c r="D98" s="38"/>
      <c r="E98" s="38" t="s">
        <v>523</v>
      </c>
      <c r="F98" s="38" t="s">
        <v>538</v>
      </c>
      <c r="G98" s="303" t="s">
        <v>532</v>
      </c>
      <c r="H98" s="123" t="s">
        <v>606</v>
      </c>
      <c r="I98" s="38" t="s">
        <v>377</v>
      </c>
      <c r="J98" s="15" t="s">
        <v>513</v>
      </c>
      <c r="K98" s="38" t="s">
        <v>3</v>
      </c>
      <c r="L98" s="315" t="s">
        <v>547</v>
      </c>
      <c r="M98" s="311" t="s">
        <v>484</v>
      </c>
      <c r="N98" s="323">
        <v>67</v>
      </c>
      <c r="O98" s="222"/>
      <c r="P98" s="220"/>
      <c r="Q98" s="39"/>
      <c r="R98" s="273">
        <v>0.5</v>
      </c>
      <c r="S98" s="40">
        <v>8000</v>
      </c>
      <c r="T98" s="41"/>
      <c r="U98" s="18"/>
      <c r="V98" s="125"/>
    </row>
    <row r="99" spans="1:22" ht="30">
      <c r="A99" s="107" t="s">
        <v>419</v>
      </c>
      <c r="B99" s="43" t="s">
        <v>361</v>
      </c>
      <c r="C99" s="39" t="s">
        <v>169</v>
      </c>
      <c r="D99" s="38" t="s">
        <v>313</v>
      </c>
      <c r="E99" s="38" t="s">
        <v>523</v>
      </c>
      <c r="F99" s="125" t="s">
        <v>634</v>
      </c>
      <c r="G99" s="303" t="s">
        <v>579</v>
      </c>
      <c r="H99" s="123" t="s">
        <v>666</v>
      </c>
      <c r="I99" s="38" t="s">
        <v>484</v>
      </c>
      <c r="J99" s="15" t="s">
        <v>513</v>
      </c>
      <c r="K99" s="38" t="s">
        <v>2</v>
      </c>
      <c r="L99" s="315">
        <v>7</v>
      </c>
      <c r="M99" s="311" t="s">
        <v>541</v>
      </c>
      <c r="N99" s="316" t="s">
        <v>740</v>
      </c>
      <c r="O99" s="220"/>
      <c r="P99" s="220"/>
      <c r="Q99" s="39"/>
      <c r="R99" s="273">
        <v>1.3</v>
      </c>
      <c r="S99" s="40">
        <v>70000</v>
      </c>
      <c r="T99" s="41"/>
      <c r="U99" s="18"/>
      <c r="V99" s="125"/>
    </row>
    <row r="100" spans="1:23" s="32" customFormat="1" ht="15">
      <c r="A100" s="107" t="s">
        <v>419</v>
      </c>
      <c r="B100" s="59" t="s">
        <v>471</v>
      </c>
      <c r="C100" s="34" t="s">
        <v>170</v>
      </c>
      <c r="D100" s="38" t="s">
        <v>320</v>
      </c>
      <c r="E100" s="38" t="s">
        <v>523</v>
      </c>
      <c r="F100" s="125" t="s">
        <v>634</v>
      </c>
      <c r="G100" s="299" t="s">
        <v>576</v>
      </c>
      <c r="H100" s="15" t="s">
        <v>530</v>
      </c>
      <c r="I100" s="38" t="s">
        <v>377</v>
      </c>
      <c r="J100" s="39" t="s">
        <v>607</v>
      </c>
      <c r="K100" s="38" t="s">
        <v>4</v>
      </c>
      <c r="L100" s="315" t="s">
        <v>543</v>
      </c>
      <c r="M100" s="311" t="s">
        <v>377</v>
      </c>
      <c r="N100" s="316" t="s">
        <v>740</v>
      </c>
      <c r="O100" s="222"/>
      <c r="P100" s="220"/>
      <c r="Q100" s="39"/>
      <c r="R100" s="273">
        <v>2.3</v>
      </c>
      <c r="S100" s="40">
        <v>280000</v>
      </c>
      <c r="T100" s="41"/>
      <c r="U100" s="18"/>
      <c r="V100" s="125"/>
      <c r="W100" s="26"/>
    </row>
    <row r="101" spans="1:22" ht="45">
      <c r="A101" s="107" t="s">
        <v>419</v>
      </c>
      <c r="B101" s="60" t="s">
        <v>362</v>
      </c>
      <c r="C101" s="39" t="s">
        <v>171</v>
      </c>
      <c r="D101" s="38" t="s">
        <v>306</v>
      </c>
      <c r="E101" s="38" t="s">
        <v>523</v>
      </c>
      <c r="F101" s="125" t="s">
        <v>634</v>
      </c>
      <c r="G101" s="299" t="s">
        <v>563</v>
      </c>
      <c r="H101" s="123" t="s">
        <v>483</v>
      </c>
      <c r="I101" s="38" t="s">
        <v>377</v>
      </c>
      <c r="J101" s="15" t="s">
        <v>517</v>
      </c>
      <c r="K101" s="38" t="s">
        <v>4</v>
      </c>
      <c r="L101" s="315" t="s">
        <v>543</v>
      </c>
      <c r="M101" s="311" t="s">
        <v>541</v>
      </c>
      <c r="N101" s="316" t="s">
        <v>899</v>
      </c>
      <c r="O101" s="222" t="s">
        <v>698</v>
      </c>
      <c r="P101" s="222" t="s">
        <v>698</v>
      </c>
      <c r="Q101" s="15" t="s">
        <v>849</v>
      </c>
      <c r="R101" s="273">
        <v>1.8</v>
      </c>
      <c r="S101" s="40">
        <v>140000</v>
      </c>
      <c r="T101" s="41"/>
      <c r="U101" s="18"/>
      <c r="V101" s="125"/>
    </row>
    <row r="102" spans="1:23" ht="15">
      <c r="A102" s="15" t="s">
        <v>419</v>
      </c>
      <c r="B102" s="43" t="s">
        <v>786</v>
      </c>
      <c r="C102" s="39" t="s">
        <v>787</v>
      </c>
      <c r="D102" s="38"/>
      <c r="E102" s="125" t="s">
        <v>523</v>
      </c>
      <c r="F102" s="125" t="s">
        <v>634</v>
      </c>
      <c r="G102" s="301" t="s">
        <v>630</v>
      </c>
      <c r="H102" s="15" t="s">
        <v>603</v>
      </c>
      <c r="I102" s="125" t="s">
        <v>377</v>
      </c>
      <c r="J102" s="15" t="s">
        <v>513</v>
      </c>
      <c r="K102" s="125" t="s">
        <v>3</v>
      </c>
      <c r="L102" s="319" t="s">
        <v>559</v>
      </c>
      <c r="M102" s="311" t="s">
        <v>541</v>
      </c>
      <c r="N102" s="316" t="s">
        <v>744</v>
      </c>
      <c r="O102" s="222"/>
      <c r="P102" s="222"/>
      <c r="Q102" s="39"/>
      <c r="R102" s="273">
        <v>2.8</v>
      </c>
      <c r="S102" s="40">
        <v>435000</v>
      </c>
      <c r="T102" s="41"/>
      <c r="U102" s="18"/>
      <c r="V102" s="125"/>
      <c r="W102" s="32"/>
    </row>
    <row r="103" spans="1:22" ht="45">
      <c r="A103" s="107" t="s">
        <v>419</v>
      </c>
      <c r="B103" s="60" t="s">
        <v>402</v>
      </c>
      <c r="C103" s="39" t="s">
        <v>172</v>
      </c>
      <c r="D103" s="38" t="s">
        <v>313</v>
      </c>
      <c r="E103" s="38" t="s">
        <v>523</v>
      </c>
      <c r="F103" s="38" t="s">
        <v>634</v>
      </c>
      <c r="G103" s="303">
        <v>24</v>
      </c>
      <c r="H103" s="123" t="s">
        <v>483</v>
      </c>
      <c r="I103" s="38" t="s">
        <v>377</v>
      </c>
      <c r="J103" s="39" t="s">
        <v>517</v>
      </c>
      <c r="K103" s="38" t="s">
        <v>4</v>
      </c>
      <c r="L103" s="315"/>
      <c r="M103" s="311"/>
      <c r="N103" s="316" t="s">
        <v>899</v>
      </c>
      <c r="O103" s="222" t="s">
        <v>49</v>
      </c>
      <c r="P103" s="222" t="s">
        <v>49</v>
      </c>
      <c r="Q103" s="39" t="s">
        <v>900</v>
      </c>
      <c r="R103" s="273">
        <v>1.9</v>
      </c>
      <c r="S103" s="40">
        <v>180000</v>
      </c>
      <c r="T103" s="41"/>
      <c r="U103" s="18"/>
      <c r="V103" s="125"/>
    </row>
    <row r="104" spans="1:23" s="32" customFormat="1" ht="15">
      <c r="A104" s="107" t="s">
        <v>419</v>
      </c>
      <c r="B104" s="60" t="s">
        <v>291</v>
      </c>
      <c r="C104" s="39" t="s">
        <v>173</v>
      </c>
      <c r="D104" s="38" t="s">
        <v>306</v>
      </c>
      <c r="E104" s="38" t="s">
        <v>627</v>
      </c>
      <c r="F104" s="38" t="s">
        <v>538</v>
      </c>
      <c r="G104" s="299" t="s">
        <v>580</v>
      </c>
      <c r="H104" s="123" t="s">
        <v>670</v>
      </c>
      <c r="I104" s="38" t="s">
        <v>377</v>
      </c>
      <c r="J104" s="39" t="s">
        <v>517</v>
      </c>
      <c r="K104" s="38" t="s">
        <v>4</v>
      </c>
      <c r="L104" s="315" t="s">
        <v>581</v>
      </c>
      <c r="M104" s="311" t="s">
        <v>377</v>
      </c>
      <c r="N104" s="323">
        <v>1456789</v>
      </c>
      <c r="O104" s="222"/>
      <c r="P104" s="220"/>
      <c r="Q104" s="39"/>
      <c r="R104" s="273">
        <v>0.4</v>
      </c>
      <c r="S104" s="40">
        <v>5000</v>
      </c>
      <c r="T104" s="41"/>
      <c r="U104" s="18"/>
      <c r="V104" s="125"/>
      <c r="W104" s="26"/>
    </row>
    <row r="105" spans="1:22" ht="15">
      <c r="A105" s="107" t="s">
        <v>419</v>
      </c>
      <c r="B105" s="60" t="s">
        <v>403</v>
      </c>
      <c r="C105" s="39" t="s">
        <v>174</v>
      </c>
      <c r="D105" s="38" t="s">
        <v>219</v>
      </c>
      <c r="E105" s="38" t="s">
        <v>523</v>
      </c>
      <c r="F105" s="38" t="s">
        <v>538</v>
      </c>
      <c r="G105" s="299" t="s">
        <v>560</v>
      </c>
      <c r="H105" s="123" t="s">
        <v>603</v>
      </c>
      <c r="I105" s="38" t="s">
        <v>377</v>
      </c>
      <c r="J105" s="39" t="s">
        <v>513</v>
      </c>
      <c r="K105" s="38" t="s">
        <v>1</v>
      </c>
      <c r="L105" s="315" t="s">
        <v>566</v>
      </c>
      <c r="M105" s="311" t="s">
        <v>484</v>
      </c>
      <c r="N105" s="316" t="s">
        <v>832</v>
      </c>
      <c r="O105" s="222"/>
      <c r="P105" s="220"/>
      <c r="Q105" s="39"/>
      <c r="R105" s="273">
        <v>1</v>
      </c>
      <c r="S105" s="40">
        <v>27000</v>
      </c>
      <c r="T105" s="41"/>
      <c r="U105" s="18"/>
      <c r="V105" s="125"/>
    </row>
    <row r="106" spans="1:23" s="32" customFormat="1" ht="45">
      <c r="A106" s="107" t="s">
        <v>419</v>
      </c>
      <c r="B106" s="60" t="s">
        <v>404</v>
      </c>
      <c r="C106" s="39" t="s">
        <v>179</v>
      </c>
      <c r="D106" s="38"/>
      <c r="E106" s="38" t="s">
        <v>520</v>
      </c>
      <c r="F106" s="38" t="s">
        <v>538</v>
      </c>
      <c r="G106" s="299" t="s">
        <v>537</v>
      </c>
      <c r="H106" s="123" t="s">
        <v>419</v>
      </c>
      <c r="I106" s="38" t="s">
        <v>377</v>
      </c>
      <c r="J106" s="39" t="s">
        <v>514</v>
      </c>
      <c r="K106" s="38" t="s">
        <v>3</v>
      </c>
      <c r="L106" s="315" t="s">
        <v>557</v>
      </c>
      <c r="M106" s="311" t="s">
        <v>377</v>
      </c>
      <c r="N106" s="316" t="s">
        <v>854</v>
      </c>
      <c r="O106" s="222" t="s">
        <v>50</v>
      </c>
      <c r="P106" s="220"/>
      <c r="Q106" s="39" t="s">
        <v>901</v>
      </c>
      <c r="R106" s="273">
        <v>2.3</v>
      </c>
      <c r="S106" s="40">
        <v>300000</v>
      </c>
      <c r="T106" s="41"/>
      <c r="U106" s="18"/>
      <c r="V106" s="125"/>
      <c r="W106" s="26"/>
    </row>
    <row r="107" spans="1:23" ht="15">
      <c r="A107" s="39" t="s">
        <v>419</v>
      </c>
      <c r="B107" s="60" t="s">
        <v>292</v>
      </c>
      <c r="C107" s="39" t="s">
        <v>188</v>
      </c>
      <c r="D107" s="38" t="s">
        <v>202</v>
      </c>
      <c r="E107" s="125" t="s">
        <v>627</v>
      </c>
      <c r="F107" s="125" t="s">
        <v>538</v>
      </c>
      <c r="G107" s="299" t="s">
        <v>535</v>
      </c>
      <c r="H107" s="123" t="s">
        <v>660</v>
      </c>
      <c r="I107" s="38" t="s">
        <v>377</v>
      </c>
      <c r="J107" s="39" t="s">
        <v>513</v>
      </c>
      <c r="K107" s="38" t="s">
        <v>2</v>
      </c>
      <c r="L107" s="315" t="s">
        <v>566</v>
      </c>
      <c r="M107" s="311" t="s">
        <v>377</v>
      </c>
      <c r="N107" s="316" t="s">
        <v>740</v>
      </c>
      <c r="O107" s="222"/>
      <c r="P107" s="220"/>
      <c r="Q107" s="39"/>
      <c r="R107" s="273">
        <v>4</v>
      </c>
      <c r="S107" s="40">
        <v>700000</v>
      </c>
      <c r="T107" s="41"/>
      <c r="U107" s="18"/>
      <c r="V107" s="125"/>
      <c r="W107" s="32"/>
    </row>
    <row r="108" spans="1:23" s="32" customFormat="1" ht="30">
      <c r="A108" s="107" t="s">
        <v>419</v>
      </c>
      <c r="B108" s="126" t="s">
        <v>293</v>
      </c>
      <c r="C108" s="34" t="s">
        <v>189</v>
      </c>
      <c r="D108" s="38" t="s">
        <v>160</v>
      </c>
      <c r="E108" s="38" t="s">
        <v>584</v>
      </c>
      <c r="F108" s="125" t="s">
        <v>634</v>
      </c>
      <c r="G108" s="303">
        <v>24</v>
      </c>
      <c r="H108" s="123" t="s">
        <v>659</v>
      </c>
      <c r="I108" s="38" t="s">
        <v>484</v>
      </c>
      <c r="J108" s="39" t="s">
        <v>607</v>
      </c>
      <c r="K108" s="38" t="s">
        <v>4</v>
      </c>
      <c r="L108" s="320" t="s">
        <v>566</v>
      </c>
      <c r="M108" s="311"/>
      <c r="N108" s="323">
        <v>13456789</v>
      </c>
      <c r="O108" s="222"/>
      <c r="P108" s="220"/>
      <c r="Q108" s="39"/>
      <c r="R108" s="273">
        <v>0.4</v>
      </c>
      <c r="S108" s="40">
        <v>2800</v>
      </c>
      <c r="T108" s="41"/>
      <c r="U108" s="18"/>
      <c r="V108" s="125"/>
      <c r="W108" s="26"/>
    </row>
    <row r="109" spans="1:22" s="32" customFormat="1" ht="30">
      <c r="A109" s="39" t="s">
        <v>419</v>
      </c>
      <c r="B109" s="43" t="s">
        <v>363</v>
      </c>
      <c r="C109" s="39" t="s">
        <v>190</v>
      </c>
      <c r="D109" s="38" t="s">
        <v>241</v>
      </c>
      <c r="E109" s="125" t="s">
        <v>523</v>
      </c>
      <c r="F109" s="125" t="s">
        <v>634</v>
      </c>
      <c r="G109" s="299" t="s">
        <v>549</v>
      </c>
      <c r="H109" s="15" t="s">
        <v>604</v>
      </c>
      <c r="I109" s="38" t="s">
        <v>484</v>
      </c>
      <c r="J109" s="15" t="s">
        <v>607</v>
      </c>
      <c r="K109" s="38" t="s">
        <v>3</v>
      </c>
      <c r="L109" s="315" t="s">
        <v>550</v>
      </c>
      <c r="M109" s="311" t="s">
        <v>377</v>
      </c>
      <c r="N109" s="316" t="s">
        <v>790</v>
      </c>
      <c r="O109" s="220"/>
      <c r="P109" s="220"/>
      <c r="Q109" s="39"/>
      <c r="R109" s="273">
        <v>2</v>
      </c>
      <c r="S109" s="40">
        <v>190000</v>
      </c>
      <c r="T109" s="41"/>
      <c r="U109" s="18"/>
      <c r="V109" s="125"/>
    </row>
    <row r="110" spans="1:22" ht="15">
      <c r="A110" s="107" t="s">
        <v>419</v>
      </c>
      <c r="B110" s="43" t="s">
        <v>827</v>
      </c>
      <c r="C110" s="39" t="s">
        <v>497</v>
      </c>
      <c r="D110" s="125" t="s">
        <v>313</v>
      </c>
      <c r="E110" s="38" t="s">
        <v>523</v>
      </c>
      <c r="F110" s="38" t="s">
        <v>634</v>
      </c>
      <c r="G110" s="299" t="s">
        <v>583</v>
      </c>
      <c r="H110" s="123" t="s">
        <v>514</v>
      </c>
      <c r="I110" s="38" t="s">
        <v>377</v>
      </c>
      <c r="J110" s="39" t="s">
        <v>607</v>
      </c>
      <c r="K110" s="38"/>
      <c r="L110" s="315" t="s">
        <v>566</v>
      </c>
      <c r="M110" s="311" t="s">
        <v>541</v>
      </c>
      <c r="N110" s="316" t="s">
        <v>832</v>
      </c>
      <c r="O110" s="220"/>
      <c r="P110" s="220"/>
      <c r="Q110" s="39"/>
      <c r="R110" s="273">
        <v>1.4</v>
      </c>
      <c r="S110" s="40">
        <v>80000</v>
      </c>
      <c r="T110" s="41"/>
      <c r="U110" s="18"/>
      <c r="V110" s="125"/>
    </row>
    <row r="111" spans="1:22" ht="30">
      <c r="A111" s="107" t="s">
        <v>419</v>
      </c>
      <c r="B111" s="60" t="s">
        <v>472</v>
      </c>
      <c r="C111" s="39" t="s">
        <v>191</v>
      </c>
      <c r="D111" s="38" t="s">
        <v>320</v>
      </c>
      <c r="E111" s="38" t="s">
        <v>627</v>
      </c>
      <c r="F111" s="38" t="s">
        <v>634</v>
      </c>
      <c r="G111" s="299" t="s">
        <v>637</v>
      </c>
      <c r="H111" s="123" t="s">
        <v>619</v>
      </c>
      <c r="I111" s="38" t="s">
        <v>483</v>
      </c>
      <c r="J111" s="39" t="s">
        <v>485</v>
      </c>
      <c r="K111" s="38" t="s">
        <v>2</v>
      </c>
      <c r="L111" s="320" t="s">
        <v>558</v>
      </c>
      <c r="M111" s="311" t="s">
        <v>377</v>
      </c>
      <c r="N111" s="316" t="s">
        <v>740</v>
      </c>
      <c r="O111" s="222"/>
      <c r="P111" s="220"/>
      <c r="Q111" s="39"/>
      <c r="R111" s="273">
        <v>0.3</v>
      </c>
      <c r="S111" s="40">
        <v>4000</v>
      </c>
      <c r="T111" s="41"/>
      <c r="U111" s="18"/>
      <c r="V111" s="125"/>
    </row>
    <row r="112" spans="1:22" ht="30">
      <c r="A112" s="107" t="s">
        <v>419</v>
      </c>
      <c r="B112" s="59" t="s">
        <v>473</v>
      </c>
      <c r="C112" s="34" t="s">
        <v>192</v>
      </c>
      <c r="D112" s="38" t="s">
        <v>320</v>
      </c>
      <c r="E112" s="38" t="s">
        <v>627</v>
      </c>
      <c r="F112" s="38" t="s">
        <v>634</v>
      </c>
      <c r="G112" s="299" t="s">
        <v>637</v>
      </c>
      <c r="H112" s="123" t="s">
        <v>619</v>
      </c>
      <c r="I112" s="38" t="s">
        <v>483</v>
      </c>
      <c r="J112" s="39" t="s">
        <v>485</v>
      </c>
      <c r="K112" s="38" t="s">
        <v>2</v>
      </c>
      <c r="L112" s="320" t="s">
        <v>533</v>
      </c>
      <c r="M112" s="311" t="s">
        <v>377</v>
      </c>
      <c r="N112" s="316" t="s">
        <v>838</v>
      </c>
      <c r="O112" s="222"/>
      <c r="P112" s="220"/>
      <c r="Q112" s="39"/>
      <c r="R112" s="273">
        <v>0.2</v>
      </c>
      <c r="S112" s="40">
        <v>1600</v>
      </c>
      <c r="T112" s="41"/>
      <c r="U112" s="18"/>
      <c r="V112" s="125"/>
    </row>
    <row r="113" spans="1:22" ht="60">
      <c r="A113" s="107" t="s">
        <v>419</v>
      </c>
      <c r="B113" s="60" t="s">
        <v>427</v>
      </c>
      <c r="C113" s="39" t="s">
        <v>193</v>
      </c>
      <c r="D113" s="38" t="s">
        <v>326</v>
      </c>
      <c r="E113" s="38" t="s">
        <v>523</v>
      </c>
      <c r="F113" s="38" t="s">
        <v>634</v>
      </c>
      <c r="G113" s="299" t="s">
        <v>536</v>
      </c>
      <c r="H113" s="123" t="s">
        <v>615</v>
      </c>
      <c r="I113" s="38" t="s">
        <v>377</v>
      </c>
      <c r="J113" s="39" t="s">
        <v>608</v>
      </c>
      <c r="K113" s="38" t="s">
        <v>2</v>
      </c>
      <c r="L113" s="320" t="s">
        <v>546</v>
      </c>
      <c r="M113" s="311"/>
      <c r="N113" s="316" t="s">
        <v>908</v>
      </c>
      <c r="O113" s="220"/>
      <c r="P113" s="220"/>
      <c r="Q113" s="39" t="s">
        <v>909</v>
      </c>
      <c r="R113" s="273">
        <v>0.2</v>
      </c>
      <c r="S113" s="40">
        <v>1300</v>
      </c>
      <c r="T113" s="41"/>
      <c r="U113" s="18"/>
      <c r="V113" s="125"/>
    </row>
    <row r="114" spans="1:23" ht="45">
      <c r="A114" s="15" t="s">
        <v>419</v>
      </c>
      <c r="B114" s="60" t="s">
        <v>794</v>
      </c>
      <c r="C114" s="39" t="s">
        <v>793</v>
      </c>
      <c r="D114" s="38" t="s">
        <v>326</v>
      </c>
      <c r="E114" s="38" t="s">
        <v>523</v>
      </c>
      <c r="F114" s="38" t="s">
        <v>634</v>
      </c>
      <c r="G114" s="299" t="s">
        <v>536</v>
      </c>
      <c r="H114" s="15" t="s">
        <v>672</v>
      </c>
      <c r="I114" s="38" t="s">
        <v>377</v>
      </c>
      <c r="J114" s="39" t="s">
        <v>608</v>
      </c>
      <c r="K114" s="125" t="s">
        <v>2</v>
      </c>
      <c r="L114" s="320" t="s">
        <v>546</v>
      </c>
      <c r="M114" s="311" t="s">
        <v>377</v>
      </c>
      <c r="N114" s="316" t="s">
        <v>910</v>
      </c>
      <c r="O114" s="220"/>
      <c r="P114" s="219" t="s">
        <v>795</v>
      </c>
      <c r="Q114" s="39" t="s">
        <v>911</v>
      </c>
      <c r="R114" s="273">
        <v>0.15</v>
      </c>
      <c r="S114" s="40">
        <v>1000</v>
      </c>
      <c r="T114" s="41"/>
      <c r="U114" s="18"/>
      <c r="V114" s="125"/>
      <c r="W114" s="32"/>
    </row>
    <row r="115" spans="1:23" s="32" customFormat="1" ht="45">
      <c r="A115" s="107" t="s">
        <v>419</v>
      </c>
      <c r="B115" s="60" t="s">
        <v>294</v>
      </c>
      <c r="C115" s="39" t="s">
        <v>69</v>
      </c>
      <c r="D115" s="38" t="s">
        <v>326</v>
      </c>
      <c r="E115" s="125" t="s">
        <v>627</v>
      </c>
      <c r="F115" s="125" t="s">
        <v>538</v>
      </c>
      <c r="G115" s="299" t="s">
        <v>564</v>
      </c>
      <c r="H115" s="123" t="s">
        <v>621</v>
      </c>
      <c r="I115" s="38" t="s">
        <v>483</v>
      </c>
      <c r="J115" s="15" t="s">
        <v>484</v>
      </c>
      <c r="K115" s="38" t="s">
        <v>8</v>
      </c>
      <c r="L115" s="315" t="s">
        <v>558</v>
      </c>
      <c r="M115" s="311" t="s">
        <v>377</v>
      </c>
      <c r="N115" s="316" t="s">
        <v>899</v>
      </c>
      <c r="O115" s="222"/>
      <c r="P115" s="220"/>
      <c r="Q115" s="15" t="s">
        <v>916</v>
      </c>
      <c r="R115" s="273">
        <v>2.6</v>
      </c>
      <c r="S115" s="40">
        <v>400000</v>
      </c>
      <c r="T115" s="41"/>
      <c r="U115" s="18"/>
      <c r="V115" s="125"/>
      <c r="W115" s="26"/>
    </row>
    <row r="116" spans="1:22" ht="45">
      <c r="A116" s="107" t="s">
        <v>419</v>
      </c>
      <c r="B116" s="60" t="s">
        <v>475</v>
      </c>
      <c r="C116" s="39" t="s">
        <v>70</v>
      </c>
      <c r="D116" s="38" t="s">
        <v>333</v>
      </c>
      <c r="E116" s="125" t="s">
        <v>628</v>
      </c>
      <c r="F116" s="38" t="s">
        <v>538</v>
      </c>
      <c r="G116" s="299" t="s">
        <v>564</v>
      </c>
      <c r="H116" s="123" t="s">
        <v>619</v>
      </c>
      <c r="I116" s="38" t="s">
        <v>484</v>
      </c>
      <c r="J116" s="15" t="s">
        <v>484</v>
      </c>
      <c r="K116" s="38" t="s">
        <v>5</v>
      </c>
      <c r="L116" s="315" t="s">
        <v>568</v>
      </c>
      <c r="M116" s="311" t="s">
        <v>484</v>
      </c>
      <c r="N116" s="316" t="s">
        <v>914</v>
      </c>
      <c r="O116" s="222"/>
      <c r="P116" s="220"/>
      <c r="Q116" s="15" t="s">
        <v>915</v>
      </c>
      <c r="R116" s="273">
        <v>3</v>
      </c>
      <c r="S116" s="201">
        <v>500000</v>
      </c>
      <c r="T116" s="41"/>
      <c r="U116" s="18"/>
      <c r="V116" s="125"/>
    </row>
    <row r="117" spans="1:23" s="32" customFormat="1" ht="30">
      <c r="A117" s="107" t="s">
        <v>419</v>
      </c>
      <c r="B117" s="126" t="s">
        <v>476</v>
      </c>
      <c r="C117" s="34" t="s">
        <v>71</v>
      </c>
      <c r="D117" s="38" t="s">
        <v>313</v>
      </c>
      <c r="E117" s="125" t="s">
        <v>523</v>
      </c>
      <c r="F117" s="125" t="s">
        <v>538</v>
      </c>
      <c r="G117" s="299" t="s">
        <v>544</v>
      </c>
      <c r="H117" s="15" t="s">
        <v>604</v>
      </c>
      <c r="I117" s="38" t="s">
        <v>484</v>
      </c>
      <c r="J117" s="15" t="s">
        <v>607</v>
      </c>
      <c r="K117" s="38" t="s">
        <v>4</v>
      </c>
      <c r="L117" s="315" t="s">
        <v>543</v>
      </c>
      <c r="M117" s="311" t="s">
        <v>377</v>
      </c>
      <c r="N117" s="316" t="s">
        <v>740</v>
      </c>
      <c r="O117" s="222"/>
      <c r="P117" s="220"/>
      <c r="Q117" s="39"/>
      <c r="R117" s="273">
        <v>3</v>
      </c>
      <c r="S117" s="40">
        <v>500000</v>
      </c>
      <c r="T117" s="41"/>
      <c r="U117" s="18"/>
      <c r="V117" s="125"/>
      <c r="W117" s="26"/>
    </row>
    <row r="118" spans="1:23" s="32" customFormat="1" ht="30">
      <c r="A118" s="107" t="s">
        <v>419</v>
      </c>
      <c r="B118" s="126" t="s">
        <v>477</v>
      </c>
      <c r="C118" s="34" t="s">
        <v>73</v>
      </c>
      <c r="D118" s="38" t="s">
        <v>320</v>
      </c>
      <c r="E118" s="38" t="s">
        <v>627</v>
      </c>
      <c r="F118" s="38" t="s">
        <v>484</v>
      </c>
      <c r="G118" s="303">
        <v>24</v>
      </c>
      <c r="H118" s="123" t="s">
        <v>619</v>
      </c>
      <c r="I118" s="38" t="s">
        <v>377</v>
      </c>
      <c r="J118" s="39" t="s">
        <v>608</v>
      </c>
      <c r="K118" s="38" t="s">
        <v>2</v>
      </c>
      <c r="L118" s="320" t="s">
        <v>557</v>
      </c>
      <c r="M118" s="311"/>
      <c r="N118" s="316" t="s">
        <v>740</v>
      </c>
      <c r="O118" s="222"/>
      <c r="P118" s="220"/>
      <c r="Q118" s="39"/>
      <c r="R118" s="273">
        <v>1</v>
      </c>
      <c r="S118" s="201">
        <v>39000</v>
      </c>
      <c r="T118" s="41"/>
      <c r="U118" s="18"/>
      <c r="V118" s="125"/>
      <c r="W118" s="26"/>
    </row>
    <row r="119" spans="1:22" ht="30">
      <c r="A119" s="107" t="s">
        <v>419</v>
      </c>
      <c r="B119" s="43" t="s">
        <v>428</v>
      </c>
      <c r="C119" s="39" t="s">
        <v>74</v>
      </c>
      <c r="D119" s="38" t="s">
        <v>326</v>
      </c>
      <c r="E119" s="125" t="s">
        <v>523</v>
      </c>
      <c r="F119" s="125" t="s">
        <v>634</v>
      </c>
      <c r="G119" s="303">
        <v>24</v>
      </c>
      <c r="H119" s="15" t="s">
        <v>514</v>
      </c>
      <c r="I119" s="38" t="s">
        <v>484</v>
      </c>
      <c r="J119" s="15" t="s">
        <v>484</v>
      </c>
      <c r="K119" s="38" t="s">
        <v>2</v>
      </c>
      <c r="L119" s="319" t="s">
        <v>550</v>
      </c>
      <c r="M119" s="311"/>
      <c r="N119" s="316" t="s">
        <v>918</v>
      </c>
      <c r="O119" s="220"/>
      <c r="P119" s="220"/>
      <c r="Q119" s="15" t="s">
        <v>919</v>
      </c>
      <c r="R119" s="273">
        <v>1.5</v>
      </c>
      <c r="S119" s="40">
        <v>90000</v>
      </c>
      <c r="T119" s="41"/>
      <c r="U119" s="18"/>
      <c r="V119" s="125"/>
    </row>
    <row r="120" spans="1:22" ht="30">
      <c r="A120" s="107" t="s">
        <v>419</v>
      </c>
      <c r="B120" s="126" t="s">
        <v>500</v>
      </c>
      <c r="C120" s="39" t="s">
        <v>501</v>
      </c>
      <c r="D120" s="38" t="s">
        <v>333</v>
      </c>
      <c r="E120" s="38" t="s">
        <v>523</v>
      </c>
      <c r="F120" s="125" t="s">
        <v>634</v>
      </c>
      <c r="G120" s="303">
        <v>24</v>
      </c>
      <c r="H120" s="123" t="s">
        <v>528</v>
      </c>
      <c r="I120" s="38" t="s">
        <v>484</v>
      </c>
      <c r="J120" s="39" t="s">
        <v>485</v>
      </c>
      <c r="K120" s="38"/>
      <c r="L120" s="320" t="s">
        <v>568</v>
      </c>
      <c r="M120" s="311" t="s">
        <v>377</v>
      </c>
      <c r="N120" s="316" t="s">
        <v>740</v>
      </c>
      <c r="O120" s="222"/>
      <c r="P120" s="220"/>
      <c r="Q120" s="39"/>
      <c r="R120" s="273">
        <v>2.2</v>
      </c>
      <c r="S120" s="201">
        <v>300000</v>
      </c>
      <c r="T120" s="41"/>
      <c r="U120" s="18"/>
      <c r="V120" s="125"/>
    </row>
    <row r="121" spans="1:23" ht="30">
      <c r="A121" s="39" t="s">
        <v>419</v>
      </c>
      <c r="B121" s="60" t="s">
        <v>429</v>
      </c>
      <c r="C121" s="39" t="s">
        <v>75</v>
      </c>
      <c r="D121" s="38" t="s">
        <v>326</v>
      </c>
      <c r="E121" s="38" t="s">
        <v>523</v>
      </c>
      <c r="F121" s="125" t="s">
        <v>634</v>
      </c>
      <c r="G121" s="303">
        <v>24</v>
      </c>
      <c r="H121" s="123" t="s">
        <v>619</v>
      </c>
      <c r="I121" s="38" t="s">
        <v>484</v>
      </c>
      <c r="J121" s="39" t="s">
        <v>485</v>
      </c>
      <c r="K121" s="38" t="s">
        <v>2</v>
      </c>
      <c r="L121" s="320" t="s">
        <v>558</v>
      </c>
      <c r="M121" s="311"/>
      <c r="N121" s="316" t="s">
        <v>740</v>
      </c>
      <c r="O121" s="220"/>
      <c r="P121" s="220"/>
      <c r="Q121" s="39"/>
      <c r="R121" s="273">
        <v>7</v>
      </c>
      <c r="S121" s="40">
        <v>2300000</v>
      </c>
      <c r="T121" s="41"/>
      <c r="U121" s="18"/>
      <c r="V121" s="125"/>
      <c r="W121" s="32"/>
    </row>
    <row r="122" spans="1:22" ht="15">
      <c r="A122" s="107" t="s">
        <v>419</v>
      </c>
      <c r="B122" s="60" t="s">
        <v>364</v>
      </c>
      <c r="C122" s="39" t="s">
        <v>76</v>
      </c>
      <c r="D122" s="38" t="s">
        <v>306</v>
      </c>
      <c r="E122" s="125" t="s">
        <v>523</v>
      </c>
      <c r="F122" s="125" t="s">
        <v>634</v>
      </c>
      <c r="G122" s="303" t="s">
        <v>532</v>
      </c>
      <c r="H122" s="123" t="s">
        <v>667</v>
      </c>
      <c r="I122" s="38" t="s">
        <v>484</v>
      </c>
      <c r="J122" s="15" t="s">
        <v>513</v>
      </c>
      <c r="K122" s="38" t="s">
        <v>5</v>
      </c>
      <c r="L122" s="315" t="s">
        <v>550</v>
      </c>
      <c r="M122" s="311" t="s">
        <v>484</v>
      </c>
      <c r="N122" s="316" t="s">
        <v>740</v>
      </c>
      <c r="O122" s="220"/>
      <c r="P122" s="220"/>
      <c r="Q122" s="39"/>
      <c r="R122" s="273">
        <v>1.2</v>
      </c>
      <c r="S122" s="40">
        <v>70000</v>
      </c>
      <c r="T122" s="41"/>
      <c r="U122" s="18"/>
      <c r="V122" s="125"/>
    </row>
    <row r="123" spans="1:22" ht="30">
      <c r="A123" s="107" t="s">
        <v>419</v>
      </c>
      <c r="B123" s="43" t="s">
        <v>78</v>
      </c>
      <c r="C123" s="39" t="s">
        <v>77</v>
      </c>
      <c r="D123" s="38" t="s">
        <v>330</v>
      </c>
      <c r="E123" s="125" t="s">
        <v>520</v>
      </c>
      <c r="F123" s="125" t="s">
        <v>525</v>
      </c>
      <c r="G123" s="299" t="s">
        <v>585</v>
      </c>
      <c r="H123" s="123" t="s">
        <v>419</v>
      </c>
      <c r="I123" s="38" t="s">
        <v>484</v>
      </c>
      <c r="J123" s="39" t="s">
        <v>514</v>
      </c>
      <c r="K123" s="38" t="s">
        <v>5</v>
      </c>
      <c r="L123" s="315" t="s">
        <v>543</v>
      </c>
      <c r="M123" s="311" t="s">
        <v>377</v>
      </c>
      <c r="N123" s="316" t="s">
        <v>907</v>
      </c>
      <c r="O123" s="222" t="s">
        <v>699</v>
      </c>
      <c r="P123" s="222" t="s">
        <v>699</v>
      </c>
      <c r="Q123" s="15" t="s">
        <v>850</v>
      </c>
      <c r="R123" s="273">
        <v>1.4</v>
      </c>
      <c r="S123" s="40">
        <v>90000</v>
      </c>
      <c r="T123" s="41"/>
      <c r="U123" s="18"/>
      <c r="V123" s="125"/>
    </row>
    <row r="124" spans="1:22" ht="45">
      <c r="A124" s="107" t="s">
        <v>419</v>
      </c>
      <c r="B124" s="60" t="s">
        <v>365</v>
      </c>
      <c r="C124" s="39" t="s">
        <v>81</v>
      </c>
      <c r="D124" s="38" t="s">
        <v>306</v>
      </c>
      <c r="E124" s="38" t="s">
        <v>523</v>
      </c>
      <c r="F124" s="38" t="s">
        <v>634</v>
      </c>
      <c r="G124" s="303">
        <v>72</v>
      </c>
      <c r="H124" s="123" t="s">
        <v>603</v>
      </c>
      <c r="I124" s="38" t="s">
        <v>483</v>
      </c>
      <c r="J124" s="39" t="s">
        <v>513</v>
      </c>
      <c r="K124" s="38" t="s">
        <v>3</v>
      </c>
      <c r="L124" s="315" t="s">
        <v>558</v>
      </c>
      <c r="M124" s="311" t="s">
        <v>377</v>
      </c>
      <c r="N124" s="316" t="s">
        <v>740</v>
      </c>
      <c r="O124" s="220"/>
      <c r="P124" s="220"/>
      <c r="Q124" s="39"/>
      <c r="R124" s="273">
        <v>1.3</v>
      </c>
      <c r="S124" s="40">
        <v>90000</v>
      </c>
      <c r="T124" s="41"/>
      <c r="U124" s="18"/>
      <c r="V124" s="125">
        <v>0.5</v>
      </c>
    </row>
    <row r="125" spans="1:23" ht="15">
      <c r="A125" s="15" t="s">
        <v>419</v>
      </c>
      <c r="B125" s="43" t="s">
        <v>799</v>
      </c>
      <c r="C125" s="39" t="s">
        <v>800</v>
      </c>
      <c r="D125" s="38"/>
      <c r="E125" s="125" t="s">
        <v>523</v>
      </c>
      <c r="F125" s="125" t="s">
        <v>538</v>
      </c>
      <c r="G125" s="301" t="s">
        <v>612</v>
      </c>
      <c r="H125" s="15" t="s">
        <v>419</v>
      </c>
      <c r="I125" s="125" t="s">
        <v>377</v>
      </c>
      <c r="J125" s="15" t="s">
        <v>514</v>
      </c>
      <c r="K125" s="125" t="s">
        <v>2</v>
      </c>
      <c r="L125" s="319" t="s">
        <v>547</v>
      </c>
      <c r="M125" s="311"/>
      <c r="N125" s="316" t="s">
        <v>743</v>
      </c>
      <c r="O125" s="271" t="s">
        <v>801</v>
      </c>
      <c r="P125" s="220"/>
      <c r="Q125" s="39"/>
      <c r="R125" s="273">
        <v>0.2</v>
      </c>
      <c r="S125" s="40">
        <v>1500</v>
      </c>
      <c r="T125" s="41"/>
      <c r="U125" s="18"/>
      <c r="V125" s="125"/>
      <c r="W125" s="32"/>
    </row>
    <row r="126" spans="1:22" ht="30">
      <c r="A126" s="107" t="s">
        <v>419</v>
      </c>
      <c r="B126" s="43" t="s">
        <v>296</v>
      </c>
      <c r="C126" s="39" t="s">
        <v>82</v>
      </c>
      <c r="D126" s="38" t="s">
        <v>219</v>
      </c>
      <c r="E126" s="38" t="s">
        <v>522</v>
      </c>
      <c r="F126" s="125" t="s">
        <v>634</v>
      </c>
      <c r="G126" s="303">
        <v>24</v>
      </c>
      <c r="H126" s="123" t="s">
        <v>644</v>
      </c>
      <c r="I126" s="38" t="s">
        <v>484</v>
      </c>
      <c r="J126" s="39" t="s">
        <v>517</v>
      </c>
      <c r="K126" s="38" t="s">
        <v>3</v>
      </c>
      <c r="L126" s="320" t="s">
        <v>566</v>
      </c>
      <c r="M126" s="311"/>
      <c r="N126" s="316" t="s">
        <v>740</v>
      </c>
      <c r="O126" s="222"/>
      <c r="P126" s="220"/>
      <c r="Q126" s="39"/>
      <c r="R126" s="273">
        <v>0.3</v>
      </c>
      <c r="S126" s="40">
        <v>2500</v>
      </c>
      <c r="T126" s="41"/>
      <c r="U126" s="18"/>
      <c r="V126" s="125"/>
    </row>
    <row r="127" spans="1:22" ht="30">
      <c r="A127" s="107" t="s">
        <v>419</v>
      </c>
      <c r="B127" s="43" t="s">
        <v>430</v>
      </c>
      <c r="C127" s="39" t="s">
        <v>84</v>
      </c>
      <c r="D127" s="38" t="s">
        <v>333</v>
      </c>
      <c r="E127" s="38" t="s">
        <v>523</v>
      </c>
      <c r="F127" s="125" t="s">
        <v>538</v>
      </c>
      <c r="G127" s="299" t="s">
        <v>560</v>
      </c>
      <c r="H127" s="123" t="s">
        <v>618</v>
      </c>
      <c r="I127" s="125" t="s">
        <v>484</v>
      </c>
      <c r="J127" s="39" t="s">
        <v>484</v>
      </c>
      <c r="K127" s="38" t="s">
        <v>3</v>
      </c>
      <c r="L127" s="315" t="s">
        <v>543</v>
      </c>
      <c r="M127" s="311" t="s">
        <v>377</v>
      </c>
      <c r="N127" s="322" t="s">
        <v>742</v>
      </c>
      <c r="O127" s="222"/>
      <c r="P127" s="220"/>
      <c r="Q127" s="39"/>
      <c r="R127" s="273">
        <v>1</v>
      </c>
      <c r="S127" s="40">
        <v>39000</v>
      </c>
      <c r="T127" s="41"/>
      <c r="U127" s="18"/>
      <c r="V127" s="125"/>
    </row>
    <row r="128" spans="1:23" s="32" customFormat="1" ht="75">
      <c r="A128" s="107" t="s">
        <v>419</v>
      </c>
      <c r="B128" s="60" t="s">
        <v>86</v>
      </c>
      <c r="C128" s="39" t="s">
        <v>85</v>
      </c>
      <c r="E128" s="125" t="s">
        <v>520</v>
      </c>
      <c r="F128" s="38" t="s">
        <v>538</v>
      </c>
      <c r="G128" s="303" t="s">
        <v>587</v>
      </c>
      <c r="H128" s="123" t="s">
        <v>603</v>
      </c>
      <c r="I128" s="38" t="s">
        <v>377</v>
      </c>
      <c r="J128" s="39" t="s">
        <v>514</v>
      </c>
      <c r="K128" s="38" t="s">
        <v>5</v>
      </c>
      <c r="L128" s="315" t="s">
        <v>547</v>
      </c>
      <c r="M128" s="311" t="s">
        <v>484</v>
      </c>
      <c r="N128" s="316" t="s">
        <v>740</v>
      </c>
      <c r="O128" s="222"/>
      <c r="P128" s="220"/>
      <c r="Q128" s="39" t="s">
        <v>923</v>
      </c>
      <c r="R128" s="273">
        <v>0.7</v>
      </c>
      <c r="S128" s="40">
        <v>14000</v>
      </c>
      <c r="T128" s="41"/>
      <c r="U128" s="18"/>
      <c r="V128" s="125"/>
      <c r="W128" s="26"/>
    </row>
    <row r="129" spans="1:22" ht="45">
      <c r="A129" s="107" t="s">
        <v>419</v>
      </c>
      <c r="B129" s="60" t="s">
        <v>297</v>
      </c>
      <c r="C129" s="39" t="s">
        <v>87</v>
      </c>
      <c r="D129" s="38" t="s">
        <v>306</v>
      </c>
      <c r="E129" s="38" t="s">
        <v>584</v>
      </c>
      <c r="F129" s="125" t="s">
        <v>634</v>
      </c>
      <c r="G129" s="299" t="s">
        <v>560</v>
      </c>
      <c r="H129" s="123" t="s">
        <v>654</v>
      </c>
      <c r="I129" s="38" t="s">
        <v>377</v>
      </c>
      <c r="J129" s="39" t="s">
        <v>517</v>
      </c>
      <c r="K129" s="38" t="s">
        <v>2</v>
      </c>
      <c r="L129" s="315" t="s">
        <v>581</v>
      </c>
      <c r="M129" s="311" t="s">
        <v>484</v>
      </c>
      <c r="N129" s="316" t="s">
        <v>790</v>
      </c>
      <c r="O129" s="222"/>
      <c r="P129" s="220"/>
      <c r="Q129" s="39" t="s">
        <v>924</v>
      </c>
      <c r="R129" s="273">
        <v>0.7</v>
      </c>
      <c r="S129" s="40">
        <v>12500</v>
      </c>
      <c r="T129" s="41"/>
      <c r="U129" s="18"/>
      <c r="V129" s="125"/>
    </row>
    <row r="130" spans="1:23" s="32" customFormat="1" ht="15">
      <c r="A130" s="107" t="s">
        <v>419</v>
      </c>
      <c r="B130" s="60" t="s">
        <v>366</v>
      </c>
      <c r="C130" s="39" t="s">
        <v>88</v>
      </c>
      <c r="D130" s="38" t="s">
        <v>202</v>
      </c>
      <c r="E130" s="125" t="s">
        <v>523</v>
      </c>
      <c r="F130" s="38" t="s">
        <v>538</v>
      </c>
      <c r="G130" s="303">
        <v>24</v>
      </c>
      <c r="H130" s="123" t="s">
        <v>530</v>
      </c>
      <c r="I130" s="38" t="s">
        <v>377</v>
      </c>
      <c r="J130" s="39" t="s">
        <v>607</v>
      </c>
      <c r="K130" s="38" t="s">
        <v>2</v>
      </c>
      <c r="L130" s="320" t="s">
        <v>546</v>
      </c>
      <c r="M130" s="311"/>
      <c r="N130" s="316" t="s">
        <v>749</v>
      </c>
      <c r="O130" s="220"/>
      <c r="P130" s="220"/>
      <c r="Q130" s="39"/>
      <c r="R130" s="273">
        <v>0.8</v>
      </c>
      <c r="S130" s="40">
        <v>19000</v>
      </c>
      <c r="T130" s="41"/>
      <c r="U130" s="18"/>
      <c r="V130" s="125"/>
      <c r="W130" s="26"/>
    </row>
    <row r="131" spans="1:22" ht="30" customHeight="1">
      <c r="A131" s="107" t="s">
        <v>419</v>
      </c>
      <c r="B131" s="43" t="s">
        <v>95</v>
      </c>
      <c r="C131" s="39" t="s">
        <v>94</v>
      </c>
      <c r="D131" s="125" t="s">
        <v>330</v>
      </c>
      <c r="E131" s="38" t="s">
        <v>584</v>
      </c>
      <c r="F131" s="38" t="s">
        <v>484</v>
      </c>
      <c r="G131" s="303">
        <v>24</v>
      </c>
      <c r="H131" s="123" t="s">
        <v>659</v>
      </c>
      <c r="I131" s="38" t="s">
        <v>377</v>
      </c>
      <c r="J131" s="39" t="s">
        <v>517</v>
      </c>
      <c r="K131" s="38" t="s">
        <v>3</v>
      </c>
      <c r="L131" s="320" t="s">
        <v>557</v>
      </c>
      <c r="M131" s="311"/>
      <c r="N131" s="316" t="s">
        <v>740</v>
      </c>
      <c r="O131" s="222"/>
      <c r="P131" s="220"/>
      <c r="Q131" s="39"/>
      <c r="R131" s="273">
        <v>0.4</v>
      </c>
      <c r="S131" s="40">
        <v>4000</v>
      </c>
      <c r="T131" s="41"/>
      <c r="U131" s="18"/>
      <c r="V131" s="125"/>
    </row>
    <row r="132" spans="1:22" ht="42.75" customHeight="1">
      <c r="A132" s="107" t="s">
        <v>419</v>
      </c>
      <c r="B132" s="60" t="s">
        <v>478</v>
      </c>
      <c r="C132" s="39" t="s">
        <v>89</v>
      </c>
      <c r="D132" s="38" t="s">
        <v>160</v>
      </c>
      <c r="E132" s="125" t="s">
        <v>520</v>
      </c>
      <c r="F132" s="125" t="s">
        <v>634</v>
      </c>
      <c r="G132" s="299" t="s">
        <v>588</v>
      </c>
      <c r="H132" s="123" t="s">
        <v>619</v>
      </c>
      <c r="I132" s="38" t="s">
        <v>377</v>
      </c>
      <c r="J132" s="39" t="s">
        <v>484</v>
      </c>
      <c r="K132" s="38" t="s">
        <v>4</v>
      </c>
      <c r="L132" s="315"/>
      <c r="M132" s="311" t="s">
        <v>484</v>
      </c>
      <c r="N132" s="316" t="s">
        <v>851</v>
      </c>
      <c r="O132" s="222"/>
      <c r="P132" s="220"/>
      <c r="Q132" s="15" t="s">
        <v>852</v>
      </c>
      <c r="R132" s="273">
        <v>1</v>
      </c>
      <c r="S132" s="40">
        <v>44000</v>
      </c>
      <c r="T132" s="41"/>
      <c r="U132" s="18"/>
      <c r="V132" s="125"/>
    </row>
    <row r="133" spans="1:22" ht="15">
      <c r="A133" s="107" t="s">
        <v>419</v>
      </c>
      <c r="B133" s="60" t="s">
        <v>479</v>
      </c>
      <c r="C133" s="39" t="s">
        <v>90</v>
      </c>
      <c r="D133" s="38" t="s">
        <v>320</v>
      </c>
      <c r="E133" s="38" t="s">
        <v>523</v>
      </c>
      <c r="F133" s="125" t="s">
        <v>634</v>
      </c>
      <c r="G133" s="303">
        <v>48</v>
      </c>
      <c r="H133" s="15" t="s">
        <v>712</v>
      </c>
      <c r="I133" s="38" t="s">
        <v>484</v>
      </c>
      <c r="J133" s="39" t="s">
        <v>484</v>
      </c>
      <c r="K133" s="38" t="s">
        <v>4</v>
      </c>
      <c r="L133" s="320" t="s">
        <v>543</v>
      </c>
      <c r="M133" s="311" t="s">
        <v>377</v>
      </c>
      <c r="N133" s="316" t="s">
        <v>740</v>
      </c>
      <c r="O133" s="222"/>
      <c r="P133" s="220"/>
      <c r="Q133" s="39"/>
      <c r="R133" s="273">
        <v>0.7</v>
      </c>
      <c r="S133" s="201">
        <v>11000</v>
      </c>
      <c r="T133" s="41"/>
      <c r="U133" s="18"/>
      <c r="V133" s="125"/>
    </row>
    <row r="134" spans="1:22" ht="30">
      <c r="A134" s="107" t="s">
        <v>419</v>
      </c>
      <c r="B134" s="60" t="s">
        <v>298</v>
      </c>
      <c r="C134" s="39" t="s">
        <v>93</v>
      </c>
      <c r="D134" s="38" t="s">
        <v>313</v>
      </c>
      <c r="E134" s="38" t="s">
        <v>627</v>
      </c>
      <c r="F134" s="125" t="s">
        <v>538</v>
      </c>
      <c r="G134" s="303">
        <v>12</v>
      </c>
      <c r="H134" s="123" t="s">
        <v>654</v>
      </c>
      <c r="I134" s="38" t="s">
        <v>377</v>
      </c>
      <c r="J134" s="39" t="s">
        <v>517</v>
      </c>
      <c r="K134" s="38" t="s">
        <v>3</v>
      </c>
      <c r="L134" s="320" t="s">
        <v>581</v>
      </c>
      <c r="M134" s="311"/>
      <c r="N134" s="316" t="s">
        <v>642</v>
      </c>
      <c r="O134" s="222"/>
      <c r="P134" s="220"/>
      <c r="Q134" s="39"/>
      <c r="R134" s="273">
        <v>0.8</v>
      </c>
      <c r="S134" s="40">
        <v>18000</v>
      </c>
      <c r="T134" s="41"/>
      <c r="U134" s="18"/>
      <c r="V134" s="125"/>
    </row>
    <row r="135" spans="1:23" s="32" customFormat="1" ht="30">
      <c r="A135" s="107" t="s">
        <v>419</v>
      </c>
      <c r="B135" s="60" t="s">
        <v>431</v>
      </c>
      <c r="C135" s="39" t="s">
        <v>96</v>
      </c>
      <c r="D135" s="38" t="s">
        <v>333</v>
      </c>
      <c r="E135" s="38" t="s">
        <v>521</v>
      </c>
      <c r="F135" s="38" t="s">
        <v>634</v>
      </c>
      <c r="G135" s="303">
        <v>36</v>
      </c>
      <c r="H135" s="123" t="s">
        <v>620</v>
      </c>
      <c r="I135" s="38" t="s">
        <v>483</v>
      </c>
      <c r="J135" s="39" t="s">
        <v>485</v>
      </c>
      <c r="K135" s="38" t="s">
        <v>4</v>
      </c>
      <c r="L135" s="315" t="s">
        <v>640</v>
      </c>
      <c r="M135" s="311" t="s">
        <v>377</v>
      </c>
      <c r="N135" s="316" t="s">
        <v>831</v>
      </c>
      <c r="O135" s="220"/>
      <c r="P135" s="220" t="s">
        <v>97</v>
      </c>
      <c r="Q135" s="39"/>
      <c r="R135" s="273">
        <v>0.7</v>
      </c>
      <c r="S135" s="40">
        <v>13000</v>
      </c>
      <c r="T135" s="41"/>
      <c r="U135" s="18"/>
      <c r="V135" s="125"/>
      <c r="W135" s="26"/>
    </row>
    <row r="136" spans="1:22" ht="15">
      <c r="A136" s="107" t="s">
        <v>419</v>
      </c>
      <c r="B136" s="43" t="s">
        <v>734</v>
      </c>
      <c r="C136" s="39" t="s">
        <v>149</v>
      </c>
      <c r="D136" s="38" t="s">
        <v>219</v>
      </c>
      <c r="E136" s="38" t="s">
        <v>523</v>
      </c>
      <c r="F136" s="125" t="s">
        <v>538</v>
      </c>
      <c r="G136" s="303">
        <v>24</v>
      </c>
      <c r="H136" s="123" t="s">
        <v>603</v>
      </c>
      <c r="I136" s="38" t="s">
        <v>377</v>
      </c>
      <c r="J136" s="15" t="s">
        <v>513</v>
      </c>
      <c r="K136" s="38" t="s">
        <v>3</v>
      </c>
      <c r="L136" s="320" t="s">
        <v>558</v>
      </c>
      <c r="M136" s="311" t="s">
        <v>377</v>
      </c>
      <c r="N136" s="316" t="s">
        <v>740</v>
      </c>
      <c r="O136" s="268" t="s">
        <v>150</v>
      </c>
      <c r="P136" s="268" t="s">
        <v>150</v>
      </c>
      <c r="Q136" s="39"/>
      <c r="R136" s="273">
        <v>2.1</v>
      </c>
      <c r="S136" s="40">
        <v>230000</v>
      </c>
      <c r="T136" s="41"/>
      <c r="U136" s="18"/>
      <c r="V136" s="125"/>
    </row>
    <row r="137" spans="1:22" ht="45">
      <c r="A137" s="107" t="s">
        <v>419</v>
      </c>
      <c r="B137" s="43" t="s">
        <v>480</v>
      </c>
      <c r="C137" s="39" t="s">
        <v>91</v>
      </c>
      <c r="D137" s="38" t="s">
        <v>333</v>
      </c>
      <c r="E137" s="38" t="s">
        <v>523</v>
      </c>
      <c r="F137" s="125" t="s">
        <v>634</v>
      </c>
      <c r="G137" s="299" t="s">
        <v>535</v>
      </c>
      <c r="H137" s="123" t="s">
        <v>622</v>
      </c>
      <c r="I137" s="38" t="s">
        <v>377</v>
      </c>
      <c r="J137" s="15" t="s">
        <v>958</v>
      </c>
      <c r="K137" s="38" t="s">
        <v>4</v>
      </c>
      <c r="L137" s="315" t="s">
        <v>558</v>
      </c>
      <c r="M137" s="311" t="s">
        <v>541</v>
      </c>
      <c r="N137" s="316" t="s">
        <v>925</v>
      </c>
      <c r="O137" s="222"/>
      <c r="P137" s="220"/>
      <c r="Q137" s="39" t="s">
        <v>926</v>
      </c>
      <c r="R137" s="273">
        <v>2.1</v>
      </c>
      <c r="S137" s="40">
        <v>220000</v>
      </c>
      <c r="T137" s="41"/>
      <c r="U137" s="18"/>
      <c r="V137" s="125"/>
    </row>
    <row r="138" spans="1:23" s="32" customFormat="1" ht="15">
      <c r="A138" s="107" t="s">
        <v>419</v>
      </c>
      <c r="B138" s="126" t="s">
        <v>367</v>
      </c>
      <c r="C138" s="34" t="s">
        <v>103</v>
      </c>
      <c r="D138" s="38"/>
      <c r="E138" s="38" t="s">
        <v>523</v>
      </c>
      <c r="F138" s="125" t="s">
        <v>634</v>
      </c>
      <c r="G138" s="303">
        <v>24</v>
      </c>
      <c r="H138" s="15" t="s">
        <v>965</v>
      </c>
      <c r="I138" s="38" t="s">
        <v>377</v>
      </c>
      <c r="J138" s="15" t="s">
        <v>513</v>
      </c>
      <c r="K138" s="38" t="s">
        <v>4</v>
      </c>
      <c r="L138" s="315" t="s">
        <v>557</v>
      </c>
      <c r="M138" s="311"/>
      <c r="N138" s="316" t="s">
        <v>740</v>
      </c>
      <c r="O138" s="220"/>
      <c r="P138" s="220"/>
      <c r="Q138" s="39"/>
      <c r="R138" s="273">
        <v>0.1</v>
      </c>
      <c r="S138" s="15">
        <v>900</v>
      </c>
      <c r="T138" s="41"/>
      <c r="U138" s="18"/>
      <c r="V138" s="125"/>
      <c r="W138" s="26"/>
    </row>
    <row r="139" spans="1:22" ht="30">
      <c r="A139" s="107" t="s">
        <v>419</v>
      </c>
      <c r="B139" s="43" t="s">
        <v>710</v>
      </c>
      <c r="C139" s="39" t="s">
        <v>104</v>
      </c>
      <c r="D139" s="38" t="s">
        <v>306</v>
      </c>
      <c r="E139" s="38" t="s">
        <v>523</v>
      </c>
      <c r="F139" s="125" t="s">
        <v>634</v>
      </c>
      <c r="G139" s="303" t="s">
        <v>590</v>
      </c>
      <c r="H139" s="123" t="s">
        <v>660</v>
      </c>
      <c r="I139" s="38" t="s">
        <v>377</v>
      </c>
      <c r="J139" s="15" t="s">
        <v>513</v>
      </c>
      <c r="K139" s="38" t="s">
        <v>4</v>
      </c>
      <c r="L139" s="320" t="s">
        <v>547</v>
      </c>
      <c r="M139" s="311"/>
      <c r="N139" s="316" t="s">
        <v>740</v>
      </c>
      <c r="O139" s="220"/>
      <c r="P139" s="220"/>
      <c r="Q139" s="39"/>
      <c r="R139" s="273">
        <v>0.4</v>
      </c>
      <c r="S139" s="40">
        <v>2600</v>
      </c>
      <c r="T139" s="41"/>
      <c r="U139" s="18"/>
      <c r="V139" s="125"/>
    </row>
    <row r="140" spans="1:22" ht="30">
      <c r="A140" s="34" t="s">
        <v>419</v>
      </c>
      <c r="B140" s="60" t="s">
        <v>408</v>
      </c>
      <c r="C140" s="39" t="s">
        <v>107</v>
      </c>
      <c r="D140" s="38" t="s">
        <v>326</v>
      </c>
      <c r="E140" s="38" t="s">
        <v>523</v>
      </c>
      <c r="F140" s="38" t="s">
        <v>635</v>
      </c>
      <c r="G140" s="299" t="s">
        <v>576</v>
      </c>
      <c r="H140" s="123" t="s">
        <v>526</v>
      </c>
      <c r="I140" s="38" t="s">
        <v>484</v>
      </c>
      <c r="J140" s="39" t="s">
        <v>483</v>
      </c>
      <c r="K140" s="38" t="s">
        <v>2</v>
      </c>
      <c r="L140" s="315" t="s">
        <v>550</v>
      </c>
      <c r="M140" s="311" t="s">
        <v>377</v>
      </c>
      <c r="N140" s="316" t="s">
        <v>740</v>
      </c>
      <c r="O140" s="220"/>
      <c r="P140" s="220"/>
      <c r="Q140" s="39"/>
      <c r="R140" s="273">
        <v>1.2</v>
      </c>
      <c r="S140" s="40">
        <v>61000</v>
      </c>
      <c r="T140" s="41"/>
      <c r="U140" s="18"/>
      <c r="V140" s="125"/>
    </row>
    <row r="141" spans="1:22" ht="15">
      <c r="A141" s="143" t="s">
        <v>419</v>
      </c>
      <c r="B141" s="43" t="s">
        <v>828</v>
      </c>
      <c r="C141" s="39" t="s">
        <v>507</v>
      </c>
      <c r="D141" s="38" t="s">
        <v>320</v>
      </c>
      <c r="E141" s="38" t="s">
        <v>521</v>
      </c>
      <c r="F141" s="125" t="s">
        <v>634</v>
      </c>
      <c r="G141" s="299" t="s">
        <v>589</v>
      </c>
      <c r="H141" s="123" t="s">
        <v>514</v>
      </c>
      <c r="I141" s="125" t="s">
        <v>377</v>
      </c>
      <c r="J141" s="39" t="s">
        <v>484</v>
      </c>
      <c r="K141" s="38"/>
      <c r="L141" s="320" t="s">
        <v>566</v>
      </c>
      <c r="M141" s="311"/>
      <c r="N141" s="316" t="s">
        <v>929</v>
      </c>
      <c r="O141" s="220"/>
      <c r="P141" s="220"/>
      <c r="Q141" s="39"/>
      <c r="R141" s="273">
        <v>2.7</v>
      </c>
      <c r="S141" s="40">
        <v>400000</v>
      </c>
      <c r="T141" s="41"/>
      <c r="U141" s="18"/>
      <c r="V141" s="125"/>
    </row>
    <row r="142" spans="1:23" ht="45">
      <c r="A142" s="39" t="s">
        <v>419</v>
      </c>
      <c r="B142" s="43" t="s">
        <v>314</v>
      </c>
      <c r="C142" s="39" t="s">
        <v>315</v>
      </c>
      <c r="D142" s="38" t="s">
        <v>309</v>
      </c>
      <c r="E142" s="38" t="s">
        <v>584</v>
      </c>
      <c r="F142" s="125" t="s">
        <v>538</v>
      </c>
      <c r="G142" s="303">
        <v>60</v>
      </c>
      <c r="H142" s="123" t="s">
        <v>659</v>
      </c>
      <c r="I142" s="38" t="s">
        <v>484</v>
      </c>
      <c r="J142" s="39" t="s">
        <v>513</v>
      </c>
      <c r="K142" s="38" t="s">
        <v>5</v>
      </c>
      <c r="L142" s="320" t="s">
        <v>546</v>
      </c>
      <c r="M142" s="311"/>
      <c r="N142" s="316" t="s">
        <v>934</v>
      </c>
      <c r="O142" s="222"/>
      <c r="P142" s="220"/>
      <c r="Q142" s="15" t="s">
        <v>933</v>
      </c>
      <c r="R142" s="273">
        <v>2</v>
      </c>
      <c r="S142" s="40">
        <v>185000</v>
      </c>
      <c r="T142" s="41"/>
      <c r="U142" s="18"/>
      <c r="V142" s="125"/>
      <c r="W142" s="32"/>
    </row>
    <row r="143" spans="1:23" ht="135">
      <c r="A143" s="39" t="s">
        <v>419</v>
      </c>
      <c r="B143" s="43" t="s">
        <v>829</v>
      </c>
      <c r="C143" s="39" t="s">
        <v>509</v>
      </c>
      <c r="D143" s="38" t="s">
        <v>320</v>
      </c>
      <c r="E143" s="38" t="s">
        <v>627</v>
      </c>
      <c r="F143" s="125" t="s">
        <v>634</v>
      </c>
      <c r="G143" s="303">
        <v>48</v>
      </c>
      <c r="H143" s="123" t="s">
        <v>618</v>
      </c>
      <c r="I143" s="38" t="s">
        <v>484</v>
      </c>
      <c r="J143" s="39" t="s">
        <v>484</v>
      </c>
      <c r="K143" s="38"/>
      <c r="L143" s="320" t="s">
        <v>551</v>
      </c>
      <c r="M143" s="311" t="s">
        <v>377</v>
      </c>
      <c r="N143" s="316" t="s">
        <v>740</v>
      </c>
      <c r="O143" s="222" t="s">
        <v>508</v>
      </c>
      <c r="P143" s="222" t="s">
        <v>508</v>
      </c>
      <c r="Q143" s="15" t="s">
        <v>935</v>
      </c>
      <c r="R143" s="273">
        <v>1.3</v>
      </c>
      <c r="S143" s="201">
        <v>73000</v>
      </c>
      <c r="T143" s="41"/>
      <c r="U143" s="18"/>
      <c r="V143" s="125"/>
      <c r="W143" s="32"/>
    </row>
    <row r="144" spans="1:22" ht="30">
      <c r="A144" s="107" t="s">
        <v>419</v>
      </c>
      <c r="B144" s="43" t="s">
        <v>271</v>
      </c>
      <c r="C144" s="39" t="s">
        <v>117</v>
      </c>
      <c r="D144" s="38"/>
      <c r="E144" s="38" t="s">
        <v>523</v>
      </c>
      <c r="F144" s="125" t="s">
        <v>634</v>
      </c>
      <c r="G144" s="303">
        <v>6</v>
      </c>
      <c r="H144" s="123" t="s">
        <v>603</v>
      </c>
      <c r="I144" s="38" t="s">
        <v>377</v>
      </c>
      <c r="J144" s="39" t="s">
        <v>514</v>
      </c>
      <c r="K144" s="38" t="s">
        <v>2</v>
      </c>
      <c r="L144" s="320" t="s">
        <v>566</v>
      </c>
      <c r="M144" s="311"/>
      <c r="N144" s="316" t="s">
        <v>741</v>
      </c>
      <c r="O144" s="220"/>
      <c r="P144" s="220"/>
      <c r="Q144" s="39"/>
      <c r="R144" s="273">
        <v>1</v>
      </c>
      <c r="S144" s="40">
        <v>45000</v>
      </c>
      <c r="T144" s="41"/>
      <c r="U144" s="18"/>
      <c r="V144" s="125"/>
    </row>
    <row r="145" spans="1:23" ht="15">
      <c r="A145" s="39" t="s">
        <v>419</v>
      </c>
      <c r="B145" s="43" t="s">
        <v>432</v>
      </c>
      <c r="C145" s="39" t="s">
        <v>118</v>
      </c>
      <c r="D145" s="38" t="s">
        <v>326</v>
      </c>
      <c r="E145" s="38" t="s">
        <v>520</v>
      </c>
      <c r="F145" s="125" t="s">
        <v>538</v>
      </c>
      <c r="G145" s="303">
        <v>48</v>
      </c>
      <c r="H145" s="123" t="s">
        <v>617</v>
      </c>
      <c r="I145" s="38" t="s">
        <v>484</v>
      </c>
      <c r="J145" s="39" t="s">
        <v>485</v>
      </c>
      <c r="K145" s="38" t="s">
        <v>2</v>
      </c>
      <c r="L145" s="320" t="s">
        <v>568</v>
      </c>
      <c r="M145" s="311"/>
      <c r="N145" s="316" t="s">
        <v>740</v>
      </c>
      <c r="O145" s="220"/>
      <c r="P145" s="220"/>
      <c r="Q145" s="39"/>
      <c r="R145" s="273">
        <v>1</v>
      </c>
      <c r="S145" s="40">
        <v>50000</v>
      </c>
      <c r="T145" s="41"/>
      <c r="U145" s="18"/>
      <c r="V145" s="125"/>
      <c r="W145" s="32"/>
    </row>
    <row r="146" spans="1:23" ht="15">
      <c r="A146" s="39" t="s">
        <v>419</v>
      </c>
      <c r="B146" s="60" t="s">
        <v>412</v>
      </c>
      <c r="C146" s="39" t="s">
        <v>14</v>
      </c>
      <c r="D146" s="38" t="s">
        <v>326</v>
      </c>
      <c r="E146" s="38" t="s">
        <v>523</v>
      </c>
      <c r="F146" s="125" t="s">
        <v>634</v>
      </c>
      <c r="G146" s="301" t="s">
        <v>610</v>
      </c>
      <c r="H146" s="123" t="s">
        <v>455</v>
      </c>
      <c r="I146" s="38" t="s">
        <v>484</v>
      </c>
      <c r="J146" s="39" t="s">
        <v>483</v>
      </c>
      <c r="K146" s="38" t="s">
        <v>1</v>
      </c>
      <c r="L146" s="315" t="s">
        <v>568</v>
      </c>
      <c r="M146" s="311" t="s">
        <v>377</v>
      </c>
      <c r="N146" s="316" t="s">
        <v>740</v>
      </c>
      <c r="O146" s="220"/>
      <c r="P146" s="220"/>
      <c r="Q146" s="39"/>
      <c r="R146" s="273">
        <v>0.05</v>
      </c>
      <c r="S146" s="40">
        <v>500</v>
      </c>
      <c r="T146" s="41"/>
      <c r="U146" s="18"/>
      <c r="V146" s="125"/>
      <c r="W146" s="32"/>
    </row>
    <row r="147" spans="1:23" ht="30">
      <c r="A147" s="39" t="s">
        <v>419</v>
      </c>
      <c r="B147" s="60" t="s">
        <v>334</v>
      </c>
      <c r="C147" s="39" t="s">
        <v>16</v>
      </c>
      <c r="D147" s="38" t="s">
        <v>333</v>
      </c>
      <c r="E147" s="38" t="s">
        <v>520</v>
      </c>
      <c r="F147" s="125" t="s">
        <v>634</v>
      </c>
      <c r="G147" s="303" t="s">
        <v>589</v>
      </c>
      <c r="H147" s="123" t="s">
        <v>619</v>
      </c>
      <c r="I147" s="38" t="s">
        <v>377</v>
      </c>
      <c r="J147" s="39" t="s">
        <v>485</v>
      </c>
      <c r="K147" s="38" t="s">
        <v>4</v>
      </c>
      <c r="L147" s="315" t="s">
        <v>558</v>
      </c>
      <c r="M147" s="311" t="s">
        <v>377</v>
      </c>
      <c r="N147" s="316" t="s">
        <v>740</v>
      </c>
      <c r="O147" s="222"/>
      <c r="P147" s="220"/>
      <c r="Q147" s="39"/>
      <c r="R147" s="273">
        <v>2.1</v>
      </c>
      <c r="S147" s="40">
        <v>220000</v>
      </c>
      <c r="T147" s="41"/>
      <c r="U147" s="18"/>
      <c r="V147" s="125"/>
      <c r="W147" s="32"/>
    </row>
    <row r="148" spans="1:23" ht="15">
      <c r="A148" s="39" t="s">
        <v>419</v>
      </c>
      <c r="B148" s="60" t="s">
        <v>335</v>
      </c>
      <c r="C148" s="39" t="s">
        <v>17</v>
      </c>
      <c r="D148" s="38" t="s">
        <v>320</v>
      </c>
      <c r="E148" s="38" t="s">
        <v>520</v>
      </c>
      <c r="F148" s="125" t="s">
        <v>634</v>
      </c>
      <c r="G148" s="303" t="s">
        <v>589</v>
      </c>
      <c r="H148" s="123" t="s">
        <v>616</v>
      </c>
      <c r="I148" s="38" t="s">
        <v>377</v>
      </c>
      <c r="J148" s="39" t="s">
        <v>485</v>
      </c>
      <c r="K148" s="38" t="s">
        <v>4</v>
      </c>
      <c r="L148" s="320" t="s">
        <v>568</v>
      </c>
      <c r="M148" s="311"/>
      <c r="N148" s="316" t="s">
        <v>841</v>
      </c>
      <c r="O148" s="222"/>
      <c r="P148" s="220"/>
      <c r="Q148" s="39"/>
      <c r="R148" s="273">
        <v>2.3</v>
      </c>
      <c r="S148" s="201">
        <v>300000</v>
      </c>
      <c r="T148" s="41"/>
      <c r="U148" s="18"/>
      <c r="V148" s="125"/>
      <c r="W148" s="32"/>
    </row>
    <row r="149" spans="1:23" ht="30">
      <c r="A149" s="39" t="s">
        <v>419</v>
      </c>
      <c r="B149" s="43" t="s">
        <v>24</v>
      </c>
      <c r="C149" s="39" t="s">
        <v>23</v>
      </c>
      <c r="D149" s="38" t="s">
        <v>306</v>
      </c>
      <c r="E149" s="38" t="s">
        <v>523</v>
      </c>
      <c r="F149" s="125" t="s">
        <v>634</v>
      </c>
      <c r="G149" s="303" t="s">
        <v>567</v>
      </c>
      <c r="H149" s="123" t="s">
        <v>654</v>
      </c>
      <c r="I149" s="38" t="s">
        <v>377</v>
      </c>
      <c r="J149" s="39" t="s">
        <v>517</v>
      </c>
      <c r="K149" s="38" t="s">
        <v>3</v>
      </c>
      <c r="L149" s="320" t="s">
        <v>566</v>
      </c>
      <c r="M149" s="311" t="s">
        <v>377</v>
      </c>
      <c r="N149" s="323">
        <v>7</v>
      </c>
      <c r="O149" s="222"/>
      <c r="P149" s="220"/>
      <c r="Q149" s="39"/>
      <c r="R149" s="273">
        <v>0.4</v>
      </c>
      <c r="S149" s="201">
        <v>5600</v>
      </c>
      <c r="T149" s="41"/>
      <c r="U149" s="18"/>
      <c r="V149" s="125"/>
      <c r="W149" s="32"/>
    </row>
    <row r="150" spans="1:23" ht="15">
      <c r="A150" s="39" t="s">
        <v>419</v>
      </c>
      <c r="B150" s="43" t="s">
        <v>336</v>
      </c>
      <c r="C150" s="39" t="s">
        <v>25</v>
      </c>
      <c r="D150" s="38" t="s">
        <v>160</v>
      </c>
      <c r="E150" s="38" t="s">
        <v>523</v>
      </c>
      <c r="F150" s="125" t="s">
        <v>634</v>
      </c>
      <c r="G150" s="303">
        <v>36</v>
      </c>
      <c r="H150" s="123" t="s">
        <v>619</v>
      </c>
      <c r="I150" s="38" t="s">
        <v>484</v>
      </c>
      <c r="J150" s="39" t="s">
        <v>484</v>
      </c>
      <c r="K150" s="38" t="s">
        <v>3</v>
      </c>
      <c r="L150" s="315" t="s">
        <v>568</v>
      </c>
      <c r="M150" s="311" t="s">
        <v>377</v>
      </c>
      <c r="N150" s="323">
        <v>146789</v>
      </c>
      <c r="O150" s="222"/>
      <c r="P150" s="220"/>
      <c r="Q150" s="39"/>
      <c r="R150" s="273">
        <v>0.8</v>
      </c>
      <c r="S150" s="201">
        <v>20000</v>
      </c>
      <c r="T150" s="41"/>
      <c r="U150" s="18"/>
      <c r="V150" s="125"/>
      <c r="W150" s="32"/>
    </row>
    <row r="151" spans="1:22" ht="15">
      <c r="A151" s="107" t="s">
        <v>419</v>
      </c>
      <c r="B151" s="43" t="s">
        <v>27</v>
      </c>
      <c r="C151" s="39" t="s">
        <v>26</v>
      </c>
      <c r="D151" s="38" t="s">
        <v>160</v>
      </c>
      <c r="E151" s="38" t="s">
        <v>523</v>
      </c>
      <c r="F151" s="125" t="s">
        <v>634</v>
      </c>
      <c r="G151" s="303" t="s">
        <v>598</v>
      </c>
      <c r="H151" s="123" t="s">
        <v>657</v>
      </c>
      <c r="I151" s="38" t="s">
        <v>377</v>
      </c>
      <c r="J151" s="39" t="s">
        <v>485</v>
      </c>
      <c r="K151" s="38" t="s">
        <v>1</v>
      </c>
      <c r="L151" s="315" t="s">
        <v>546</v>
      </c>
      <c r="M151" s="311" t="s">
        <v>377</v>
      </c>
      <c r="N151" s="316" t="s">
        <v>740</v>
      </c>
      <c r="O151" s="222"/>
      <c r="P151" s="220"/>
      <c r="Q151" s="39"/>
      <c r="R151" s="273">
        <v>0.8</v>
      </c>
      <c r="S151" s="40">
        <v>20000</v>
      </c>
      <c r="T151" s="41"/>
      <c r="U151" s="18"/>
      <c r="V151" s="125"/>
    </row>
    <row r="152" spans="1:23" ht="30">
      <c r="A152" s="39" t="s">
        <v>419</v>
      </c>
      <c r="B152" s="60" t="s">
        <v>368</v>
      </c>
      <c r="C152" s="39" t="s">
        <v>28</v>
      </c>
      <c r="D152" s="38" t="s">
        <v>309</v>
      </c>
      <c r="E152" s="38" t="s">
        <v>584</v>
      </c>
      <c r="F152" s="125" t="s">
        <v>634</v>
      </c>
      <c r="G152" s="299" t="s">
        <v>599</v>
      </c>
      <c r="H152" s="123" t="s">
        <v>659</v>
      </c>
      <c r="I152" s="38" t="s">
        <v>377</v>
      </c>
      <c r="J152" s="15" t="s">
        <v>517</v>
      </c>
      <c r="K152" s="38" t="s">
        <v>1</v>
      </c>
      <c r="L152" s="315" t="s">
        <v>548</v>
      </c>
      <c r="M152" s="311" t="s">
        <v>377</v>
      </c>
      <c r="N152" s="316" t="s">
        <v>831</v>
      </c>
      <c r="O152" s="220"/>
      <c r="P152" s="220"/>
      <c r="Q152" s="39"/>
      <c r="R152" s="273">
        <v>0.5</v>
      </c>
      <c r="S152" s="40">
        <v>7300</v>
      </c>
      <c r="T152" s="41"/>
      <c r="U152" s="18"/>
      <c r="V152" s="125"/>
      <c r="W152" s="32"/>
    </row>
    <row r="153" spans="1:22" ht="30">
      <c r="A153" s="107" t="s">
        <v>419</v>
      </c>
      <c r="B153" s="60" t="s">
        <v>272</v>
      </c>
      <c r="C153" s="39" t="s">
        <v>29</v>
      </c>
      <c r="D153" s="38" t="s">
        <v>219</v>
      </c>
      <c r="E153" s="38" t="s">
        <v>520</v>
      </c>
      <c r="F153" s="125" t="s">
        <v>634</v>
      </c>
      <c r="G153" s="303">
        <v>12</v>
      </c>
      <c r="H153" s="123" t="s">
        <v>603</v>
      </c>
      <c r="I153" s="38" t="s">
        <v>484</v>
      </c>
      <c r="J153" s="15" t="s">
        <v>513</v>
      </c>
      <c r="K153" s="38" t="s">
        <v>4</v>
      </c>
      <c r="L153" s="320" t="s">
        <v>546</v>
      </c>
      <c r="M153" s="311"/>
      <c r="N153" s="316" t="s">
        <v>944</v>
      </c>
      <c r="O153" s="220"/>
      <c r="P153" s="220"/>
      <c r="Q153" s="39" t="s">
        <v>945</v>
      </c>
      <c r="R153" s="273">
        <v>0.6</v>
      </c>
      <c r="S153" s="40">
        <v>10000</v>
      </c>
      <c r="T153" s="41"/>
      <c r="U153" s="18"/>
      <c r="V153" s="125"/>
    </row>
    <row r="154" spans="1:22" ht="75">
      <c r="A154" s="107" t="s">
        <v>419</v>
      </c>
      <c r="B154" s="60" t="s">
        <v>273</v>
      </c>
      <c r="C154" s="39" t="s">
        <v>30</v>
      </c>
      <c r="D154" s="38" t="s">
        <v>330</v>
      </c>
      <c r="E154" s="38" t="s">
        <v>520</v>
      </c>
      <c r="F154" s="38" t="s">
        <v>538</v>
      </c>
      <c r="G154" s="299" t="s">
        <v>576</v>
      </c>
      <c r="H154" s="123" t="s">
        <v>419</v>
      </c>
      <c r="I154" s="38" t="s">
        <v>484</v>
      </c>
      <c r="J154" s="39" t="s">
        <v>514</v>
      </c>
      <c r="K154" s="38" t="s">
        <v>4</v>
      </c>
      <c r="L154" s="315" t="s">
        <v>546</v>
      </c>
      <c r="M154" s="311" t="s">
        <v>541</v>
      </c>
      <c r="N154" s="316" t="s">
        <v>843</v>
      </c>
      <c r="O154" s="220"/>
      <c r="P154" s="220"/>
      <c r="Q154" s="39" t="s">
        <v>946</v>
      </c>
      <c r="R154" s="273">
        <v>0.6</v>
      </c>
      <c r="S154" s="40">
        <v>9000</v>
      </c>
      <c r="T154" s="41"/>
      <c r="U154" s="18"/>
      <c r="V154" s="125"/>
    </row>
    <row r="155" spans="1:22" ht="15">
      <c r="A155" s="107" t="s">
        <v>419</v>
      </c>
      <c r="B155" s="60" t="s">
        <v>274</v>
      </c>
      <c r="C155" s="39" t="s">
        <v>31</v>
      </c>
      <c r="D155" s="38" t="s">
        <v>309</v>
      </c>
      <c r="E155" s="38" t="s">
        <v>523</v>
      </c>
      <c r="F155" s="125" t="s">
        <v>634</v>
      </c>
      <c r="G155" s="303" t="s">
        <v>532</v>
      </c>
      <c r="H155" s="123" t="s">
        <v>603</v>
      </c>
      <c r="I155" s="38" t="s">
        <v>484</v>
      </c>
      <c r="J155" s="15" t="s">
        <v>513</v>
      </c>
      <c r="K155" s="38" t="s">
        <v>5</v>
      </c>
      <c r="L155" s="315" t="s">
        <v>557</v>
      </c>
      <c r="M155" s="311" t="s">
        <v>484</v>
      </c>
      <c r="N155" s="323">
        <v>7</v>
      </c>
      <c r="O155" s="222"/>
      <c r="P155" s="220"/>
      <c r="Q155" s="39"/>
      <c r="R155" s="273">
        <v>0.5</v>
      </c>
      <c r="S155" s="40">
        <v>8000</v>
      </c>
      <c r="T155" s="41"/>
      <c r="U155" s="18"/>
      <c r="V155" s="125"/>
    </row>
    <row r="156" spans="1:22" ht="30">
      <c r="A156" s="107" t="s">
        <v>419</v>
      </c>
      <c r="B156" s="43" t="s">
        <v>510</v>
      </c>
      <c r="C156" s="39" t="s">
        <v>511</v>
      </c>
      <c r="D156" s="38"/>
      <c r="E156" s="38" t="s">
        <v>627</v>
      </c>
      <c r="F156" s="125" t="s">
        <v>538</v>
      </c>
      <c r="G156" s="303">
        <v>36</v>
      </c>
      <c r="H156" s="15" t="s">
        <v>847</v>
      </c>
      <c r="I156" s="38" t="s">
        <v>377</v>
      </c>
      <c r="J156" s="39" t="s">
        <v>517</v>
      </c>
      <c r="K156" s="38"/>
      <c r="L156" s="320" t="s">
        <v>566</v>
      </c>
      <c r="M156" s="311"/>
      <c r="N156" s="316" t="s">
        <v>838</v>
      </c>
      <c r="O156" s="222"/>
      <c r="P156" s="220"/>
      <c r="Q156" s="39"/>
      <c r="R156" s="273">
        <v>0.2</v>
      </c>
      <c r="S156" s="15">
        <v>450</v>
      </c>
      <c r="T156" s="41"/>
      <c r="U156" s="18"/>
      <c r="V156" s="125"/>
    </row>
    <row r="157" spans="1:22" ht="30">
      <c r="A157" s="107" t="s">
        <v>419</v>
      </c>
      <c r="B157" s="60" t="s">
        <v>337</v>
      </c>
      <c r="C157" s="39" t="s">
        <v>32</v>
      </c>
      <c r="D157" s="38" t="s">
        <v>333</v>
      </c>
      <c r="E157" s="38" t="s">
        <v>523</v>
      </c>
      <c r="F157" s="125" t="s">
        <v>634</v>
      </c>
      <c r="G157" s="303" t="s">
        <v>600</v>
      </c>
      <c r="H157" s="15" t="s">
        <v>962</v>
      </c>
      <c r="I157" s="38" t="s">
        <v>484</v>
      </c>
      <c r="J157" s="15" t="s">
        <v>639</v>
      </c>
      <c r="K157" s="38" t="s">
        <v>3</v>
      </c>
      <c r="L157" s="315" t="s">
        <v>568</v>
      </c>
      <c r="M157" s="311" t="s">
        <v>484</v>
      </c>
      <c r="N157" s="316" t="s">
        <v>740</v>
      </c>
      <c r="O157" s="222"/>
      <c r="P157" s="220"/>
      <c r="Q157" s="39"/>
      <c r="R157" s="273">
        <v>1.5</v>
      </c>
      <c r="S157" s="40">
        <v>93000</v>
      </c>
      <c r="T157" s="41"/>
      <c r="U157" s="18"/>
      <c r="V157" s="125"/>
    </row>
    <row r="158" spans="1:22" ht="15">
      <c r="A158" s="107" t="s">
        <v>419</v>
      </c>
      <c r="B158" s="60" t="s">
        <v>369</v>
      </c>
      <c r="C158" s="39" t="s">
        <v>33</v>
      </c>
      <c r="D158" s="38"/>
      <c r="E158" s="38" t="s">
        <v>523</v>
      </c>
      <c r="F158" s="38" t="s">
        <v>538</v>
      </c>
      <c r="G158" s="303" t="s">
        <v>570</v>
      </c>
      <c r="H158" s="123" t="s">
        <v>603</v>
      </c>
      <c r="I158" s="38" t="s">
        <v>484</v>
      </c>
      <c r="J158" s="39" t="s">
        <v>514</v>
      </c>
      <c r="K158" s="38" t="s">
        <v>3</v>
      </c>
      <c r="L158" s="315" t="s">
        <v>568</v>
      </c>
      <c r="M158" s="311" t="s">
        <v>484</v>
      </c>
      <c r="N158" s="316" t="s">
        <v>748</v>
      </c>
      <c r="O158" s="220"/>
      <c r="P158" s="220"/>
      <c r="Q158" s="39"/>
      <c r="R158" s="273">
        <v>1</v>
      </c>
      <c r="S158" s="40">
        <v>28000</v>
      </c>
      <c r="T158" s="41"/>
      <c r="U158" s="18"/>
      <c r="V158" s="125"/>
    </row>
    <row r="159" spans="1:23" s="32" customFormat="1" ht="15">
      <c r="A159" s="107" t="s">
        <v>419</v>
      </c>
      <c r="B159" s="60" t="s">
        <v>370</v>
      </c>
      <c r="C159" s="39" t="s">
        <v>35</v>
      </c>
      <c r="D159" s="38" t="s">
        <v>313</v>
      </c>
      <c r="E159" s="38" t="s">
        <v>523</v>
      </c>
      <c r="F159" s="125" t="s">
        <v>634</v>
      </c>
      <c r="G159" s="303" t="s">
        <v>589</v>
      </c>
      <c r="H159" s="123" t="s">
        <v>604</v>
      </c>
      <c r="I159" s="38" t="s">
        <v>377</v>
      </c>
      <c r="J159" s="15" t="s">
        <v>958</v>
      </c>
      <c r="K159" s="38" t="s">
        <v>5</v>
      </c>
      <c r="L159" s="315" t="s">
        <v>550</v>
      </c>
      <c r="M159" s="311" t="s">
        <v>377</v>
      </c>
      <c r="N159" s="316" t="s">
        <v>742</v>
      </c>
      <c r="O159" s="220"/>
      <c r="P159" s="220"/>
      <c r="Q159" s="39"/>
      <c r="R159" s="273">
        <v>4.3</v>
      </c>
      <c r="S159" s="40">
        <v>800000</v>
      </c>
      <c r="T159" s="41"/>
      <c r="U159" s="18"/>
      <c r="V159" s="125"/>
      <c r="W159" s="26"/>
    </row>
    <row r="160" spans="1:22" ht="30">
      <c r="A160" s="107" t="s">
        <v>419</v>
      </c>
      <c r="B160" s="126" t="s">
        <v>275</v>
      </c>
      <c r="C160" s="34" t="s">
        <v>37</v>
      </c>
      <c r="D160" s="38" t="s">
        <v>219</v>
      </c>
      <c r="E160" s="38" t="s">
        <v>523</v>
      </c>
      <c r="F160" s="125" t="s">
        <v>538</v>
      </c>
      <c r="G160" s="303">
        <v>6</v>
      </c>
      <c r="H160" s="15" t="s">
        <v>603</v>
      </c>
      <c r="I160" s="38" t="s">
        <v>377</v>
      </c>
      <c r="J160" s="39" t="s">
        <v>513</v>
      </c>
      <c r="K160" s="38" t="s">
        <v>2</v>
      </c>
      <c r="L160" s="320" t="s">
        <v>581</v>
      </c>
      <c r="M160" s="311"/>
      <c r="N160" s="316" t="s">
        <v>832</v>
      </c>
      <c r="O160" s="220"/>
      <c r="P160" s="220" t="s">
        <v>38</v>
      </c>
      <c r="Q160" s="39"/>
      <c r="R160" s="273">
        <v>1</v>
      </c>
      <c r="S160" s="40">
        <v>28000</v>
      </c>
      <c r="T160" s="41"/>
      <c r="U160" s="18"/>
      <c r="V160" s="125"/>
    </row>
    <row r="161" spans="1:23" ht="30">
      <c r="A161" s="39" t="s">
        <v>419</v>
      </c>
      <c r="B161" s="43" t="s">
        <v>208</v>
      </c>
      <c r="C161" s="39" t="s">
        <v>209</v>
      </c>
      <c r="D161" s="38" t="s">
        <v>202</v>
      </c>
      <c r="E161" s="38" t="s">
        <v>523</v>
      </c>
      <c r="F161" s="125" t="s">
        <v>538</v>
      </c>
      <c r="G161" s="303">
        <v>24</v>
      </c>
      <c r="H161" s="15" t="s">
        <v>992</v>
      </c>
      <c r="I161" s="38" t="s">
        <v>377</v>
      </c>
      <c r="J161" s="39" t="s">
        <v>517</v>
      </c>
      <c r="K161" s="38" t="s">
        <v>3</v>
      </c>
      <c r="L161" s="320" t="s">
        <v>566</v>
      </c>
      <c r="M161" s="311"/>
      <c r="N161" s="316" t="s">
        <v>832</v>
      </c>
      <c r="O161" s="220"/>
      <c r="P161" s="220"/>
      <c r="Q161" s="39"/>
      <c r="R161" s="273">
        <v>1</v>
      </c>
      <c r="S161" s="201">
        <v>42000</v>
      </c>
      <c r="T161" s="41"/>
      <c r="U161" s="18"/>
      <c r="V161" s="125"/>
      <c r="W161" s="32"/>
    </row>
    <row r="162" spans="1:22" ht="30">
      <c r="A162" s="107" t="s">
        <v>419</v>
      </c>
      <c r="B162" s="60" t="s">
        <v>371</v>
      </c>
      <c r="C162" s="97" t="s">
        <v>40</v>
      </c>
      <c r="D162" s="38" t="s">
        <v>306</v>
      </c>
      <c r="E162" s="38" t="s">
        <v>523</v>
      </c>
      <c r="F162" s="125" t="s">
        <v>634</v>
      </c>
      <c r="G162" s="303">
        <v>24</v>
      </c>
      <c r="H162" s="123" t="s">
        <v>660</v>
      </c>
      <c r="I162" s="38" t="s">
        <v>377</v>
      </c>
      <c r="J162" s="15" t="s">
        <v>517</v>
      </c>
      <c r="K162" s="38" t="s">
        <v>2</v>
      </c>
      <c r="L162" s="320" t="s">
        <v>548</v>
      </c>
      <c r="M162" s="311"/>
      <c r="N162" s="316" t="s">
        <v>740</v>
      </c>
      <c r="O162" s="220"/>
      <c r="P162" s="220"/>
      <c r="Q162" s="39"/>
      <c r="R162" s="273">
        <v>0.7</v>
      </c>
      <c r="S162" s="40">
        <v>12000</v>
      </c>
      <c r="T162" s="41"/>
      <c r="U162" s="18"/>
      <c r="V162" s="125"/>
    </row>
    <row r="163" spans="1:22" ht="30">
      <c r="A163" s="107" t="s">
        <v>419</v>
      </c>
      <c r="B163" s="60" t="s">
        <v>338</v>
      </c>
      <c r="C163" s="39" t="s">
        <v>41</v>
      </c>
      <c r="D163" s="38" t="s">
        <v>241</v>
      </c>
      <c r="E163" s="38" t="s">
        <v>523</v>
      </c>
      <c r="F163" s="125" t="s">
        <v>634</v>
      </c>
      <c r="G163" s="299" t="s">
        <v>535</v>
      </c>
      <c r="H163" s="123" t="s">
        <v>669</v>
      </c>
      <c r="I163" s="38" t="s">
        <v>484</v>
      </c>
      <c r="J163" s="15" t="s">
        <v>607</v>
      </c>
      <c r="K163" s="38" t="s">
        <v>2</v>
      </c>
      <c r="L163" s="315" t="s">
        <v>581</v>
      </c>
      <c r="M163" s="311" t="s">
        <v>541</v>
      </c>
      <c r="N163" s="316" t="s">
        <v>740</v>
      </c>
      <c r="O163" s="222"/>
      <c r="P163" s="220"/>
      <c r="Q163" s="39"/>
      <c r="R163" s="273">
        <v>0.7</v>
      </c>
      <c r="S163" s="40">
        <v>11000</v>
      </c>
      <c r="T163" s="41"/>
      <c r="U163" s="18"/>
      <c r="V163" s="125"/>
    </row>
    <row r="164" spans="1:22" s="32" customFormat="1" ht="15">
      <c r="A164" s="15" t="s">
        <v>433</v>
      </c>
      <c r="B164" s="43" t="s">
        <v>372</v>
      </c>
      <c r="C164" s="37" t="s">
        <v>201</v>
      </c>
      <c r="D164" s="38" t="s">
        <v>202</v>
      </c>
      <c r="E164" s="38" t="s">
        <v>523</v>
      </c>
      <c r="F164" s="125" t="s">
        <v>634</v>
      </c>
      <c r="G164" s="303" t="s">
        <v>542</v>
      </c>
      <c r="H164" s="15" t="s">
        <v>985</v>
      </c>
      <c r="I164" s="38" t="s">
        <v>377</v>
      </c>
      <c r="J164" s="15" t="s">
        <v>959</v>
      </c>
      <c r="K164" s="38" t="s">
        <v>7</v>
      </c>
      <c r="L164" s="315" t="s">
        <v>543</v>
      </c>
      <c r="M164" s="311" t="s">
        <v>484</v>
      </c>
      <c r="N164" s="316" t="s">
        <v>750</v>
      </c>
      <c r="O164" s="220"/>
      <c r="P164" s="220"/>
      <c r="Q164" s="39"/>
      <c r="R164" s="273">
        <v>0.6</v>
      </c>
      <c r="S164" s="40">
        <v>10000</v>
      </c>
      <c r="T164" s="41"/>
      <c r="U164" s="18"/>
      <c r="V164" s="125"/>
    </row>
    <row r="165" spans="1:23" ht="30">
      <c r="A165" s="15" t="s">
        <v>433</v>
      </c>
      <c r="B165" s="43" t="s">
        <v>434</v>
      </c>
      <c r="C165" s="39" t="s">
        <v>244</v>
      </c>
      <c r="D165" s="38" t="s">
        <v>326</v>
      </c>
      <c r="E165" s="38" t="s">
        <v>520</v>
      </c>
      <c r="F165" s="125" t="s">
        <v>634</v>
      </c>
      <c r="G165" s="303">
        <v>24</v>
      </c>
      <c r="H165" s="15" t="s">
        <v>672</v>
      </c>
      <c r="I165" s="38" t="s">
        <v>483</v>
      </c>
      <c r="J165" s="39" t="s">
        <v>485</v>
      </c>
      <c r="K165" s="38" t="s">
        <v>1</v>
      </c>
      <c r="L165" s="315"/>
      <c r="M165" s="311" t="s">
        <v>484</v>
      </c>
      <c r="N165" s="316" t="s">
        <v>740</v>
      </c>
      <c r="O165" s="220"/>
      <c r="P165" s="220"/>
      <c r="Q165" s="39"/>
      <c r="R165" s="273">
        <v>1</v>
      </c>
      <c r="S165" s="40">
        <v>50000</v>
      </c>
      <c r="T165" s="41"/>
      <c r="U165" s="18"/>
      <c r="V165" s="125"/>
      <c r="W165" s="32"/>
    </row>
    <row r="166" spans="1:22" s="32" customFormat="1" ht="15">
      <c r="A166" s="15" t="s">
        <v>433</v>
      </c>
      <c r="B166" s="60" t="s">
        <v>276</v>
      </c>
      <c r="C166" s="39" t="s">
        <v>249</v>
      </c>
      <c r="D166" s="38"/>
      <c r="E166" s="125" t="s">
        <v>523</v>
      </c>
      <c r="F166" s="125" t="s">
        <v>634</v>
      </c>
      <c r="G166" s="305" t="s">
        <v>535</v>
      </c>
      <c r="H166" s="15" t="s">
        <v>995</v>
      </c>
      <c r="I166" s="125" t="s">
        <v>484</v>
      </c>
      <c r="J166" s="15" t="s">
        <v>513</v>
      </c>
      <c r="K166" s="38" t="s">
        <v>7</v>
      </c>
      <c r="L166" s="315" t="s">
        <v>568</v>
      </c>
      <c r="M166" s="311" t="s">
        <v>484</v>
      </c>
      <c r="N166" s="316" t="s">
        <v>832</v>
      </c>
      <c r="O166" s="222"/>
      <c r="P166" s="220"/>
      <c r="Q166" s="39"/>
      <c r="R166" s="273">
        <v>0.5</v>
      </c>
      <c r="S166" s="40">
        <v>6000</v>
      </c>
      <c r="T166" s="41"/>
      <c r="U166" s="18"/>
      <c r="V166" s="125"/>
    </row>
    <row r="167" spans="1:22" ht="15">
      <c r="A167" s="15" t="s">
        <v>433</v>
      </c>
      <c r="B167" s="60" t="s">
        <v>277</v>
      </c>
      <c r="C167" s="39" t="s">
        <v>250</v>
      </c>
      <c r="D167" s="38"/>
      <c r="E167" s="38" t="s">
        <v>520</v>
      </c>
      <c r="F167" s="125" t="s">
        <v>634</v>
      </c>
      <c r="G167" s="299" t="s">
        <v>569</v>
      </c>
      <c r="H167" s="123" t="s">
        <v>419</v>
      </c>
      <c r="I167" s="38" t="s">
        <v>377</v>
      </c>
      <c r="J167" s="39" t="s">
        <v>514</v>
      </c>
      <c r="K167" s="38" t="s">
        <v>7</v>
      </c>
      <c r="L167" s="315"/>
      <c r="M167" s="311" t="s">
        <v>484</v>
      </c>
      <c r="N167" s="316" t="s">
        <v>832</v>
      </c>
      <c r="O167" s="222"/>
      <c r="P167" s="220"/>
      <c r="Q167" s="39"/>
      <c r="R167" s="273">
        <v>1</v>
      </c>
      <c r="S167" s="40">
        <v>40000</v>
      </c>
      <c r="T167" s="41"/>
      <c r="U167" s="18"/>
      <c r="V167" s="125"/>
    </row>
    <row r="168" spans="1:22" s="32" customFormat="1" ht="33.75" customHeight="1">
      <c r="A168" s="15" t="s">
        <v>433</v>
      </c>
      <c r="B168" s="43" t="s">
        <v>339</v>
      </c>
      <c r="C168" s="39" t="s">
        <v>251</v>
      </c>
      <c r="D168" s="38" t="s">
        <v>320</v>
      </c>
      <c r="E168" s="125" t="s">
        <v>523</v>
      </c>
      <c r="F168" s="125" t="s">
        <v>634</v>
      </c>
      <c r="G168" s="303" t="s">
        <v>532</v>
      </c>
      <c r="H168" s="15" t="s">
        <v>711</v>
      </c>
      <c r="I168" s="38" t="s">
        <v>484</v>
      </c>
      <c r="J168" s="39" t="s">
        <v>485</v>
      </c>
      <c r="K168" s="38" t="s">
        <v>1</v>
      </c>
      <c r="L168" s="315" t="s">
        <v>550</v>
      </c>
      <c r="M168" s="311" t="s">
        <v>377</v>
      </c>
      <c r="N168" s="316" t="s">
        <v>740</v>
      </c>
      <c r="O168" s="222"/>
      <c r="P168" s="220"/>
      <c r="Q168" s="39" t="s">
        <v>880</v>
      </c>
      <c r="R168" s="273">
        <v>0.7</v>
      </c>
      <c r="S168" s="40">
        <v>11000</v>
      </c>
      <c r="T168" s="41"/>
      <c r="U168" s="18"/>
      <c r="V168" s="125"/>
    </row>
    <row r="169" spans="1:22" s="32" customFormat="1" ht="15">
      <c r="A169" s="15" t="s">
        <v>433</v>
      </c>
      <c r="B169" s="60" t="s">
        <v>373</v>
      </c>
      <c r="C169" s="39" t="s">
        <v>252</v>
      </c>
      <c r="D169" s="38" t="s">
        <v>313</v>
      </c>
      <c r="E169" s="125" t="s">
        <v>523</v>
      </c>
      <c r="F169" s="38" t="s">
        <v>538</v>
      </c>
      <c r="G169" s="303" t="s">
        <v>570</v>
      </c>
      <c r="H169" s="15" t="s">
        <v>667</v>
      </c>
      <c r="I169" s="38" t="s">
        <v>484</v>
      </c>
      <c r="J169" s="15" t="s">
        <v>513</v>
      </c>
      <c r="K169" s="38" t="s">
        <v>1</v>
      </c>
      <c r="L169" s="315" t="s">
        <v>543</v>
      </c>
      <c r="M169" s="311" t="s">
        <v>377</v>
      </c>
      <c r="N169" s="316" t="s">
        <v>881</v>
      </c>
      <c r="O169" s="220"/>
      <c r="P169" s="220"/>
      <c r="Q169" s="39"/>
      <c r="R169" s="273">
        <v>0.5</v>
      </c>
      <c r="S169" s="40">
        <v>8000</v>
      </c>
      <c r="T169" s="41"/>
      <c r="U169" s="18"/>
      <c r="V169" s="125"/>
    </row>
    <row r="170" spans="1:23" ht="15">
      <c r="A170" s="15" t="s">
        <v>433</v>
      </c>
      <c r="B170" s="43" t="s">
        <v>736</v>
      </c>
      <c r="C170" s="39" t="s">
        <v>737</v>
      </c>
      <c r="D170" s="125" t="s">
        <v>309</v>
      </c>
      <c r="E170" s="125" t="s">
        <v>584</v>
      </c>
      <c r="F170" s="125" t="s">
        <v>634</v>
      </c>
      <c r="G170" s="301" t="s">
        <v>637</v>
      </c>
      <c r="H170" s="15" t="s">
        <v>654</v>
      </c>
      <c r="I170" s="125" t="s">
        <v>484</v>
      </c>
      <c r="J170" s="15" t="s">
        <v>513</v>
      </c>
      <c r="K170" s="38" t="s">
        <v>1</v>
      </c>
      <c r="L170" s="315"/>
      <c r="M170" s="311"/>
      <c r="N170" s="316" t="s">
        <v>744</v>
      </c>
      <c r="O170" s="220"/>
      <c r="P170" s="220"/>
      <c r="Q170" s="39"/>
      <c r="R170" s="274">
        <v>0.5</v>
      </c>
      <c r="S170" s="40">
        <v>7600</v>
      </c>
      <c r="T170" s="41"/>
      <c r="U170" s="18"/>
      <c r="V170" s="125"/>
      <c r="W170" s="32"/>
    </row>
    <row r="171" spans="1:23" ht="15">
      <c r="A171" s="15" t="s">
        <v>433</v>
      </c>
      <c r="B171" s="60" t="s">
        <v>435</v>
      </c>
      <c r="C171" s="39" t="s">
        <v>253</v>
      </c>
      <c r="D171" s="38" t="s">
        <v>326</v>
      </c>
      <c r="E171" s="38" t="s">
        <v>627</v>
      </c>
      <c r="F171" s="125" t="s">
        <v>634</v>
      </c>
      <c r="G171" s="303" t="s">
        <v>571</v>
      </c>
      <c r="H171" s="15" t="s">
        <v>960</v>
      </c>
      <c r="I171" s="38" t="s">
        <v>377</v>
      </c>
      <c r="J171" s="39" t="s">
        <v>485</v>
      </c>
      <c r="K171" s="38" t="s">
        <v>1</v>
      </c>
      <c r="L171" s="315" t="s">
        <v>557</v>
      </c>
      <c r="M171" s="311" t="s">
        <v>377</v>
      </c>
      <c r="N171" s="316" t="s">
        <v>740</v>
      </c>
      <c r="O171" s="220"/>
      <c r="P171" s="220"/>
      <c r="Q171" s="39"/>
      <c r="R171" s="273">
        <v>2.3</v>
      </c>
      <c r="S171" s="40">
        <v>280000</v>
      </c>
      <c r="T171" s="41"/>
      <c r="U171" s="18"/>
      <c r="V171" s="125"/>
      <c r="W171" s="32"/>
    </row>
    <row r="172" spans="1:22" ht="30">
      <c r="A172" s="15" t="s">
        <v>433</v>
      </c>
      <c r="B172" s="43" t="s">
        <v>804</v>
      </c>
      <c r="C172" s="39" t="s">
        <v>42</v>
      </c>
      <c r="D172" s="38" t="s">
        <v>333</v>
      </c>
      <c r="E172" s="38" t="s">
        <v>523</v>
      </c>
      <c r="F172" s="38" t="s">
        <v>635</v>
      </c>
      <c r="G172" s="303" t="s">
        <v>532</v>
      </c>
      <c r="H172" s="15" t="s">
        <v>615</v>
      </c>
      <c r="I172" s="38" t="s">
        <v>377</v>
      </c>
      <c r="J172" s="39" t="s">
        <v>485</v>
      </c>
      <c r="K172" s="38" t="s">
        <v>1</v>
      </c>
      <c r="L172" s="315"/>
      <c r="M172" s="311" t="s">
        <v>484</v>
      </c>
      <c r="N172" s="325" t="s">
        <v>882</v>
      </c>
      <c r="O172" s="220" t="s">
        <v>853</v>
      </c>
      <c r="P172" s="220" t="s">
        <v>853</v>
      </c>
      <c r="Q172" s="15" t="s">
        <v>883</v>
      </c>
      <c r="R172" s="273">
        <v>2.4</v>
      </c>
      <c r="S172" s="40">
        <v>331250</v>
      </c>
      <c r="T172" s="41"/>
      <c r="U172" s="18"/>
      <c r="V172" s="125"/>
    </row>
    <row r="173" spans="1:22" ht="30">
      <c r="A173" s="15" t="s">
        <v>433</v>
      </c>
      <c r="B173" s="43" t="s">
        <v>803</v>
      </c>
      <c r="C173" s="39" t="s">
        <v>264</v>
      </c>
      <c r="D173" s="38"/>
      <c r="E173" s="38" t="s">
        <v>520</v>
      </c>
      <c r="F173" s="38" t="s">
        <v>538</v>
      </c>
      <c r="G173" s="303">
        <v>54</v>
      </c>
      <c r="H173" s="123" t="s">
        <v>419</v>
      </c>
      <c r="I173" s="38" t="s">
        <v>484</v>
      </c>
      <c r="J173" s="39" t="s">
        <v>514</v>
      </c>
      <c r="K173" s="38" t="s">
        <v>1</v>
      </c>
      <c r="L173" s="315"/>
      <c r="M173" s="311" t="s">
        <v>377</v>
      </c>
      <c r="N173" s="323">
        <v>345789</v>
      </c>
      <c r="O173" s="222" t="s">
        <v>263</v>
      </c>
      <c r="P173" s="222" t="s">
        <v>263</v>
      </c>
      <c r="Q173" s="39" t="s">
        <v>884</v>
      </c>
      <c r="R173" s="273">
        <v>0.8</v>
      </c>
      <c r="S173" s="40">
        <v>17125</v>
      </c>
      <c r="T173" s="41"/>
      <c r="U173" s="18"/>
      <c r="V173" s="125"/>
    </row>
    <row r="174" spans="1:23" ht="14.25" customHeight="1">
      <c r="A174" s="15" t="s">
        <v>433</v>
      </c>
      <c r="B174" s="43" t="s">
        <v>825</v>
      </c>
      <c r="C174" s="39" t="s">
        <v>491</v>
      </c>
      <c r="D174" s="38" t="s">
        <v>326</v>
      </c>
      <c r="E174" s="125" t="s">
        <v>523</v>
      </c>
      <c r="F174" s="125" t="s">
        <v>634</v>
      </c>
      <c r="G174" s="303">
        <v>36</v>
      </c>
      <c r="H174" s="123" t="s">
        <v>605</v>
      </c>
      <c r="I174" s="38" t="s">
        <v>377</v>
      </c>
      <c r="J174" s="15" t="s">
        <v>638</v>
      </c>
      <c r="K174" s="38"/>
      <c r="L174" s="315"/>
      <c r="M174" s="311" t="s">
        <v>377</v>
      </c>
      <c r="N174" s="316" t="s">
        <v>887</v>
      </c>
      <c r="O174" s="222"/>
      <c r="P174" s="220"/>
      <c r="Q174" s="39"/>
      <c r="R174" s="274">
        <v>1</v>
      </c>
      <c r="S174" s="40">
        <v>29000</v>
      </c>
      <c r="T174" s="41"/>
      <c r="U174" s="18"/>
      <c r="V174" s="125"/>
      <c r="W174" s="32"/>
    </row>
    <row r="175" spans="1:23" ht="15">
      <c r="A175" s="15" t="s">
        <v>433</v>
      </c>
      <c r="B175" s="60" t="s">
        <v>488</v>
      </c>
      <c r="C175" s="39" t="s">
        <v>489</v>
      </c>
      <c r="D175" s="38" t="s">
        <v>326</v>
      </c>
      <c r="E175" s="38" t="s">
        <v>520</v>
      </c>
      <c r="F175" s="125" t="s">
        <v>634</v>
      </c>
      <c r="G175" s="303">
        <v>36</v>
      </c>
      <c r="H175" s="123" t="s">
        <v>525</v>
      </c>
      <c r="I175" s="38" t="s">
        <v>377</v>
      </c>
      <c r="J175" s="39" t="s">
        <v>485</v>
      </c>
      <c r="K175" s="38"/>
      <c r="L175" s="315"/>
      <c r="M175" s="311" t="s">
        <v>377</v>
      </c>
      <c r="N175" s="316" t="s">
        <v>740</v>
      </c>
      <c r="O175" s="222"/>
      <c r="P175" s="220"/>
      <c r="Q175" s="39"/>
      <c r="R175" s="273">
        <v>1</v>
      </c>
      <c r="S175" s="40">
        <v>34000</v>
      </c>
      <c r="T175" s="41"/>
      <c r="U175" s="18"/>
      <c r="V175" s="125"/>
      <c r="W175" s="32"/>
    </row>
    <row r="176" spans="1:22" ht="15">
      <c r="A176" s="15" t="s">
        <v>433</v>
      </c>
      <c r="B176" s="60" t="s">
        <v>255</v>
      </c>
      <c r="C176" s="39" t="s">
        <v>257</v>
      </c>
      <c r="D176" s="38" t="s">
        <v>202</v>
      </c>
      <c r="E176" s="38" t="s">
        <v>520</v>
      </c>
      <c r="F176" s="38" t="s">
        <v>634</v>
      </c>
      <c r="G176" s="303">
        <v>36</v>
      </c>
      <c r="H176" s="123" t="s">
        <v>483</v>
      </c>
      <c r="I176" s="38" t="s">
        <v>377</v>
      </c>
      <c r="J176" s="39" t="s">
        <v>517</v>
      </c>
      <c r="K176" s="38" t="s">
        <v>1</v>
      </c>
      <c r="L176" s="315"/>
      <c r="M176" s="311" t="s">
        <v>377</v>
      </c>
      <c r="N176" s="316" t="s">
        <v>748</v>
      </c>
      <c r="O176" s="220"/>
      <c r="P176" s="220"/>
      <c r="Q176" s="39"/>
      <c r="R176" s="273">
        <v>0.8</v>
      </c>
      <c r="S176" s="40">
        <v>17000</v>
      </c>
      <c r="T176" s="53"/>
      <c r="U176" s="18"/>
      <c r="V176" s="125"/>
    </row>
    <row r="177" spans="1:22" ht="15">
      <c r="A177" s="15" t="s">
        <v>433</v>
      </c>
      <c r="B177" s="60" t="s">
        <v>278</v>
      </c>
      <c r="C177" s="34" t="s">
        <v>261</v>
      </c>
      <c r="D177" s="33" t="s">
        <v>313</v>
      </c>
      <c r="E177" s="38" t="s">
        <v>627</v>
      </c>
      <c r="F177" s="125" t="s">
        <v>634</v>
      </c>
      <c r="G177" s="303">
        <v>12</v>
      </c>
      <c r="H177" s="123" t="s">
        <v>671</v>
      </c>
      <c r="I177" s="38" t="s">
        <v>377</v>
      </c>
      <c r="J177" s="39" t="s">
        <v>513</v>
      </c>
      <c r="K177" s="38" t="s">
        <v>1</v>
      </c>
      <c r="L177" s="315"/>
      <c r="M177" s="311"/>
      <c r="N177" s="316" t="s">
        <v>740</v>
      </c>
      <c r="O177" s="220"/>
      <c r="P177" s="220"/>
      <c r="Q177" s="39"/>
      <c r="R177" s="273">
        <v>1</v>
      </c>
      <c r="S177" s="40">
        <v>29000</v>
      </c>
      <c r="T177" s="41"/>
      <c r="U177" s="18"/>
      <c r="V177" s="125"/>
    </row>
    <row r="178" spans="1:23" ht="15">
      <c r="A178" s="15" t="s">
        <v>433</v>
      </c>
      <c r="B178" s="60" t="s">
        <v>436</v>
      </c>
      <c r="C178" s="39" t="s">
        <v>268</v>
      </c>
      <c r="D178" s="38" t="s">
        <v>326</v>
      </c>
      <c r="E178" s="38" t="s">
        <v>523</v>
      </c>
      <c r="F178" s="125" t="s">
        <v>634</v>
      </c>
      <c r="G178" s="303" t="s">
        <v>573</v>
      </c>
      <c r="H178" s="15" t="s">
        <v>672</v>
      </c>
      <c r="I178" s="38" t="s">
        <v>484</v>
      </c>
      <c r="J178" s="39" t="s">
        <v>483</v>
      </c>
      <c r="K178" s="38" t="s">
        <v>1</v>
      </c>
      <c r="L178" s="315" t="s">
        <v>550</v>
      </c>
      <c r="M178" s="311" t="s">
        <v>377</v>
      </c>
      <c r="N178" s="316" t="s">
        <v>835</v>
      </c>
      <c r="O178" s="220"/>
      <c r="P178" s="220"/>
      <c r="Q178" s="39"/>
      <c r="R178" s="273">
        <v>1</v>
      </c>
      <c r="S178" s="40">
        <v>30000</v>
      </c>
      <c r="T178" s="41"/>
      <c r="U178" s="18"/>
      <c r="V178" s="125"/>
      <c r="W178" s="32"/>
    </row>
    <row r="179" spans="1:23" ht="15">
      <c r="A179" s="15" t="s">
        <v>433</v>
      </c>
      <c r="B179" s="43" t="s">
        <v>771</v>
      </c>
      <c r="C179" s="39" t="s">
        <v>772</v>
      </c>
      <c r="D179" s="125" t="s">
        <v>333</v>
      </c>
      <c r="E179" s="125" t="s">
        <v>627</v>
      </c>
      <c r="F179" s="125" t="s">
        <v>634</v>
      </c>
      <c r="G179" s="301" t="s">
        <v>612</v>
      </c>
      <c r="H179" s="15" t="s">
        <v>621</v>
      </c>
      <c r="I179" s="125" t="s">
        <v>484</v>
      </c>
      <c r="J179" s="15" t="s">
        <v>608</v>
      </c>
      <c r="K179" s="125" t="s">
        <v>1</v>
      </c>
      <c r="L179" s="315"/>
      <c r="M179" s="311"/>
      <c r="N179" s="316" t="s">
        <v>836</v>
      </c>
      <c r="O179" s="220"/>
      <c r="P179" s="220"/>
      <c r="Q179" s="39"/>
      <c r="R179" s="273">
        <v>0.9</v>
      </c>
      <c r="S179" s="40">
        <v>23000</v>
      </c>
      <c r="T179" s="41"/>
      <c r="U179" s="18"/>
      <c r="V179" s="125"/>
      <c r="W179" s="32"/>
    </row>
    <row r="180" spans="1:22" s="32" customFormat="1" ht="15" customHeight="1">
      <c r="A180" s="15" t="s">
        <v>433</v>
      </c>
      <c r="B180" s="43" t="s">
        <v>773</v>
      </c>
      <c r="C180" s="39" t="s">
        <v>774</v>
      </c>
      <c r="D180" s="6" t="s">
        <v>333</v>
      </c>
      <c r="E180" s="125" t="s">
        <v>627</v>
      </c>
      <c r="F180" s="125" t="s">
        <v>634</v>
      </c>
      <c r="G180" s="301" t="s">
        <v>612</v>
      </c>
      <c r="H180" s="15" t="s">
        <v>621</v>
      </c>
      <c r="I180" s="125" t="s">
        <v>484</v>
      </c>
      <c r="J180" s="15" t="s">
        <v>608</v>
      </c>
      <c r="K180" s="125" t="s">
        <v>1</v>
      </c>
      <c r="L180" s="315"/>
      <c r="M180" s="311"/>
      <c r="N180" s="316" t="s">
        <v>740</v>
      </c>
      <c r="O180" s="220"/>
      <c r="P180" s="220"/>
      <c r="Q180" s="39"/>
      <c r="R180" s="273">
        <v>1.1</v>
      </c>
      <c r="S180" s="40">
        <v>58000</v>
      </c>
      <c r="T180" s="41"/>
      <c r="U180" s="18"/>
      <c r="V180" s="125"/>
    </row>
    <row r="181" spans="1:23" ht="15">
      <c r="A181" s="15" t="s">
        <v>433</v>
      </c>
      <c r="B181" s="43" t="s">
        <v>775</v>
      </c>
      <c r="C181" s="15" t="s">
        <v>776</v>
      </c>
      <c r="D181" s="125" t="s">
        <v>309</v>
      </c>
      <c r="E181" s="125" t="s">
        <v>584</v>
      </c>
      <c r="F181" s="125" t="s">
        <v>634</v>
      </c>
      <c r="G181" s="301" t="s">
        <v>612</v>
      </c>
      <c r="H181" s="15" t="s">
        <v>659</v>
      </c>
      <c r="I181" s="125" t="s">
        <v>377</v>
      </c>
      <c r="J181" s="15" t="s">
        <v>956</v>
      </c>
      <c r="K181" s="125" t="s">
        <v>1</v>
      </c>
      <c r="L181" s="315"/>
      <c r="M181" s="311" t="s">
        <v>377</v>
      </c>
      <c r="N181" s="316" t="s">
        <v>756</v>
      </c>
      <c r="O181" s="220"/>
      <c r="P181" s="220"/>
      <c r="Q181" s="39"/>
      <c r="R181" s="273">
        <v>1.6</v>
      </c>
      <c r="S181" s="40">
        <v>102000</v>
      </c>
      <c r="T181" s="41"/>
      <c r="U181" s="18"/>
      <c r="V181" s="125"/>
      <c r="W181" s="32"/>
    </row>
    <row r="182" spans="1:22" ht="15">
      <c r="A182" s="15" t="s">
        <v>433</v>
      </c>
      <c r="B182" s="43" t="s">
        <v>256</v>
      </c>
      <c r="C182" s="39" t="s">
        <v>262</v>
      </c>
      <c r="D182" s="38" t="s">
        <v>306</v>
      </c>
      <c r="E182" s="38" t="s">
        <v>523</v>
      </c>
      <c r="F182" s="38" t="s">
        <v>634</v>
      </c>
      <c r="G182" s="303">
        <v>24</v>
      </c>
      <c r="H182" s="123" t="s">
        <v>483</v>
      </c>
      <c r="I182" s="38" t="s">
        <v>377</v>
      </c>
      <c r="J182" s="15" t="s">
        <v>517</v>
      </c>
      <c r="K182" s="125" t="s">
        <v>1</v>
      </c>
      <c r="L182" s="315"/>
      <c r="M182" s="311"/>
      <c r="N182" s="316" t="s">
        <v>741</v>
      </c>
      <c r="O182" s="220"/>
      <c r="P182" s="220"/>
      <c r="Q182" s="39"/>
      <c r="R182" s="273">
        <v>0.7</v>
      </c>
      <c r="S182" s="40">
        <v>12000</v>
      </c>
      <c r="T182" s="41"/>
      <c r="U182" s="18"/>
      <c r="V182" s="125"/>
    </row>
    <row r="183" spans="1:22" ht="15">
      <c r="A183" s="15" t="s">
        <v>433</v>
      </c>
      <c r="B183" s="60" t="s">
        <v>437</v>
      </c>
      <c r="C183" s="39" t="s">
        <v>269</v>
      </c>
      <c r="D183" s="38" t="s">
        <v>326</v>
      </c>
      <c r="E183" s="38" t="s">
        <v>520</v>
      </c>
      <c r="F183" s="38" t="s">
        <v>634</v>
      </c>
      <c r="G183" s="303">
        <v>36</v>
      </c>
      <c r="H183" s="15" t="s">
        <v>672</v>
      </c>
      <c r="I183" s="38" t="s">
        <v>484</v>
      </c>
      <c r="J183" s="39" t="s">
        <v>483</v>
      </c>
      <c r="K183" s="38" t="s">
        <v>1</v>
      </c>
      <c r="L183" s="315" t="s">
        <v>547</v>
      </c>
      <c r="M183" s="311"/>
      <c r="N183" s="316" t="s">
        <v>740</v>
      </c>
      <c r="O183" s="220"/>
      <c r="P183" s="220"/>
      <c r="Q183" s="39"/>
      <c r="R183" s="273">
        <v>1</v>
      </c>
      <c r="S183" s="40">
        <v>30000</v>
      </c>
      <c r="T183" s="41"/>
      <c r="U183" s="18"/>
      <c r="V183" s="125"/>
    </row>
    <row r="184" spans="1:23" ht="15">
      <c r="A184" s="15" t="s">
        <v>433</v>
      </c>
      <c r="B184" s="43" t="s">
        <v>779</v>
      </c>
      <c r="C184" s="39" t="s">
        <v>780</v>
      </c>
      <c r="D184" s="125" t="s">
        <v>326</v>
      </c>
      <c r="E184" s="125" t="s">
        <v>627</v>
      </c>
      <c r="F184" s="125" t="s">
        <v>635</v>
      </c>
      <c r="G184" s="301" t="s">
        <v>767</v>
      </c>
      <c r="H184" s="15" t="s">
        <v>672</v>
      </c>
      <c r="I184" s="125" t="s">
        <v>377</v>
      </c>
      <c r="J184" s="15" t="s">
        <v>608</v>
      </c>
      <c r="K184" s="125" t="s">
        <v>1</v>
      </c>
      <c r="L184" s="315"/>
      <c r="M184" s="311"/>
      <c r="N184" s="316" t="s">
        <v>740</v>
      </c>
      <c r="O184" s="220"/>
      <c r="P184" s="220"/>
      <c r="Q184" s="39"/>
      <c r="R184" s="273">
        <v>1</v>
      </c>
      <c r="S184" s="40">
        <v>39000</v>
      </c>
      <c r="T184" s="41"/>
      <c r="U184" s="18"/>
      <c r="V184" s="125"/>
      <c r="W184" s="32"/>
    </row>
    <row r="185" spans="1:23" ht="15">
      <c r="A185" s="15" t="s">
        <v>433</v>
      </c>
      <c r="B185" s="60" t="s">
        <v>438</v>
      </c>
      <c r="C185" s="39" t="s">
        <v>270</v>
      </c>
      <c r="D185" s="38" t="s">
        <v>326</v>
      </c>
      <c r="E185" s="38" t="s">
        <v>520</v>
      </c>
      <c r="F185" s="125" t="s">
        <v>634</v>
      </c>
      <c r="G185" s="303" t="s">
        <v>573</v>
      </c>
      <c r="H185" s="15" t="s">
        <v>672</v>
      </c>
      <c r="I185" s="38" t="s">
        <v>377</v>
      </c>
      <c r="J185" s="15" t="s">
        <v>638</v>
      </c>
      <c r="K185" s="38" t="s">
        <v>1</v>
      </c>
      <c r="L185" s="315" t="s">
        <v>557</v>
      </c>
      <c r="M185" s="311"/>
      <c r="N185" s="316" t="s">
        <v>740</v>
      </c>
      <c r="O185" s="220"/>
      <c r="P185" s="220"/>
      <c r="Q185" s="39"/>
      <c r="R185" s="273">
        <v>0.7</v>
      </c>
      <c r="S185" s="40">
        <v>11000</v>
      </c>
      <c r="T185" s="41"/>
      <c r="U185" s="18"/>
      <c r="V185" s="125"/>
      <c r="W185" s="32"/>
    </row>
    <row r="186" spans="1:23" ht="30">
      <c r="A186" s="15" t="s">
        <v>433</v>
      </c>
      <c r="B186" s="60" t="s">
        <v>777</v>
      </c>
      <c r="C186" s="39" t="s">
        <v>778</v>
      </c>
      <c r="D186" s="38"/>
      <c r="E186" s="125" t="s">
        <v>627</v>
      </c>
      <c r="F186" s="125" t="s">
        <v>634</v>
      </c>
      <c r="G186" s="301" t="s">
        <v>641</v>
      </c>
      <c r="H186" s="213" t="s">
        <v>659</v>
      </c>
      <c r="I186" s="125" t="s">
        <v>377</v>
      </c>
      <c r="J186" s="15" t="s">
        <v>513</v>
      </c>
      <c r="K186" s="125" t="s">
        <v>1</v>
      </c>
      <c r="L186" s="315"/>
      <c r="M186" s="311" t="s">
        <v>377</v>
      </c>
      <c r="N186" s="322" t="s">
        <v>740</v>
      </c>
      <c r="O186" s="220"/>
      <c r="P186" s="220"/>
      <c r="Q186" s="39"/>
      <c r="R186" s="273">
        <v>1</v>
      </c>
      <c r="S186" s="40">
        <v>30000</v>
      </c>
      <c r="T186" s="41"/>
      <c r="U186" s="18"/>
      <c r="V186" s="125"/>
      <c r="W186" s="32"/>
    </row>
    <row r="187" spans="1:22" ht="30">
      <c r="A187" s="15" t="s">
        <v>433</v>
      </c>
      <c r="B187" s="60" t="s">
        <v>439</v>
      </c>
      <c r="C187" s="39" t="s">
        <v>129</v>
      </c>
      <c r="D187" s="38" t="s">
        <v>320</v>
      </c>
      <c r="E187" s="38" t="s">
        <v>520</v>
      </c>
      <c r="F187" s="125" t="s">
        <v>635</v>
      </c>
      <c r="G187" s="303">
        <v>24</v>
      </c>
      <c r="H187" s="15" t="s">
        <v>672</v>
      </c>
      <c r="I187" s="38" t="s">
        <v>377</v>
      </c>
      <c r="J187" s="39" t="s">
        <v>485</v>
      </c>
      <c r="K187" s="38" t="s">
        <v>1</v>
      </c>
      <c r="L187" s="315"/>
      <c r="M187" s="311" t="s">
        <v>377</v>
      </c>
      <c r="N187" s="323">
        <v>12456789</v>
      </c>
      <c r="O187" s="220"/>
      <c r="P187" s="220"/>
      <c r="Q187" s="39"/>
      <c r="R187" s="273">
        <v>1.4</v>
      </c>
      <c r="S187" s="40">
        <v>84000</v>
      </c>
      <c r="T187" s="41"/>
      <c r="U187" s="18"/>
      <c r="V187" s="125"/>
    </row>
    <row r="188" spans="1:23" s="32" customFormat="1" ht="15">
      <c r="A188" s="15" t="s">
        <v>433</v>
      </c>
      <c r="B188" s="60" t="s">
        <v>493</v>
      </c>
      <c r="C188" s="39" t="s">
        <v>492</v>
      </c>
      <c r="D188" s="38" t="s">
        <v>313</v>
      </c>
      <c r="E188" s="38" t="s">
        <v>584</v>
      </c>
      <c r="F188" s="38" t="s">
        <v>634</v>
      </c>
      <c r="G188" s="303">
        <v>24</v>
      </c>
      <c r="H188" s="123" t="s">
        <v>659</v>
      </c>
      <c r="I188" s="38" t="s">
        <v>377</v>
      </c>
      <c r="J188" s="39" t="s">
        <v>517</v>
      </c>
      <c r="K188" s="38"/>
      <c r="L188" s="315" t="s">
        <v>566</v>
      </c>
      <c r="M188" s="311"/>
      <c r="N188" s="316" t="s">
        <v>740</v>
      </c>
      <c r="O188" s="222"/>
      <c r="P188" s="220"/>
      <c r="Q188" s="39"/>
      <c r="R188" s="273">
        <v>0.6</v>
      </c>
      <c r="S188" s="40">
        <v>10000</v>
      </c>
      <c r="T188" s="41"/>
      <c r="U188" s="18"/>
      <c r="V188" s="125"/>
      <c r="W188" s="26"/>
    </row>
    <row r="189" spans="1:22" ht="30">
      <c r="A189" s="15" t="s">
        <v>433</v>
      </c>
      <c r="B189" s="60" t="s">
        <v>440</v>
      </c>
      <c r="C189" s="39" t="s">
        <v>130</v>
      </c>
      <c r="D189" s="38" t="s">
        <v>326</v>
      </c>
      <c r="E189" s="38" t="s">
        <v>627</v>
      </c>
      <c r="F189" s="38" t="s">
        <v>538</v>
      </c>
      <c r="G189" s="303">
        <v>36</v>
      </c>
      <c r="H189" s="123" t="s">
        <v>621</v>
      </c>
      <c r="I189" s="38" t="s">
        <v>377</v>
      </c>
      <c r="J189" s="39" t="s">
        <v>485</v>
      </c>
      <c r="K189" s="38" t="s">
        <v>1</v>
      </c>
      <c r="L189" s="315" t="s">
        <v>547</v>
      </c>
      <c r="M189" s="311" t="s">
        <v>377</v>
      </c>
      <c r="N189" s="316" t="s">
        <v>740</v>
      </c>
      <c r="O189" s="220"/>
      <c r="P189" s="220"/>
      <c r="Q189" s="39"/>
      <c r="R189" s="273">
        <v>1</v>
      </c>
      <c r="S189" s="40">
        <v>34000</v>
      </c>
      <c r="T189" s="41"/>
      <c r="U189" s="18"/>
      <c r="V189" s="125"/>
    </row>
    <row r="190" spans="1:23" s="32" customFormat="1" ht="60">
      <c r="A190" s="15" t="s">
        <v>433</v>
      </c>
      <c r="B190" s="60" t="s">
        <v>441</v>
      </c>
      <c r="C190" s="39" t="s">
        <v>131</v>
      </c>
      <c r="D190" s="38" t="s">
        <v>326</v>
      </c>
      <c r="E190" s="38" t="s">
        <v>523</v>
      </c>
      <c r="F190" s="125" t="s">
        <v>634</v>
      </c>
      <c r="G190" s="303" t="s">
        <v>574</v>
      </c>
      <c r="H190" s="123" t="s">
        <v>616</v>
      </c>
      <c r="I190" s="38" t="s">
        <v>377</v>
      </c>
      <c r="J190" s="39" t="s">
        <v>483</v>
      </c>
      <c r="K190" s="38" t="s">
        <v>7</v>
      </c>
      <c r="L190" s="315" t="s">
        <v>566</v>
      </c>
      <c r="M190" s="311"/>
      <c r="N190" s="316" t="s">
        <v>854</v>
      </c>
      <c r="O190" s="220"/>
      <c r="P190" s="220"/>
      <c r="Q190" s="39" t="s">
        <v>888</v>
      </c>
      <c r="R190" s="273">
        <v>1.1</v>
      </c>
      <c r="S190" s="40">
        <v>53000</v>
      </c>
      <c r="T190" s="41"/>
      <c r="U190" s="18"/>
      <c r="V190" s="125"/>
      <c r="W190" s="26"/>
    </row>
    <row r="191" spans="1:22" ht="15">
      <c r="A191" s="15" t="s">
        <v>433</v>
      </c>
      <c r="B191" s="60" t="s">
        <v>442</v>
      </c>
      <c r="C191" s="39" t="s">
        <v>132</v>
      </c>
      <c r="D191" s="38" t="s">
        <v>326</v>
      </c>
      <c r="E191" s="38" t="s">
        <v>523</v>
      </c>
      <c r="F191" s="38" t="s">
        <v>634</v>
      </c>
      <c r="G191" s="303">
        <v>36</v>
      </c>
      <c r="H191" s="123" t="s">
        <v>619</v>
      </c>
      <c r="I191" s="38" t="s">
        <v>483</v>
      </c>
      <c r="J191" s="39" t="s">
        <v>485</v>
      </c>
      <c r="K191" s="38" t="s">
        <v>1</v>
      </c>
      <c r="L191" s="315" t="s">
        <v>543</v>
      </c>
      <c r="M191" s="311" t="s">
        <v>377</v>
      </c>
      <c r="N191" s="316" t="s">
        <v>740</v>
      </c>
      <c r="O191" s="220"/>
      <c r="P191" s="220"/>
      <c r="Q191" s="39"/>
      <c r="R191" s="273">
        <v>1.6</v>
      </c>
      <c r="S191" s="40">
        <v>100000</v>
      </c>
      <c r="T191" s="41"/>
      <c r="U191" s="18"/>
      <c r="V191" s="125"/>
    </row>
    <row r="192" spans="1:22" ht="45">
      <c r="A192" s="15" t="s">
        <v>433</v>
      </c>
      <c r="B192" s="60" t="s">
        <v>301</v>
      </c>
      <c r="C192" s="39" t="s">
        <v>145</v>
      </c>
      <c r="D192" s="38"/>
      <c r="E192" s="38" t="s">
        <v>523</v>
      </c>
      <c r="F192" s="38" t="s">
        <v>525</v>
      </c>
      <c r="G192" s="303">
        <v>6</v>
      </c>
      <c r="H192" s="15" t="s">
        <v>659</v>
      </c>
      <c r="I192" s="38" t="s">
        <v>377</v>
      </c>
      <c r="J192" s="39" t="s">
        <v>514</v>
      </c>
      <c r="K192" s="38" t="s">
        <v>1</v>
      </c>
      <c r="L192" s="315"/>
      <c r="M192" s="311"/>
      <c r="N192" s="427" t="s">
        <v>999</v>
      </c>
      <c r="O192" s="222"/>
      <c r="P192" s="220"/>
      <c r="Q192" s="15" t="s">
        <v>953</v>
      </c>
      <c r="R192" s="273">
        <v>1</v>
      </c>
      <c r="S192" s="40">
        <v>25000</v>
      </c>
      <c r="T192" s="41"/>
      <c r="U192" s="18"/>
      <c r="V192" s="125"/>
    </row>
    <row r="193" spans="1:22" ht="15">
      <c r="A193" s="15" t="s">
        <v>433</v>
      </c>
      <c r="B193" s="60" t="s">
        <v>443</v>
      </c>
      <c r="C193" s="39" t="s">
        <v>153</v>
      </c>
      <c r="D193" s="38" t="s">
        <v>326</v>
      </c>
      <c r="E193" s="38" t="s">
        <v>520</v>
      </c>
      <c r="F193" s="125" t="s">
        <v>634</v>
      </c>
      <c r="G193" s="303">
        <v>12</v>
      </c>
      <c r="H193" s="123" t="s">
        <v>616</v>
      </c>
      <c r="I193" s="38" t="s">
        <v>484</v>
      </c>
      <c r="J193" s="39" t="s">
        <v>485</v>
      </c>
      <c r="K193" s="38" t="s">
        <v>1</v>
      </c>
      <c r="L193" s="315"/>
      <c r="M193" s="311" t="s">
        <v>484</v>
      </c>
      <c r="N193" s="316" t="s">
        <v>740</v>
      </c>
      <c r="O193" s="220"/>
      <c r="P193" s="220"/>
      <c r="Q193" s="39"/>
      <c r="R193" s="273">
        <v>1.3</v>
      </c>
      <c r="S193" s="40">
        <v>70000</v>
      </c>
      <c r="T193" s="41"/>
      <c r="U193" s="18"/>
      <c r="V193" s="125"/>
    </row>
    <row r="194" spans="1:23" ht="15">
      <c r="A194" s="15" t="s">
        <v>433</v>
      </c>
      <c r="B194" s="60" t="s">
        <v>529</v>
      </c>
      <c r="C194" s="39" t="s">
        <v>154</v>
      </c>
      <c r="D194" s="38" t="s">
        <v>326</v>
      </c>
      <c r="E194" s="38" t="s">
        <v>520</v>
      </c>
      <c r="F194" s="38" t="s">
        <v>634</v>
      </c>
      <c r="G194" s="303">
        <v>18</v>
      </c>
      <c r="H194" s="123" t="s">
        <v>616</v>
      </c>
      <c r="I194" s="38" t="s">
        <v>484</v>
      </c>
      <c r="J194" s="39" t="s">
        <v>485</v>
      </c>
      <c r="K194" s="38" t="s">
        <v>1</v>
      </c>
      <c r="L194" s="315"/>
      <c r="M194" s="311" t="s">
        <v>377</v>
      </c>
      <c r="N194" s="316" t="s">
        <v>837</v>
      </c>
      <c r="O194" s="222" t="s">
        <v>444</v>
      </c>
      <c r="P194" s="222" t="s">
        <v>444</v>
      </c>
      <c r="Q194" s="39"/>
      <c r="R194" s="273">
        <v>1.6</v>
      </c>
      <c r="S194" s="40">
        <v>100000</v>
      </c>
      <c r="T194" s="41"/>
      <c r="U194" s="18"/>
      <c r="V194" s="125"/>
      <c r="W194" s="32"/>
    </row>
    <row r="195" spans="1:22" ht="15">
      <c r="A195" s="15" t="s">
        <v>433</v>
      </c>
      <c r="B195" s="60" t="s">
        <v>445</v>
      </c>
      <c r="C195" s="39" t="s">
        <v>155</v>
      </c>
      <c r="D195" s="38" t="s">
        <v>326</v>
      </c>
      <c r="E195" s="38" t="s">
        <v>520</v>
      </c>
      <c r="F195" s="38" t="s">
        <v>634</v>
      </c>
      <c r="G195" s="303">
        <v>15</v>
      </c>
      <c r="H195" s="123" t="s">
        <v>616</v>
      </c>
      <c r="I195" s="38" t="s">
        <v>484</v>
      </c>
      <c r="J195" s="39" t="s">
        <v>485</v>
      </c>
      <c r="K195" s="38" t="s">
        <v>1</v>
      </c>
      <c r="L195" s="315"/>
      <c r="M195" s="311" t="s">
        <v>377</v>
      </c>
      <c r="N195" s="316" t="s">
        <v>740</v>
      </c>
      <c r="O195" s="220"/>
      <c r="P195" s="220"/>
      <c r="Q195" s="39"/>
      <c r="R195" s="273">
        <v>1</v>
      </c>
      <c r="S195" s="40">
        <v>51000</v>
      </c>
      <c r="T195" s="41"/>
      <c r="U195" s="18"/>
      <c r="V195" s="125"/>
    </row>
    <row r="196" spans="1:22" ht="15">
      <c r="A196" s="15" t="s">
        <v>433</v>
      </c>
      <c r="B196" s="60" t="s">
        <v>374</v>
      </c>
      <c r="C196" s="39" t="s">
        <v>156</v>
      </c>
      <c r="D196" s="38" t="s">
        <v>202</v>
      </c>
      <c r="E196" s="38" t="s">
        <v>523</v>
      </c>
      <c r="F196" s="125" t="s">
        <v>634</v>
      </c>
      <c r="G196" s="303" t="s">
        <v>567</v>
      </c>
      <c r="H196" s="123" t="s">
        <v>660</v>
      </c>
      <c r="I196" s="38" t="s">
        <v>483</v>
      </c>
      <c r="J196" s="15" t="s">
        <v>513</v>
      </c>
      <c r="K196" s="38" t="s">
        <v>1</v>
      </c>
      <c r="L196" s="315" t="s">
        <v>550</v>
      </c>
      <c r="M196" s="311" t="s">
        <v>484</v>
      </c>
      <c r="N196" s="316" t="s">
        <v>740</v>
      </c>
      <c r="O196" s="220"/>
      <c r="P196" s="220"/>
      <c r="Q196" s="39"/>
      <c r="R196" s="273">
        <v>0.4</v>
      </c>
      <c r="S196" s="40">
        <v>5200</v>
      </c>
      <c r="T196" s="41"/>
      <c r="U196" s="18"/>
      <c r="V196" s="125">
        <v>24</v>
      </c>
    </row>
    <row r="197" spans="1:22" ht="30">
      <c r="A197" s="15" t="s">
        <v>433</v>
      </c>
      <c r="B197" s="60" t="s">
        <v>302</v>
      </c>
      <c r="C197" s="39" t="s">
        <v>157</v>
      </c>
      <c r="D197" s="38"/>
      <c r="E197" s="38" t="s">
        <v>584</v>
      </c>
      <c r="F197" s="125" t="s">
        <v>634</v>
      </c>
      <c r="G197" s="303">
        <v>36</v>
      </c>
      <c r="H197" s="123" t="s">
        <v>659</v>
      </c>
      <c r="I197" s="38" t="s">
        <v>484</v>
      </c>
      <c r="J197" s="39" t="s">
        <v>517</v>
      </c>
      <c r="K197" s="38" t="s">
        <v>1</v>
      </c>
      <c r="L197" s="315"/>
      <c r="M197" s="311"/>
      <c r="N197" s="316" t="s">
        <v>740</v>
      </c>
      <c r="O197" s="222"/>
      <c r="P197" s="220"/>
      <c r="Q197" s="39"/>
      <c r="R197" s="273">
        <v>0.5</v>
      </c>
      <c r="S197" s="201">
        <v>7600</v>
      </c>
      <c r="T197" s="41"/>
      <c r="U197" s="18"/>
      <c r="V197" s="125"/>
    </row>
    <row r="198" spans="1:23" s="32" customFormat="1" ht="30">
      <c r="A198" s="15" t="s">
        <v>433</v>
      </c>
      <c r="B198" s="60" t="s">
        <v>494</v>
      </c>
      <c r="C198" s="39" t="s">
        <v>496</v>
      </c>
      <c r="D198" s="38" t="s">
        <v>330</v>
      </c>
      <c r="E198" s="38" t="s">
        <v>523</v>
      </c>
      <c r="F198" s="125" t="s">
        <v>635</v>
      </c>
      <c r="G198" s="303">
        <v>24</v>
      </c>
      <c r="H198" s="15" t="s">
        <v>965</v>
      </c>
      <c r="I198" s="38" t="s">
        <v>484</v>
      </c>
      <c r="J198" s="15" t="s">
        <v>513</v>
      </c>
      <c r="K198" s="38"/>
      <c r="L198" s="315"/>
      <c r="M198" s="311" t="s">
        <v>541</v>
      </c>
      <c r="N198" s="316" t="s">
        <v>740</v>
      </c>
      <c r="O198" s="222"/>
      <c r="P198" s="220" t="s">
        <v>495</v>
      </c>
      <c r="Q198" s="39"/>
      <c r="R198" s="273">
        <v>0.5</v>
      </c>
      <c r="S198" s="40">
        <v>6900</v>
      </c>
      <c r="T198" s="41"/>
      <c r="U198" s="18"/>
      <c r="V198" s="125">
        <v>24</v>
      </c>
      <c r="W198" s="26"/>
    </row>
    <row r="199" spans="1:22" s="32" customFormat="1" ht="15">
      <c r="A199" s="15" t="s">
        <v>433</v>
      </c>
      <c r="B199" s="60" t="s">
        <v>303</v>
      </c>
      <c r="C199" s="39" t="s">
        <v>158</v>
      </c>
      <c r="D199" s="38" t="s">
        <v>306</v>
      </c>
      <c r="E199" s="38" t="s">
        <v>584</v>
      </c>
      <c r="F199" s="125" t="s">
        <v>635</v>
      </c>
      <c r="G199" s="303">
        <v>36</v>
      </c>
      <c r="H199" s="15" t="s">
        <v>996</v>
      </c>
      <c r="I199" s="38" t="s">
        <v>484</v>
      </c>
      <c r="J199" s="39" t="s">
        <v>517</v>
      </c>
      <c r="K199" s="38" t="s">
        <v>1</v>
      </c>
      <c r="L199" s="315"/>
      <c r="M199" s="311"/>
      <c r="N199" s="323">
        <v>134789</v>
      </c>
      <c r="O199" s="222"/>
      <c r="P199" s="220"/>
      <c r="Q199" s="39"/>
      <c r="R199" s="273">
        <v>0.4</v>
      </c>
      <c r="S199" s="40">
        <v>5500</v>
      </c>
      <c r="T199" s="41"/>
      <c r="U199" s="18"/>
      <c r="V199" s="125"/>
    </row>
    <row r="200" spans="1:22" s="32" customFormat="1" ht="15">
      <c r="A200" s="15" t="s">
        <v>433</v>
      </c>
      <c r="B200" s="60" t="s">
        <v>340</v>
      </c>
      <c r="C200" s="39" t="s">
        <v>159</v>
      </c>
      <c r="D200" s="38" t="s">
        <v>160</v>
      </c>
      <c r="E200" s="38" t="s">
        <v>627</v>
      </c>
      <c r="F200" s="38" t="s">
        <v>634</v>
      </c>
      <c r="G200" s="303">
        <v>48</v>
      </c>
      <c r="H200" s="15" t="s">
        <v>966</v>
      </c>
      <c r="I200" s="38" t="s">
        <v>484</v>
      </c>
      <c r="J200" s="15" t="s">
        <v>958</v>
      </c>
      <c r="K200" s="38" t="s">
        <v>1</v>
      </c>
      <c r="L200" s="315"/>
      <c r="M200" s="311" t="s">
        <v>377</v>
      </c>
      <c r="N200" s="316" t="s">
        <v>740</v>
      </c>
      <c r="O200" s="222"/>
      <c r="P200" s="220"/>
      <c r="Q200" s="39"/>
      <c r="R200" s="273">
        <v>0.4</v>
      </c>
      <c r="S200" s="40">
        <v>4200</v>
      </c>
      <c r="T200" s="41"/>
      <c r="U200" s="18"/>
      <c r="V200" s="125"/>
    </row>
    <row r="201" spans="1:22" s="32" customFormat="1" ht="30">
      <c r="A201" s="15" t="s">
        <v>433</v>
      </c>
      <c r="B201" s="43" t="s">
        <v>691</v>
      </c>
      <c r="C201" s="39" t="s">
        <v>324</v>
      </c>
      <c r="D201" s="38" t="s">
        <v>309</v>
      </c>
      <c r="E201" s="38" t="s">
        <v>523</v>
      </c>
      <c r="F201" s="125" t="s">
        <v>634</v>
      </c>
      <c r="G201" s="299" t="s">
        <v>535</v>
      </c>
      <c r="H201" s="15" t="s">
        <v>661</v>
      </c>
      <c r="I201" s="38" t="s">
        <v>484</v>
      </c>
      <c r="J201" s="15" t="s">
        <v>513</v>
      </c>
      <c r="K201" s="38" t="s">
        <v>1</v>
      </c>
      <c r="L201" s="315">
        <v>7</v>
      </c>
      <c r="M201" s="311" t="s">
        <v>484</v>
      </c>
      <c r="N201" s="316" t="s">
        <v>832</v>
      </c>
      <c r="O201" s="222" t="s">
        <v>696</v>
      </c>
      <c r="P201" s="222" t="s">
        <v>696</v>
      </c>
      <c r="Q201" s="39"/>
      <c r="R201" s="273">
        <v>0.5</v>
      </c>
      <c r="S201" s="40">
        <v>7115</v>
      </c>
      <c r="T201" s="41"/>
      <c r="U201" s="18"/>
      <c r="V201" s="125"/>
    </row>
    <row r="202" spans="1:22" s="32" customFormat="1" ht="15">
      <c r="A202" s="15" t="s">
        <v>433</v>
      </c>
      <c r="B202" s="60" t="s">
        <v>307</v>
      </c>
      <c r="C202" s="39" t="s">
        <v>310</v>
      </c>
      <c r="D202" s="38" t="s">
        <v>309</v>
      </c>
      <c r="E202" s="38" t="s">
        <v>584</v>
      </c>
      <c r="F202" s="38" t="s">
        <v>538</v>
      </c>
      <c r="G202" s="303">
        <v>24</v>
      </c>
      <c r="H202" s="123" t="s">
        <v>659</v>
      </c>
      <c r="I202" s="38" t="s">
        <v>484</v>
      </c>
      <c r="J202" s="39" t="s">
        <v>513</v>
      </c>
      <c r="K202" s="38" t="s">
        <v>1</v>
      </c>
      <c r="L202" s="315"/>
      <c r="M202" s="311" t="s">
        <v>377</v>
      </c>
      <c r="N202" s="323">
        <v>13456789</v>
      </c>
      <c r="O202" s="268" t="s">
        <v>44</v>
      </c>
      <c r="P202" s="222" t="s">
        <v>44</v>
      </c>
      <c r="Q202" s="39"/>
      <c r="R202" s="273">
        <v>0.8</v>
      </c>
      <c r="S202" s="40">
        <v>20000</v>
      </c>
      <c r="T202" s="41"/>
      <c r="U202" s="18"/>
      <c r="V202" s="125"/>
    </row>
    <row r="203" spans="1:22" s="32" customFormat="1" ht="15">
      <c r="A203" s="15" t="s">
        <v>433</v>
      </c>
      <c r="B203" s="60" t="s">
        <v>446</v>
      </c>
      <c r="C203" s="39" t="s">
        <v>175</v>
      </c>
      <c r="D203" s="38" t="s">
        <v>326</v>
      </c>
      <c r="E203" s="38" t="s">
        <v>523</v>
      </c>
      <c r="F203" s="125" t="s">
        <v>634</v>
      </c>
      <c r="G203" s="303">
        <v>36</v>
      </c>
      <c r="H203" s="123" t="s">
        <v>617</v>
      </c>
      <c r="I203" s="38" t="s">
        <v>484</v>
      </c>
      <c r="J203" s="39" t="s">
        <v>483</v>
      </c>
      <c r="K203" s="38" t="s">
        <v>1</v>
      </c>
      <c r="L203" s="315"/>
      <c r="M203" s="311"/>
      <c r="N203" s="316" t="s">
        <v>837</v>
      </c>
      <c r="O203" s="220"/>
      <c r="P203" s="220"/>
      <c r="Q203" s="39"/>
      <c r="R203" s="273">
        <v>1.3</v>
      </c>
      <c r="S203" s="40">
        <v>74000</v>
      </c>
      <c r="T203" s="41"/>
      <c r="U203" s="18"/>
      <c r="V203" s="125"/>
    </row>
    <row r="204" spans="1:22" s="32" customFormat="1" ht="15">
      <c r="A204" s="15" t="s">
        <v>433</v>
      </c>
      <c r="B204" s="60" t="s">
        <v>447</v>
      </c>
      <c r="C204" s="37" t="s">
        <v>176</v>
      </c>
      <c r="D204" s="38" t="s">
        <v>326</v>
      </c>
      <c r="E204" s="38" t="s">
        <v>520</v>
      </c>
      <c r="F204" s="125" t="s">
        <v>634</v>
      </c>
      <c r="G204" s="303" t="s">
        <v>582</v>
      </c>
      <c r="H204" s="123" t="s">
        <v>615</v>
      </c>
      <c r="I204" s="38" t="s">
        <v>377</v>
      </c>
      <c r="J204" s="39" t="s">
        <v>483</v>
      </c>
      <c r="K204" s="38" t="s">
        <v>1</v>
      </c>
      <c r="L204" s="315">
        <v>7</v>
      </c>
      <c r="M204" s="311" t="s">
        <v>377</v>
      </c>
      <c r="N204" s="316" t="s">
        <v>740</v>
      </c>
      <c r="O204" s="220"/>
      <c r="P204" s="220"/>
      <c r="Q204" s="39"/>
      <c r="R204" s="273">
        <v>1.3</v>
      </c>
      <c r="S204" s="40">
        <v>70000</v>
      </c>
      <c r="T204" s="41"/>
      <c r="U204" s="18"/>
      <c r="V204" s="125"/>
    </row>
    <row r="205" spans="1:22" s="32" customFormat="1" ht="30">
      <c r="A205" s="15" t="s">
        <v>433</v>
      </c>
      <c r="B205" s="60" t="s">
        <v>448</v>
      </c>
      <c r="C205" s="39" t="s">
        <v>177</v>
      </c>
      <c r="D205" s="38" t="s">
        <v>326</v>
      </c>
      <c r="E205" s="38" t="s">
        <v>627</v>
      </c>
      <c r="F205" s="125" t="s">
        <v>634</v>
      </c>
      <c r="G205" s="303">
        <v>36</v>
      </c>
      <c r="H205" s="123" t="s">
        <v>619</v>
      </c>
      <c r="I205" s="38" t="s">
        <v>484</v>
      </c>
      <c r="J205" s="39" t="s">
        <v>485</v>
      </c>
      <c r="K205" s="38" t="s">
        <v>1</v>
      </c>
      <c r="L205" s="315"/>
      <c r="M205" s="311"/>
      <c r="N205" s="316" t="s">
        <v>740</v>
      </c>
      <c r="O205" s="220"/>
      <c r="P205" s="220"/>
      <c r="Q205" s="39"/>
      <c r="R205" s="273">
        <v>1.5</v>
      </c>
      <c r="S205" s="40">
        <v>90000</v>
      </c>
      <c r="T205" s="41"/>
      <c r="U205" s="18"/>
      <c r="V205" s="125"/>
    </row>
    <row r="206" spans="1:23" ht="15">
      <c r="A206" s="15" t="s">
        <v>433</v>
      </c>
      <c r="B206" s="60" t="s">
        <v>474</v>
      </c>
      <c r="C206" s="39" t="s">
        <v>195</v>
      </c>
      <c r="D206" s="38" t="s">
        <v>326</v>
      </c>
      <c r="E206" s="38" t="s">
        <v>523</v>
      </c>
      <c r="F206" s="38" t="s">
        <v>634</v>
      </c>
      <c r="G206" s="303">
        <v>24</v>
      </c>
      <c r="H206" s="123" t="s">
        <v>616</v>
      </c>
      <c r="I206" s="38" t="s">
        <v>483</v>
      </c>
      <c r="J206" s="39" t="s">
        <v>608</v>
      </c>
      <c r="K206" s="38" t="s">
        <v>1</v>
      </c>
      <c r="L206" s="315"/>
      <c r="M206" s="311" t="s">
        <v>484</v>
      </c>
      <c r="N206" s="316" t="s">
        <v>839</v>
      </c>
      <c r="O206" s="222"/>
      <c r="P206" s="220"/>
      <c r="Q206" s="39"/>
      <c r="R206" s="273">
        <v>0.4</v>
      </c>
      <c r="S206" s="40">
        <v>4200</v>
      </c>
      <c r="T206" s="41"/>
      <c r="U206" s="18"/>
      <c r="V206" s="125"/>
      <c r="W206" s="32"/>
    </row>
    <row r="207" spans="1:22" ht="15">
      <c r="A207" s="15" t="s">
        <v>433</v>
      </c>
      <c r="B207" s="60" t="s">
        <v>449</v>
      </c>
      <c r="C207" s="39" t="s">
        <v>196</v>
      </c>
      <c r="D207" s="38" t="s">
        <v>313</v>
      </c>
      <c r="E207" s="38" t="s">
        <v>520</v>
      </c>
      <c r="F207" s="125" t="s">
        <v>538</v>
      </c>
      <c r="G207" s="303">
        <v>24</v>
      </c>
      <c r="H207" s="123" t="s">
        <v>619</v>
      </c>
      <c r="I207" s="38" t="s">
        <v>483</v>
      </c>
      <c r="J207" s="39" t="s">
        <v>484</v>
      </c>
      <c r="K207" s="38" t="s">
        <v>1</v>
      </c>
      <c r="L207" s="315"/>
      <c r="M207" s="311"/>
      <c r="N207" s="316" t="s">
        <v>740</v>
      </c>
      <c r="O207" s="222"/>
      <c r="P207" s="220"/>
      <c r="Q207" s="39"/>
      <c r="R207" s="273">
        <v>8</v>
      </c>
      <c r="S207" s="40">
        <v>3200000</v>
      </c>
      <c r="T207" s="41"/>
      <c r="U207" s="18"/>
      <c r="V207" s="125"/>
    </row>
    <row r="208" spans="1:22" ht="15">
      <c r="A208" s="15" t="s">
        <v>433</v>
      </c>
      <c r="B208" s="60" t="s">
        <v>450</v>
      </c>
      <c r="C208" s="39" t="s">
        <v>197</v>
      </c>
      <c r="D208" s="38" t="s">
        <v>326</v>
      </c>
      <c r="E208" s="38" t="s">
        <v>520</v>
      </c>
      <c r="F208" s="38" t="s">
        <v>634</v>
      </c>
      <c r="G208" s="303" t="s">
        <v>532</v>
      </c>
      <c r="H208" s="123" t="s">
        <v>617</v>
      </c>
      <c r="I208" s="38" t="s">
        <v>483</v>
      </c>
      <c r="J208" s="39" t="s">
        <v>638</v>
      </c>
      <c r="K208" s="38" t="s">
        <v>1</v>
      </c>
      <c r="L208" s="315">
        <v>7</v>
      </c>
      <c r="M208" s="311" t="s">
        <v>377</v>
      </c>
      <c r="N208" s="316" t="s">
        <v>840</v>
      </c>
      <c r="O208" s="220"/>
      <c r="P208" s="220"/>
      <c r="Q208" s="39"/>
      <c r="R208" s="273">
        <v>5</v>
      </c>
      <c r="S208" s="40">
        <v>1000000</v>
      </c>
      <c r="T208" s="41"/>
      <c r="U208" s="18"/>
      <c r="V208" s="125"/>
    </row>
    <row r="209" spans="1:23" s="32" customFormat="1" ht="15">
      <c r="A209" s="15" t="s">
        <v>433</v>
      </c>
      <c r="B209" s="60" t="s">
        <v>486</v>
      </c>
      <c r="C209" s="39" t="s">
        <v>487</v>
      </c>
      <c r="D209" s="38" t="s">
        <v>326</v>
      </c>
      <c r="E209" s="38" t="s">
        <v>520</v>
      </c>
      <c r="F209" s="38" t="s">
        <v>634</v>
      </c>
      <c r="G209" s="303">
        <v>24</v>
      </c>
      <c r="H209" s="123" t="s">
        <v>672</v>
      </c>
      <c r="I209" s="38" t="s">
        <v>483</v>
      </c>
      <c r="J209" s="39" t="s">
        <v>485</v>
      </c>
      <c r="K209" s="38" t="s">
        <v>1</v>
      </c>
      <c r="L209" s="315"/>
      <c r="M209" s="311" t="s">
        <v>377</v>
      </c>
      <c r="N209" s="316" t="s">
        <v>740</v>
      </c>
      <c r="O209" s="220"/>
      <c r="P209" s="220"/>
      <c r="Q209" s="39"/>
      <c r="R209" s="273">
        <v>6.6</v>
      </c>
      <c r="S209" s="201">
        <v>1851000</v>
      </c>
      <c r="T209" s="41"/>
      <c r="U209" s="18"/>
      <c r="V209" s="125"/>
      <c r="W209" s="26"/>
    </row>
    <row r="210" spans="1:23" s="32" customFormat="1" ht="15" customHeight="1">
      <c r="A210" s="15" t="s">
        <v>433</v>
      </c>
      <c r="B210" s="60" t="s">
        <v>375</v>
      </c>
      <c r="C210" s="39" t="s">
        <v>198</v>
      </c>
      <c r="D210" s="38" t="s">
        <v>313</v>
      </c>
      <c r="E210" s="125" t="s">
        <v>523</v>
      </c>
      <c r="F210" s="38" t="s">
        <v>634</v>
      </c>
      <c r="G210" s="299" t="s">
        <v>537</v>
      </c>
      <c r="H210" s="15" t="s">
        <v>967</v>
      </c>
      <c r="I210" s="38" t="s">
        <v>377</v>
      </c>
      <c r="J210" s="15" t="s">
        <v>958</v>
      </c>
      <c r="K210" s="38" t="s">
        <v>1</v>
      </c>
      <c r="L210" s="315">
        <v>7</v>
      </c>
      <c r="M210" s="311" t="s">
        <v>377</v>
      </c>
      <c r="N210" s="316" t="s">
        <v>740</v>
      </c>
      <c r="O210" s="220"/>
      <c r="P210" s="220"/>
      <c r="Q210" s="39"/>
      <c r="R210" s="273">
        <v>5</v>
      </c>
      <c r="S210" s="40">
        <v>1000000</v>
      </c>
      <c r="T210" s="41"/>
      <c r="U210" s="18"/>
      <c r="V210" s="125"/>
      <c r="W210" s="26"/>
    </row>
    <row r="211" spans="1:23" ht="15">
      <c r="A211" s="15" t="s">
        <v>433</v>
      </c>
      <c r="B211" s="43" t="s">
        <v>254</v>
      </c>
      <c r="C211" s="39" t="s">
        <v>194</v>
      </c>
      <c r="D211" s="38" t="s">
        <v>320</v>
      </c>
      <c r="E211" s="38" t="s">
        <v>520</v>
      </c>
      <c r="F211" s="125" t="s">
        <v>634</v>
      </c>
      <c r="G211" s="303">
        <v>12</v>
      </c>
      <c r="H211" s="15" t="s">
        <v>619</v>
      </c>
      <c r="I211" s="38" t="s">
        <v>483</v>
      </c>
      <c r="J211" s="39" t="s">
        <v>483</v>
      </c>
      <c r="K211" s="38" t="s">
        <v>1</v>
      </c>
      <c r="L211" s="315"/>
      <c r="M211" s="311" t="s">
        <v>377</v>
      </c>
      <c r="N211" s="323">
        <v>1345689</v>
      </c>
      <c r="O211" s="220"/>
      <c r="P211" s="220"/>
      <c r="Q211" s="39"/>
      <c r="R211" s="273">
        <v>6.2</v>
      </c>
      <c r="S211" s="40">
        <v>1600000</v>
      </c>
      <c r="T211" s="41"/>
      <c r="U211" s="18"/>
      <c r="V211" s="125"/>
      <c r="W211" s="32"/>
    </row>
    <row r="212" spans="1:22" ht="15">
      <c r="A212" s="15" t="s">
        <v>433</v>
      </c>
      <c r="B212" s="60" t="s">
        <v>200</v>
      </c>
      <c r="C212" s="39" t="s">
        <v>199</v>
      </c>
      <c r="D212" s="38"/>
      <c r="E212" s="38" t="s">
        <v>523</v>
      </c>
      <c r="F212" s="38" t="s">
        <v>538</v>
      </c>
      <c r="G212" s="299" t="s">
        <v>544</v>
      </c>
      <c r="H212" s="123" t="s">
        <v>603</v>
      </c>
      <c r="I212" s="38" t="s">
        <v>377</v>
      </c>
      <c r="J212" s="39" t="s">
        <v>514</v>
      </c>
      <c r="K212" s="38" t="s">
        <v>1</v>
      </c>
      <c r="L212" s="315"/>
      <c r="M212" s="311" t="s">
        <v>377</v>
      </c>
      <c r="N212" s="322" t="s">
        <v>742</v>
      </c>
      <c r="O212" s="222" t="s">
        <v>59</v>
      </c>
      <c r="P212" s="222" t="s">
        <v>59</v>
      </c>
      <c r="Q212" s="39"/>
      <c r="R212" s="273">
        <v>2</v>
      </c>
      <c r="S212" s="40">
        <v>200000</v>
      </c>
      <c r="T212" s="41"/>
      <c r="U212" s="18"/>
      <c r="V212" s="125"/>
    </row>
    <row r="213" spans="1:22" ht="15">
      <c r="A213" s="15" t="s">
        <v>433</v>
      </c>
      <c r="B213" s="60" t="s">
        <v>451</v>
      </c>
      <c r="C213" s="39" t="s">
        <v>62</v>
      </c>
      <c r="D213" s="38" t="s">
        <v>326</v>
      </c>
      <c r="E213" s="38" t="s">
        <v>523</v>
      </c>
      <c r="F213" s="38" t="s">
        <v>634</v>
      </c>
      <c r="G213" s="303">
        <v>48</v>
      </c>
      <c r="H213" s="123" t="s">
        <v>615</v>
      </c>
      <c r="I213" s="38" t="s">
        <v>483</v>
      </c>
      <c r="J213" s="39" t="s">
        <v>485</v>
      </c>
      <c r="K213" s="38" t="s">
        <v>1</v>
      </c>
      <c r="L213" s="315"/>
      <c r="M213" s="311" t="s">
        <v>377</v>
      </c>
      <c r="N213" s="316" t="s">
        <v>740</v>
      </c>
      <c r="O213" s="220"/>
      <c r="P213" s="220"/>
      <c r="Q213" s="39"/>
      <c r="R213" s="273">
        <v>1</v>
      </c>
      <c r="S213" s="40">
        <v>34000</v>
      </c>
      <c r="T213" s="41"/>
      <c r="U213" s="18"/>
      <c r="V213" s="125"/>
    </row>
    <row r="214" spans="1:22" ht="30">
      <c r="A214" s="15" t="s">
        <v>433</v>
      </c>
      <c r="B214" s="43" t="s">
        <v>279</v>
      </c>
      <c r="C214" s="39" t="s">
        <v>79</v>
      </c>
      <c r="D214" s="38"/>
      <c r="E214" s="38" t="s">
        <v>520</v>
      </c>
      <c r="F214" s="38" t="s">
        <v>538</v>
      </c>
      <c r="G214" s="303">
        <v>12</v>
      </c>
      <c r="H214" s="123" t="s">
        <v>419</v>
      </c>
      <c r="I214" s="38" t="s">
        <v>377</v>
      </c>
      <c r="J214" s="39" t="s">
        <v>514</v>
      </c>
      <c r="K214" s="38" t="s">
        <v>1</v>
      </c>
      <c r="L214" s="315"/>
      <c r="M214" s="311" t="s">
        <v>377</v>
      </c>
      <c r="N214" s="316" t="s">
        <v>832</v>
      </c>
      <c r="O214" s="222"/>
      <c r="P214" s="220"/>
      <c r="Q214" s="39" t="s">
        <v>920</v>
      </c>
      <c r="R214" s="273">
        <v>1.9</v>
      </c>
      <c r="S214" s="40">
        <v>180000</v>
      </c>
      <c r="T214" s="41"/>
      <c r="U214" s="18"/>
      <c r="V214" s="125"/>
    </row>
    <row r="215" spans="1:23" s="32" customFormat="1" ht="60">
      <c r="A215" s="15" t="s">
        <v>433</v>
      </c>
      <c r="B215" s="60" t="s">
        <v>502</v>
      </c>
      <c r="C215" s="39" t="s">
        <v>503</v>
      </c>
      <c r="D215" s="38" t="s">
        <v>333</v>
      </c>
      <c r="E215" s="38" t="s">
        <v>523</v>
      </c>
      <c r="F215" s="38" t="s">
        <v>635</v>
      </c>
      <c r="G215" s="303">
        <v>24</v>
      </c>
      <c r="H215" s="15" t="s">
        <v>976</v>
      </c>
      <c r="I215" s="38" t="s">
        <v>377</v>
      </c>
      <c r="J215" s="39" t="s">
        <v>484</v>
      </c>
      <c r="K215" s="38"/>
      <c r="L215" s="315"/>
      <c r="M215" s="311" t="s">
        <v>484</v>
      </c>
      <c r="N215" s="316" t="s">
        <v>921</v>
      </c>
      <c r="O215" s="222"/>
      <c r="P215" s="220"/>
      <c r="Q215" s="39" t="s">
        <v>922</v>
      </c>
      <c r="R215" s="273">
        <v>2.1</v>
      </c>
      <c r="S215" s="201">
        <v>225000</v>
      </c>
      <c r="T215" s="41"/>
      <c r="U215" s="18"/>
      <c r="V215" s="125"/>
      <c r="W215" s="26"/>
    </row>
    <row r="216" spans="1:22" ht="15">
      <c r="A216" s="15" t="s">
        <v>433</v>
      </c>
      <c r="B216" s="126" t="s">
        <v>844</v>
      </c>
      <c r="C216" s="15" t="s">
        <v>845</v>
      </c>
      <c r="D216" s="38" t="s">
        <v>320</v>
      </c>
      <c r="E216" s="38" t="s">
        <v>627</v>
      </c>
      <c r="F216" s="38" t="s">
        <v>634</v>
      </c>
      <c r="G216" s="303">
        <v>24</v>
      </c>
      <c r="H216" s="15" t="s">
        <v>957</v>
      </c>
      <c r="I216" s="125" t="s">
        <v>377</v>
      </c>
      <c r="J216" s="15" t="s">
        <v>607</v>
      </c>
      <c r="K216" s="38"/>
      <c r="L216" s="315"/>
      <c r="M216" s="311"/>
      <c r="N216" s="316" t="s">
        <v>740</v>
      </c>
      <c r="O216" s="222"/>
      <c r="P216" s="220"/>
      <c r="Q216" s="39"/>
      <c r="R216" s="273">
        <v>1.9</v>
      </c>
      <c r="S216" s="201">
        <v>175000</v>
      </c>
      <c r="T216" s="41"/>
      <c r="U216" s="18"/>
      <c r="V216" s="125"/>
    </row>
    <row r="217" spans="1:23" ht="30">
      <c r="A217" s="15" t="s">
        <v>433</v>
      </c>
      <c r="B217" s="43" t="s">
        <v>341</v>
      </c>
      <c r="C217" s="39" t="s">
        <v>80</v>
      </c>
      <c r="D217" s="38" t="s">
        <v>320</v>
      </c>
      <c r="E217" s="38" t="s">
        <v>627</v>
      </c>
      <c r="F217" s="38" t="s">
        <v>634</v>
      </c>
      <c r="G217" s="303">
        <v>24</v>
      </c>
      <c r="H217" s="15" t="s">
        <v>970</v>
      </c>
      <c r="I217" s="38" t="s">
        <v>377</v>
      </c>
      <c r="J217" s="15" t="s">
        <v>607</v>
      </c>
      <c r="K217" s="38" t="s">
        <v>1</v>
      </c>
      <c r="L217" s="315"/>
      <c r="M217" s="311" t="s">
        <v>377</v>
      </c>
      <c r="N217" s="316" t="s">
        <v>740</v>
      </c>
      <c r="O217" s="220"/>
      <c r="P217" s="220"/>
      <c r="Q217" s="39"/>
      <c r="R217" s="273">
        <v>1.4</v>
      </c>
      <c r="S217" s="40">
        <v>80000</v>
      </c>
      <c r="T217" s="41"/>
      <c r="U217" s="18"/>
      <c r="V217" s="125"/>
      <c r="W217" s="32"/>
    </row>
    <row r="218" spans="1:24" s="32" customFormat="1" ht="30">
      <c r="A218" s="15" t="s">
        <v>433</v>
      </c>
      <c r="B218" s="43" t="s">
        <v>504</v>
      </c>
      <c r="C218" s="39" t="s">
        <v>506</v>
      </c>
      <c r="D218" s="38"/>
      <c r="E218" s="38" t="s">
        <v>523</v>
      </c>
      <c r="F218" s="38" t="s">
        <v>538</v>
      </c>
      <c r="G218" s="303">
        <v>12</v>
      </c>
      <c r="H218" s="123" t="s">
        <v>603</v>
      </c>
      <c r="I218" s="125" t="s">
        <v>484</v>
      </c>
      <c r="J218" s="39" t="s">
        <v>513</v>
      </c>
      <c r="K218" s="38"/>
      <c r="L218" s="315"/>
      <c r="M218" s="311"/>
      <c r="N218" s="322" t="s">
        <v>742</v>
      </c>
      <c r="O218" s="222" t="s">
        <v>505</v>
      </c>
      <c r="P218" s="222" t="s">
        <v>505</v>
      </c>
      <c r="Q218" s="39"/>
      <c r="R218" s="273">
        <v>0.6</v>
      </c>
      <c r="S218" s="201">
        <v>9000</v>
      </c>
      <c r="T218" s="41"/>
      <c r="U218" s="18"/>
      <c r="V218" s="125"/>
      <c r="W218" s="78"/>
      <c r="X218" s="78"/>
    </row>
    <row r="219" spans="1:24" s="32" customFormat="1" ht="15">
      <c r="A219" s="15" t="s">
        <v>433</v>
      </c>
      <c r="B219" s="60" t="s">
        <v>342</v>
      </c>
      <c r="C219" s="39" t="s">
        <v>83</v>
      </c>
      <c r="D219" s="38" t="s">
        <v>241</v>
      </c>
      <c r="E219" s="125" t="s">
        <v>523</v>
      </c>
      <c r="F219" s="125" t="s">
        <v>634</v>
      </c>
      <c r="G219" s="303" t="s">
        <v>586</v>
      </c>
      <c r="H219" s="15" t="s">
        <v>994</v>
      </c>
      <c r="I219" s="38" t="s">
        <v>484</v>
      </c>
      <c r="J219" s="15" t="s">
        <v>607</v>
      </c>
      <c r="K219" s="38" t="s">
        <v>1</v>
      </c>
      <c r="L219" s="315" t="s">
        <v>568</v>
      </c>
      <c r="M219" s="311" t="s">
        <v>484</v>
      </c>
      <c r="N219" s="316" t="s">
        <v>832</v>
      </c>
      <c r="O219" s="220"/>
      <c r="P219" s="220"/>
      <c r="Q219" s="39"/>
      <c r="R219" s="273">
        <v>0.6</v>
      </c>
      <c r="S219" s="40">
        <v>14000</v>
      </c>
      <c r="T219" s="41"/>
      <c r="U219" s="18"/>
      <c r="V219" s="125">
        <v>8</v>
      </c>
      <c r="W219" s="64"/>
      <c r="X219" s="78"/>
    </row>
    <row r="220" spans="1:22" ht="15">
      <c r="A220" s="15" t="s">
        <v>433</v>
      </c>
      <c r="B220" s="60" t="s">
        <v>343</v>
      </c>
      <c r="C220" s="39" t="s">
        <v>92</v>
      </c>
      <c r="D220" s="38" t="s">
        <v>333</v>
      </c>
      <c r="E220" s="38" t="s">
        <v>627</v>
      </c>
      <c r="F220" s="38" t="s">
        <v>635</v>
      </c>
      <c r="G220" s="303">
        <v>24</v>
      </c>
      <c r="H220" s="15" t="s">
        <v>968</v>
      </c>
      <c r="I220" s="38" t="s">
        <v>484</v>
      </c>
      <c r="J220" s="15" t="s">
        <v>608</v>
      </c>
      <c r="K220" s="38" t="s">
        <v>1</v>
      </c>
      <c r="L220" s="315"/>
      <c r="M220" s="311" t="s">
        <v>377</v>
      </c>
      <c r="N220" s="316" t="s">
        <v>740</v>
      </c>
      <c r="O220" s="220"/>
      <c r="P220" s="220"/>
      <c r="Q220" s="39"/>
      <c r="R220" s="273">
        <v>1.7</v>
      </c>
      <c r="S220" s="40">
        <v>130000</v>
      </c>
      <c r="T220" s="41"/>
      <c r="U220" s="18"/>
      <c r="V220" s="125">
        <v>16</v>
      </c>
    </row>
    <row r="221" spans="1:23" ht="15">
      <c r="A221" s="15" t="s">
        <v>433</v>
      </c>
      <c r="B221" s="43" t="s">
        <v>754</v>
      </c>
      <c r="C221" s="6" t="s">
        <v>753</v>
      </c>
      <c r="D221" s="125" t="s">
        <v>330</v>
      </c>
      <c r="E221" s="125" t="s">
        <v>584</v>
      </c>
      <c r="F221" s="125" t="s">
        <v>634</v>
      </c>
      <c r="G221" s="301" t="s">
        <v>564</v>
      </c>
      <c r="H221" s="15" t="s">
        <v>659</v>
      </c>
      <c r="I221" s="125" t="s">
        <v>377</v>
      </c>
      <c r="J221" s="15" t="s">
        <v>513</v>
      </c>
      <c r="K221" s="38"/>
      <c r="L221" s="320"/>
      <c r="M221" s="311"/>
      <c r="N221" s="316" t="s">
        <v>756</v>
      </c>
      <c r="O221" s="39"/>
      <c r="P221" s="39"/>
      <c r="Q221" s="39"/>
      <c r="R221" s="273">
        <v>3</v>
      </c>
      <c r="S221" s="40">
        <v>500000</v>
      </c>
      <c r="T221" s="41"/>
      <c r="U221" s="18"/>
      <c r="V221" s="125"/>
      <c r="W221" s="32"/>
    </row>
    <row r="222" spans="1:23" s="32" customFormat="1" ht="15">
      <c r="A222" s="15" t="s">
        <v>433</v>
      </c>
      <c r="B222" s="60" t="s">
        <v>280</v>
      </c>
      <c r="C222" s="39" t="s">
        <v>108</v>
      </c>
      <c r="D222" s="38" t="s">
        <v>219</v>
      </c>
      <c r="E222" s="38" t="s">
        <v>523</v>
      </c>
      <c r="F222" s="38" t="s">
        <v>634</v>
      </c>
      <c r="G222" s="299" t="s">
        <v>563</v>
      </c>
      <c r="H222" s="15" t="s">
        <v>977</v>
      </c>
      <c r="I222" s="38" t="s">
        <v>377</v>
      </c>
      <c r="J222" s="15" t="s">
        <v>513</v>
      </c>
      <c r="K222" s="38" t="s">
        <v>1</v>
      </c>
      <c r="L222" s="315" t="s">
        <v>543</v>
      </c>
      <c r="M222" s="311" t="s">
        <v>484</v>
      </c>
      <c r="N222" s="316" t="s">
        <v>750</v>
      </c>
      <c r="O222" s="220"/>
      <c r="P222" s="223"/>
      <c r="Q222" s="99"/>
      <c r="R222" s="273">
        <v>0.7</v>
      </c>
      <c r="S222" s="40">
        <v>15000</v>
      </c>
      <c r="T222" s="41"/>
      <c r="U222" s="18"/>
      <c r="V222" s="125"/>
      <c r="W222" s="26"/>
    </row>
    <row r="223" spans="1:23" s="32" customFormat="1" ht="74.25" customHeight="1">
      <c r="A223" s="15" t="s">
        <v>433</v>
      </c>
      <c r="B223" s="60" t="s">
        <v>409</v>
      </c>
      <c r="C223" s="39" t="s">
        <v>109</v>
      </c>
      <c r="D223" s="38" t="s">
        <v>326</v>
      </c>
      <c r="E223" s="38" t="s">
        <v>520</v>
      </c>
      <c r="F223" s="125" t="s">
        <v>634</v>
      </c>
      <c r="G223" s="303">
        <v>72</v>
      </c>
      <c r="H223" s="123" t="s">
        <v>455</v>
      </c>
      <c r="I223" s="38" t="s">
        <v>484</v>
      </c>
      <c r="J223" s="39" t="s">
        <v>483</v>
      </c>
      <c r="K223" s="38" t="s">
        <v>1</v>
      </c>
      <c r="L223" s="315"/>
      <c r="M223" s="311" t="s">
        <v>377</v>
      </c>
      <c r="N223" s="316" t="s">
        <v>740</v>
      </c>
      <c r="O223" s="220"/>
      <c r="P223" s="220"/>
      <c r="Q223" s="39"/>
      <c r="R223" s="273">
        <v>0.8</v>
      </c>
      <c r="S223" s="201">
        <v>20000</v>
      </c>
      <c r="T223" s="41"/>
      <c r="U223" s="18"/>
      <c r="V223" s="125"/>
      <c r="W223" s="26"/>
    </row>
    <row r="224" spans="1:22" ht="30">
      <c r="A224" s="15" t="s">
        <v>433</v>
      </c>
      <c r="B224" s="60" t="s">
        <v>452</v>
      </c>
      <c r="C224" s="39" t="s">
        <v>110</v>
      </c>
      <c r="D224" s="38" t="s">
        <v>326</v>
      </c>
      <c r="E224" s="38" t="s">
        <v>520</v>
      </c>
      <c r="F224" s="38" t="s">
        <v>635</v>
      </c>
      <c r="G224" s="303">
        <v>60</v>
      </c>
      <c r="H224" s="123" t="s">
        <v>615</v>
      </c>
      <c r="I224" s="38" t="s">
        <v>483</v>
      </c>
      <c r="J224" s="39" t="s">
        <v>485</v>
      </c>
      <c r="K224" s="38" t="s">
        <v>1</v>
      </c>
      <c r="L224" s="315"/>
      <c r="M224" s="311" t="s">
        <v>484</v>
      </c>
      <c r="N224" s="316" t="s">
        <v>740</v>
      </c>
      <c r="O224" s="220"/>
      <c r="P224" s="220"/>
      <c r="Q224" s="39"/>
      <c r="R224" s="273">
        <v>2.8</v>
      </c>
      <c r="S224" s="40">
        <v>460000</v>
      </c>
      <c r="T224" s="41"/>
      <c r="U224" s="18"/>
      <c r="V224" s="125">
        <v>2</v>
      </c>
    </row>
    <row r="225" spans="1:23" ht="45">
      <c r="A225" s="15" t="s">
        <v>433</v>
      </c>
      <c r="B225" s="60" t="s">
        <v>453</v>
      </c>
      <c r="C225" s="39" t="s">
        <v>111</v>
      </c>
      <c r="D225" s="38" t="s">
        <v>326</v>
      </c>
      <c r="E225" s="38" t="s">
        <v>520</v>
      </c>
      <c r="F225" s="38" t="s">
        <v>634</v>
      </c>
      <c r="G225" s="303">
        <v>60</v>
      </c>
      <c r="H225" s="123" t="s">
        <v>615</v>
      </c>
      <c r="I225" s="38" t="s">
        <v>483</v>
      </c>
      <c r="J225" s="39" t="s">
        <v>485</v>
      </c>
      <c r="K225" s="38" t="s">
        <v>7</v>
      </c>
      <c r="L225" s="315"/>
      <c r="M225" s="311" t="s">
        <v>484</v>
      </c>
      <c r="N225" s="316" t="s">
        <v>930</v>
      </c>
      <c r="O225" s="220"/>
      <c r="P225" s="220"/>
      <c r="Q225" s="39" t="s">
        <v>931</v>
      </c>
      <c r="R225" s="273">
        <v>5</v>
      </c>
      <c r="S225" s="40">
        <v>1700000</v>
      </c>
      <c r="T225" s="41"/>
      <c r="U225" s="18"/>
      <c r="V225" s="125"/>
      <c r="W225" s="32"/>
    </row>
    <row r="226" spans="1:22" ht="15">
      <c r="A226" s="15" t="s">
        <v>433</v>
      </c>
      <c r="B226" s="60" t="s">
        <v>410</v>
      </c>
      <c r="C226" s="39" t="s">
        <v>112</v>
      </c>
      <c r="D226" s="38" t="s">
        <v>326</v>
      </c>
      <c r="E226" s="38" t="s">
        <v>520</v>
      </c>
      <c r="F226" s="125" t="s">
        <v>634</v>
      </c>
      <c r="G226" s="303">
        <v>72</v>
      </c>
      <c r="H226" s="123" t="s">
        <v>455</v>
      </c>
      <c r="I226" s="38" t="s">
        <v>483</v>
      </c>
      <c r="J226" s="39" t="s">
        <v>483</v>
      </c>
      <c r="K226" s="38" t="s">
        <v>1</v>
      </c>
      <c r="L226" s="315"/>
      <c r="M226" s="311" t="s">
        <v>484</v>
      </c>
      <c r="N226" s="316" t="s">
        <v>740</v>
      </c>
      <c r="O226" s="222" t="s">
        <v>701</v>
      </c>
      <c r="P226" s="220" t="s">
        <v>113</v>
      </c>
      <c r="Q226" s="39"/>
      <c r="R226" s="273">
        <v>0.4</v>
      </c>
      <c r="S226" s="201">
        <v>4300</v>
      </c>
      <c r="T226" s="41"/>
      <c r="U226" s="18"/>
      <c r="V226" s="125"/>
    </row>
    <row r="227" spans="1:22" s="32" customFormat="1" ht="60">
      <c r="A227" s="15" t="s">
        <v>433</v>
      </c>
      <c r="B227" s="43" t="s">
        <v>796</v>
      </c>
      <c r="C227" s="39" t="s">
        <v>797</v>
      </c>
      <c r="D227" s="125" t="s">
        <v>326</v>
      </c>
      <c r="E227" s="125" t="s">
        <v>520</v>
      </c>
      <c r="F227" s="125" t="s">
        <v>634</v>
      </c>
      <c r="G227" s="301" t="s">
        <v>637</v>
      </c>
      <c r="H227" s="15" t="s">
        <v>616</v>
      </c>
      <c r="I227" s="125" t="s">
        <v>484</v>
      </c>
      <c r="J227" s="15" t="s">
        <v>638</v>
      </c>
      <c r="K227" s="38"/>
      <c r="L227" s="315"/>
      <c r="M227" s="311"/>
      <c r="N227" s="316" t="s">
        <v>930</v>
      </c>
      <c r="O227" s="220" t="s">
        <v>798</v>
      </c>
      <c r="P227" s="220" t="s">
        <v>798</v>
      </c>
      <c r="Q227" s="15" t="s">
        <v>932</v>
      </c>
      <c r="R227" s="273">
        <v>0.6</v>
      </c>
      <c r="S227" s="201">
        <v>12000</v>
      </c>
      <c r="T227" s="41"/>
      <c r="U227" s="18"/>
      <c r="V227" s="125"/>
    </row>
    <row r="228" spans="1:22" ht="30">
      <c r="A228" s="15" t="s">
        <v>433</v>
      </c>
      <c r="B228" s="60" t="s">
        <v>411</v>
      </c>
      <c r="C228" s="39" t="s">
        <v>114</v>
      </c>
      <c r="D228" s="38" t="s">
        <v>326</v>
      </c>
      <c r="E228" s="38" t="s">
        <v>520</v>
      </c>
      <c r="F228" s="38" t="s">
        <v>634</v>
      </c>
      <c r="G228" s="303">
        <v>72</v>
      </c>
      <c r="H228" s="123" t="s">
        <v>605</v>
      </c>
      <c r="I228" s="38" t="s">
        <v>484</v>
      </c>
      <c r="J228" s="39" t="s">
        <v>483</v>
      </c>
      <c r="K228" s="38" t="s">
        <v>1</v>
      </c>
      <c r="L228" s="315"/>
      <c r="M228" s="311" t="s">
        <v>377</v>
      </c>
      <c r="N228" s="316" t="s">
        <v>740</v>
      </c>
      <c r="O228" s="222" t="s">
        <v>702</v>
      </c>
      <c r="P228" s="222" t="s">
        <v>702</v>
      </c>
      <c r="Q228" s="39"/>
      <c r="R228" s="273">
        <v>1</v>
      </c>
      <c r="S228" s="201">
        <v>31000</v>
      </c>
      <c r="T228" s="41"/>
      <c r="U228" s="18"/>
      <c r="V228" s="125"/>
    </row>
    <row r="229" spans="1:23" s="32" customFormat="1" ht="15">
      <c r="A229" s="15" t="s">
        <v>433</v>
      </c>
      <c r="B229" s="60" t="s">
        <v>376</v>
      </c>
      <c r="C229" s="39" t="s">
        <v>13</v>
      </c>
      <c r="D229" s="38" t="s">
        <v>309</v>
      </c>
      <c r="E229" s="38" t="s">
        <v>520</v>
      </c>
      <c r="F229" s="125" t="s">
        <v>634</v>
      </c>
      <c r="G229" s="303" t="s">
        <v>542</v>
      </c>
      <c r="H229" s="15" t="s">
        <v>993</v>
      </c>
      <c r="I229" s="38" t="s">
        <v>377</v>
      </c>
      <c r="J229" s="39" t="s">
        <v>484</v>
      </c>
      <c r="K229" s="38" t="s">
        <v>7</v>
      </c>
      <c r="L229" s="315" t="s">
        <v>596</v>
      </c>
      <c r="M229" s="311" t="s">
        <v>484</v>
      </c>
      <c r="N229" s="316" t="s">
        <v>832</v>
      </c>
      <c r="O229" s="220"/>
      <c r="P229" s="220"/>
      <c r="Q229" s="39"/>
      <c r="R229" s="273">
        <v>0.7</v>
      </c>
      <c r="S229" s="40">
        <v>12000</v>
      </c>
      <c r="T229" s="41"/>
      <c r="U229" s="18"/>
      <c r="V229" s="125"/>
      <c r="W229" s="26"/>
    </row>
    <row r="230" spans="1:23" s="32" customFormat="1" ht="15">
      <c r="A230" s="15" t="s">
        <v>433</v>
      </c>
      <c r="B230" s="60" t="s">
        <v>454</v>
      </c>
      <c r="C230" s="39" t="s">
        <v>15</v>
      </c>
      <c r="D230" s="38" t="s">
        <v>333</v>
      </c>
      <c r="E230" s="38" t="s">
        <v>520</v>
      </c>
      <c r="F230" s="125" t="s">
        <v>634</v>
      </c>
      <c r="G230" s="303" t="s">
        <v>597</v>
      </c>
      <c r="H230" s="15" t="s">
        <v>615</v>
      </c>
      <c r="I230" s="38" t="s">
        <v>377</v>
      </c>
      <c r="J230" s="39" t="s">
        <v>485</v>
      </c>
      <c r="K230" s="38" t="s">
        <v>1</v>
      </c>
      <c r="L230" s="315" t="s">
        <v>568</v>
      </c>
      <c r="M230" s="311" t="s">
        <v>484</v>
      </c>
      <c r="N230" s="316" t="s">
        <v>740</v>
      </c>
      <c r="O230" s="220"/>
      <c r="P230" s="220"/>
      <c r="Q230" s="39"/>
      <c r="R230" s="273">
        <v>0.5</v>
      </c>
      <c r="S230" s="40">
        <v>6600</v>
      </c>
      <c r="T230" s="41"/>
      <c r="U230" s="18"/>
      <c r="V230" s="125"/>
      <c r="W230" s="26"/>
    </row>
    <row r="231" spans="1:22" ht="45">
      <c r="A231" s="15" t="s">
        <v>433</v>
      </c>
      <c r="B231" s="60" t="s">
        <v>281</v>
      </c>
      <c r="C231" s="39" t="s">
        <v>18</v>
      </c>
      <c r="D231" s="38" t="s">
        <v>330</v>
      </c>
      <c r="E231" s="38" t="s">
        <v>520</v>
      </c>
      <c r="F231" s="125" t="s">
        <v>634</v>
      </c>
      <c r="G231" s="303" t="s">
        <v>539</v>
      </c>
      <c r="H231" s="123" t="s">
        <v>603</v>
      </c>
      <c r="I231" s="38" t="s">
        <v>377</v>
      </c>
      <c r="J231" s="15" t="s">
        <v>513</v>
      </c>
      <c r="K231" s="38" t="s">
        <v>1</v>
      </c>
      <c r="L231" s="315" t="s">
        <v>568</v>
      </c>
      <c r="M231" s="311"/>
      <c r="N231" s="316" t="s">
        <v>941</v>
      </c>
      <c r="O231" s="222" t="s">
        <v>45</v>
      </c>
      <c r="P231" s="222" t="s">
        <v>45</v>
      </c>
      <c r="Q231" s="15" t="s">
        <v>942</v>
      </c>
      <c r="R231" s="273">
        <v>1</v>
      </c>
      <c r="S231" s="40">
        <v>30000</v>
      </c>
      <c r="T231" s="41"/>
      <c r="U231" s="18"/>
      <c r="V231" s="125"/>
    </row>
    <row r="232" spans="1:22" ht="15">
      <c r="A232" s="15" t="s">
        <v>433</v>
      </c>
      <c r="B232" s="60" t="s">
        <v>282</v>
      </c>
      <c r="C232" s="39" t="s">
        <v>19</v>
      </c>
      <c r="D232" s="38" t="s">
        <v>219</v>
      </c>
      <c r="E232" s="38" t="s">
        <v>520</v>
      </c>
      <c r="F232" s="125" t="s">
        <v>538</v>
      </c>
      <c r="G232" s="299" t="s">
        <v>535</v>
      </c>
      <c r="H232" s="123" t="s">
        <v>603</v>
      </c>
      <c r="I232" s="38" t="s">
        <v>377</v>
      </c>
      <c r="J232" s="15" t="s">
        <v>513</v>
      </c>
      <c r="K232" s="38" t="s">
        <v>1</v>
      </c>
      <c r="L232" s="315" t="s">
        <v>550</v>
      </c>
      <c r="M232" s="311"/>
      <c r="N232" s="316" t="s">
        <v>740</v>
      </c>
      <c r="O232" s="222"/>
      <c r="P232" s="220"/>
      <c r="Q232" s="15" t="s">
        <v>943</v>
      </c>
      <c r="R232" s="273">
        <v>2</v>
      </c>
      <c r="S232" s="40">
        <v>200000</v>
      </c>
      <c r="T232" s="41"/>
      <c r="U232" s="18"/>
      <c r="V232" s="125"/>
    </row>
    <row r="233" spans="1:22" ht="15">
      <c r="A233" s="15" t="s">
        <v>433</v>
      </c>
      <c r="B233" s="60" t="s">
        <v>21</v>
      </c>
      <c r="C233" s="39" t="s">
        <v>20</v>
      </c>
      <c r="D233" s="38" t="s">
        <v>219</v>
      </c>
      <c r="E233" s="38" t="s">
        <v>520</v>
      </c>
      <c r="F233" s="125" t="s">
        <v>538</v>
      </c>
      <c r="G233" s="303" t="s">
        <v>539</v>
      </c>
      <c r="H233" s="15" t="s">
        <v>667</v>
      </c>
      <c r="I233" s="38" t="s">
        <v>377</v>
      </c>
      <c r="J233" s="39" t="s">
        <v>517</v>
      </c>
      <c r="K233" s="38" t="s">
        <v>7</v>
      </c>
      <c r="L233" s="315" t="s">
        <v>543</v>
      </c>
      <c r="M233" s="311"/>
      <c r="N233" s="316" t="s">
        <v>842</v>
      </c>
      <c r="O233" s="222"/>
      <c r="P233" s="220"/>
      <c r="Q233" s="39"/>
      <c r="R233" s="273">
        <v>0.8</v>
      </c>
      <c r="S233" s="40">
        <v>16000</v>
      </c>
      <c r="T233" s="41"/>
      <c r="U233" s="18"/>
      <c r="V233" s="125"/>
    </row>
    <row r="234" spans="1:22" ht="15">
      <c r="A234" s="15" t="s">
        <v>433</v>
      </c>
      <c r="B234" s="60" t="s">
        <v>283</v>
      </c>
      <c r="C234" s="39" t="s">
        <v>22</v>
      </c>
      <c r="D234" s="38"/>
      <c r="E234" s="38" t="s">
        <v>523</v>
      </c>
      <c r="F234" s="125" t="s">
        <v>634</v>
      </c>
      <c r="G234" s="303">
        <v>48</v>
      </c>
      <c r="H234" s="123" t="s">
        <v>419</v>
      </c>
      <c r="I234" s="38" t="s">
        <v>377</v>
      </c>
      <c r="J234" s="39" t="s">
        <v>514</v>
      </c>
      <c r="K234" s="38" t="s">
        <v>1</v>
      </c>
      <c r="L234" s="315"/>
      <c r="M234" s="311" t="s">
        <v>377</v>
      </c>
      <c r="N234" s="316" t="s">
        <v>740</v>
      </c>
      <c r="O234" s="222" t="s">
        <v>46</v>
      </c>
      <c r="P234" s="222" t="s">
        <v>46</v>
      </c>
      <c r="Q234" s="39"/>
      <c r="R234" s="273">
        <v>0.1</v>
      </c>
      <c r="S234" s="40">
        <v>680</v>
      </c>
      <c r="T234" s="41"/>
      <c r="U234" s="18"/>
      <c r="V234" s="125"/>
    </row>
    <row r="235" spans="1:23" ht="45">
      <c r="A235" s="15" t="s">
        <v>433</v>
      </c>
      <c r="B235" s="43" t="s">
        <v>413</v>
      </c>
      <c r="C235" s="39" t="s">
        <v>39</v>
      </c>
      <c r="D235" s="38" t="s">
        <v>326</v>
      </c>
      <c r="E235" s="38" t="s">
        <v>520</v>
      </c>
      <c r="F235" s="125" t="s">
        <v>634</v>
      </c>
      <c r="G235" s="303" t="s">
        <v>602</v>
      </c>
      <c r="H235" s="123" t="s">
        <v>455</v>
      </c>
      <c r="I235" s="38" t="s">
        <v>483</v>
      </c>
      <c r="J235" s="39" t="s">
        <v>483</v>
      </c>
      <c r="K235" s="38" t="s">
        <v>1</v>
      </c>
      <c r="L235" s="315">
        <v>7</v>
      </c>
      <c r="M235" s="311"/>
      <c r="N235" s="316" t="s">
        <v>854</v>
      </c>
      <c r="O235" s="220"/>
      <c r="P235" s="220"/>
      <c r="Q235" s="39" t="s">
        <v>947</v>
      </c>
      <c r="R235" s="273">
        <v>0.1</v>
      </c>
      <c r="S235" s="40">
        <v>709</v>
      </c>
      <c r="T235" s="41"/>
      <c r="U235" s="18"/>
      <c r="V235" s="125"/>
      <c r="W235" s="32"/>
    </row>
    <row r="236" spans="1:22" s="32" customFormat="1" ht="15">
      <c r="A236" s="39" t="s">
        <v>377</v>
      </c>
      <c r="B236" s="60" t="s">
        <v>378</v>
      </c>
      <c r="C236" s="39" t="s">
        <v>332</v>
      </c>
      <c r="D236" s="38" t="s">
        <v>330</v>
      </c>
      <c r="E236" s="38" t="s">
        <v>523</v>
      </c>
      <c r="F236" s="38" t="s">
        <v>538</v>
      </c>
      <c r="G236" s="303" t="s">
        <v>539</v>
      </c>
      <c r="H236" s="15" t="s">
        <v>667</v>
      </c>
      <c r="I236" s="38" t="s">
        <v>377</v>
      </c>
      <c r="J236" s="15" t="s">
        <v>513</v>
      </c>
      <c r="K236" s="38" t="s">
        <v>5</v>
      </c>
      <c r="L236" s="319" t="s">
        <v>557</v>
      </c>
      <c r="M236" s="311" t="s">
        <v>377</v>
      </c>
      <c r="N236" s="316" t="s">
        <v>742</v>
      </c>
      <c r="O236" s="220"/>
      <c r="P236" s="220"/>
      <c r="Q236" s="39"/>
      <c r="R236" s="273">
        <v>0.7</v>
      </c>
      <c r="S236" s="40">
        <v>12208</v>
      </c>
      <c r="T236" s="41"/>
      <c r="U236" s="18"/>
      <c r="V236" s="125"/>
    </row>
    <row r="237" spans="1:23" ht="45">
      <c r="A237" s="39" t="s">
        <v>377</v>
      </c>
      <c r="B237" s="60" t="s">
        <v>469</v>
      </c>
      <c r="C237" s="39" t="s">
        <v>624</v>
      </c>
      <c r="D237" s="38" t="s">
        <v>333</v>
      </c>
      <c r="E237" s="125" t="s">
        <v>523</v>
      </c>
      <c r="F237" s="125" t="s">
        <v>634</v>
      </c>
      <c r="G237" s="303" t="s">
        <v>540</v>
      </c>
      <c r="H237" s="123" t="s">
        <v>616</v>
      </c>
      <c r="I237" s="38" t="s">
        <v>377</v>
      </c>
      <c r="J237" s="39" t="s">
        <v>485</v>
      </c>
      <c r="K237" s="38" t="s">
        <v>4</v>
      </c>
      <c r="L237" s="319" t="s">
        <v>557</v>
      </c>
      <c r="M237" s="311" t="s">
        <v>541</v>
      </c>
      <c r="N237" s="316" t="s">
        <v>742</v>
      </c>
      <c r="O237" s="222"/>
      <c r="P237" s="220"/>
      <c r="Q237" s="39" t="s">
        <v>861</v>
      </c>
      <c r="R237" s="273">
        <v>0.4</v>
      </c>
      <c r="S237" s="40">
        <v>4813</v>
      </c>
      <c r="T237" s="41"/>
      <c r="U237" s="18"/>
      <c r="V237" s="125"/>
      <c r="W237" s="32"/>
    </row>
    <row r="238" spans="1:22" s="32" customFormat="1" ht="30">
      <c r="A238" s="39" t="s">
        <v>377</v>
      </c>
      <c r="B238" s="60" t="s">
        <v>379</v>
      </c>
      <c r="C238" s="39" t="s">
        <v>242</v>
      </c>
      <c r="D238" s="38" t="s">
        <v>241</v>
      </c>
      <c r="E238" s="38" t="s">
        <v>523</v>
      </c>
      <c r="F238" s="125" t="s">
        <v>634</v>
      </c>
      <c r="G238" s="305" t="s">
        <v>564</v>
      </c>
      <c r="H238" s="123" t="s">
        <v>660</v>
      </c>
      <c r="I238" s="38" t="s">
        <v>484</v>
      </c>
      <c r="J238" s="15" t="s">
        <v>513</v>
      </c>
      <c r="K238" s="38" t="s">
        <v>2</v>
      </c>
      <c r="L238" s="315" t="s">
        <v>550</v>
      </c>
      <c r="M238" s="311" t="s">
        <v>484</v>
      </c>
      <c r="N238" s="316" t="s">
        <v>740</v>
      </c>
      <c r="O238" s="220"/>
      <c r="P238" s="220"/>
      <c r="Q238" s="39"/>
      <c r="R238" s="273">
        <v>0.8</v>
      </c>
      <c r="S238" s="40">
        <v>17000</v>
      </c>
      <c r="T238" s="41"/>
      <c r="U238" s="18"/>
      <c r="V238" s="125"/>
    </row>
    <row r="239" spans="1:23" ht="15">
      <c r="A239" s="39" t="s">
        <v>377</v>
      </c>
      <c r="B239" s="60" t="s">
        <v>284</v>
      </c>
      <c r="C239" s="39" t="s">
        <v>243</v>
      </c>
      <c r="D239" s="38"/>
      <c r="E239" s="38" t="s">
        <v>520</v>
      </c>
      <c r="F239" s="125" t="s">
        <v>538</v>
      </c>
      <c r="G239" s="307" t="s">
        <v>565</v>
      </c>
      <c r="H239" s="123" t="s">
        <v>419</v>
      </c>
      <c r="I239" s="38" t="s">
        <v>484</v>
      </c>
      <c r="J239" s="39" t="s">
        <v>514</v>
      </c>
      <c r="K239" s="38" t="s">
        <v>4</v>
      </c>
      <c r="L239" s="315" t="s">
        <v>566</v>
      </c>
      <c r="M239" s="311" t="s">
        <v>541</v>
      </c>
      <c r="N239" s="316" t="s">
        <v>832</v>
      </c>
      <c r="O239" s="222"/>
      <c r="P239" s="220"/>
      <c r="Q239" s="39"/>
      <c r="R239" s="273">
        <v>0.4</v>
      </c>
      <c r="S239" s="40">
        <v>5200</v>
      </c>
      <c r="T239" s="41"/>
      <c r="U239" s="18"/>
      <c r="V239" s="125"/>
      <c r="W239" s="32"/>
    </row>
    <row r="240" spans="1:22" ht="90">
      <c r="A240" s="107" t="s">
        <v>377</v>
      </c>
      <c r="B240" s="60" t="s">
        <v>142</v>
      </c>
      <c r="C240" s="39" t="s">
        <v>141</v>
      </c>
      <c r="D240" s="38" t="s">
        <v>219</v>
      </c>
      <c r="E240" s="38" t="s">
        <v>523</v>
      </c>
      <c r="F240" s="125" t="s">
        <v>538</v>
      </c>
      <c r="G240" s="307" t="s">
        <v>576</v>
      </c>
      <c r="H240" s="123" t="s">
        <v>603</v>
      </c>
      <c r="I240" s="38" t="s">
        <v>483</v>
      </c>
      <c r="J240" s="15" t="s">
        <v>513</v>
      </c>
      <c r="K240" s="38" t="s">
        <v>5</v>
      </c>
      <c r="L240" s="315" t="s">
        <v>568</v>
      </c>
      <c r="M240" s="311" t="s">
        <v>484</v>
      </c>
      <c r="N240" s="316" t="s">
        <v>781</v>
      </c>
      <c r="O240" s="222"/>
      <c r="P240" s="268"/>
      <c r="Q240" s="15" t="s">
        <v>890</v>
      </c>
      <c r="R240" s="273">
        <v>0.3</v>
      </c>
      <c r="S240" s="40">
        <v>2700</v>
      </c>
      <c r="T240" s="41"/>
      <c r="U240" s="18"/>
      <c r="V240" s="125"/>
    </row>
    <row r="241" spans="1:23" ht="30">
      <c r="A241" s="39" t="s">
        <v>377</v>
      </c>
      <c r="B241" s="43" t="s">
        <v>732</v>
      </c>
      <c r="C241" s="39" t="s">
        <v>140</v>
      </c>
      <c r="D241" s="38"/>
      <c r="E241" s="38" t="s">
        <v>523</v>
      </c>
      <c r="F241" s="38" t="s">
        <v>538</v>
      </c>
      <c r="G241" s="299" t="s">
        <v>563</v>
      </c>
      <c r="H241" s="15" t="s">
        <v>667</v>
      </c>
      <c r="I241" s="38" t="s">
        <v>484</v>
      </c>
      <c r="J241" s="15" t="s">
        <v>513</v>
      </c>
      <c r="K241" s="38" t="s">
        <v>3</v>
      </c>
      <c r="L241" s="315" t="s">
        <v>557</v>
      </c>
      <c r="M241" s="311" t="s">
        <v>484</v>
      </c>
      <c r="N241" s="316" t="s">
        <v>742</v>
      </c>
      <c r="O241" s="222" t="s">
        <v>516</v>
      </c>
      <c r="P241" s="222" t="s">
        <v>516</v>
      </c>
      <c r="Q241" s="39"/>
      <c r="R241" s="273">
        <v>0.8</v>
      </c>
      <c r="S241" s="40">
        <v>19000</v>
      </c>
      <c r="T241" s="41"/>
      <c r="U241" s="18"/>
      <c r="V241" s="125"/>
      <c r="W241" s="32"/>
    </row>
    <row r="242" spans="1:22" ht="30">
      <c r="A242" s="107" t="s">
        <v>377</v>
      </c>
      <c r="B242" s="43" t="s">
        <v>978</v>
      </c>
      <c r="C242" s="39" t="s">
        <v>143</v>
      </c>
      <c r="D242" s="38"/>
      <c r="E242" s="38" t="s">
        <v>520</v>
      </c>
      <c r="F242" s="125" t="s">
        <v>634</v>
      </c>
      <c r="G242" s="299" t="s">
        <v>563</v>
      </c>
      <c r="H242" s="123" t="s">
        <v>660</v>
      </c>
      <c r="I242" s="38" t="s">
        <v>484</v>
      </c>
      <c r="J242" s="15" t="s">
        <v>513</v>
      </c>
      <c r="K242" s="38" t="s">
        <v>5</v>
      </c>
      <c r="L242" s="315" t="s">
        <v>550</v>
      </c>
      <c r="M242" s="311" t="s">
        <v>484</v>
      </c>
      <c r="N242" s="316" t="s">
        <v>740</v>
      </c>
      <c r="O242" s="220" t="s">
        <v>144</v>
      </c>
      <c r="P242" s="220" t="s">
        <v>144</v>
      </c>
      <c r="Q242" s="39"/>
      <c r="R242" s="273">
        <v>0.7</v>
      </c>
      <c r="S242" s="40">
        <v>15000</v>
      </c>
      <c r="T242" s="41"/>
      <c r="U242" s="18"/>
      <c r="V242" s="125">
        <v>8</v>
      </c>
    </row>
    <row r="243" spans="1:22" ht="30">
      <c r="A243" s="107" t="s">
        <v>377</v>
      </c>
      <c r="B243" s="60" t="s">
        <v>380</v>
      </c>
      <c r="C243" s="39" t="s">
        <v>147</v>
      </c>
      <c r="D243" s="38" t="s">
        <v>202</v>
      </c>
      <c r="E243" s="38" t="s">
        <v>523</v>
      </c>
      <c r="F243" s="125" t="s">
        <v>634</v>
      </c>
      <c r="G243" s="303" t="s">
        <v>532</v>
      </c>
      <c r="H243" s="15" t="s">
        <v>969</v>
      </c>
      <c r="I243" s="38" t="s">
        <v>484</v>
      </c>
      <c r="J243" s="39" t="s">
        <v>517</v>
      </c>
      <c r="K243" s="38" t="s">
        <v>2</v>
      </c>
      <c r="L243" s="315" t="s">
        <v>550</v>
      </c>
      <c r="M243" s="311" t="s">
        <v>541</v>
      </c>
      <c r="N243" s="322" t="s">
        <v>893</v>
      </c>
      <c r="O243" s="220"/>
      <c r="P243" s="220"/>
      <c r="Q243" s="15" t="s">
        <v>894</v>
      </c>
      <c r="R243" s="273">
        <v>0.4</v>
      </c>
      <c r="S243" s="40">
        <v>5500</v>
      </c>
      <c r="T243" s="41"/>
      <c r="U243" s="18"/>
      <c r="V243" s="125"/>
    </row>
    <row r="244" spans="1:22" ht="30">
      <c r="A244" s="107" t="s">
        <v>377</v>
      </c>
      <c r="B244" s="59" t="s">
        <v>381</v>
      </c>
      <c r="C244" s="34" t="s">
        <v>148</v>
      </c>
      <c r="D244" s="38"/>
      <c r="E244" s="38" t="s">
        <v>584</v>
      </c>
      <c r="F244" s="125" t="s">
        <v>634</v>
      </c>
      <c r="G244" s="303">
        <v>24</v>
      </c>
      <c r="H244" s="15" t="s">
        <v>847</v>
      </c>
      <c r="I244" s="38" t="s">
        <v>484</v>
      </c>
      <c r="J244" s="39" t="s">
        <v>517</v>
      </c>
      <c r="K244" s="38" t="s">
        <v>2</v>
      </c>
      <c r="L244" s="320" t="s">
        <v>557</v>
      </c>
      <c r="M244" s="311"/>
      <c r="N244" s="316" t="s">
        <v>749</v>
      </c>
      <c r="O244" s="220"/>
      <c r="P244" s="220"/>
      <c r="Q244" s="39"/>
      <c r="R244" s="273">
        <v>0.4</v>
      </c>
      <c r="S244" s="40">
        <v>4900</v>
      </c>
      <c r="T244" s="41"/>
      <c r="U244" s="18"/>
      <c r="V244" s="125"/>
    </row>
    <row r="245" spans="1:22" ht="15">
      <c r="A245" s="107" t="s">
        <v>377</v>
      </c>
      <c r="B245" s="43" t="s">
        <v>382</v>
      </c>
      <c r="C245" s="39" t="s">
        <v>178</v>
      </c>
      <c r="D245" s="38" t="s">
        <v>219</v>
      </c>
      <c r="E245" s="38" t="s">
        <v>523</v>
      </c>
      <c r="F245" s="125" t="s">
        <v>634</v>
      </c>
      <c r="G245" s="299" t="s">
        <v>535</v>
      </c>
      <c r="H245" s="123" t="s">
        <v>483</v>
      </c>
      <c r="I245" s="38" t="s">
        <v>484</v>
      </c>
      <c r="J245" s="15" t="s">
        <v>517</v>
      </c>
      <c r="K245" s="38" t="s">
        <v>3</v>
      </c>
      <c r="L245" s="315" t="s">
        <v>547</v>
      </c>
      <c r="M245" s="311" t="s">
        <v>541</v>
      </c>
      <c r="N245" s="316" t="s">
        <v>740</v>
      </c>
      <c r="O245" s="220"/>
      <c r="P245" s="220"/>
      <c r="Q245" s="39"/>
      <c r="R245" s="273">
        <v>0.3</v>
      </c>
      <c r="S245" s="40">
        <v>3900</v>
      </c>
      <c r="T245" s="41"/>
      <c r="U245" s="18"/>
      <c r="V245" s="125"/>
    </row>
    <row r="246" spans="1:23" ht="15">
      <c r="A246" s="39" t="s">
        <v>377</v>
      </c>
      <c r="B246" s="60" t="s">
        <v>318</v>
      </c>
      <c r="C246" s="39" t="s">
        <v>319</v>
      </c>
      <c r="D246" s="38" t="s">
        <v>320</v>
      </c>
      <c r="E246" s="38" t="s">
        <v>523</v>
      </c>
      <c r="F246" s="38" t="s">
        <v>634</v>
      </c>
      <c r="G246" s="303">
        <v>24</v>
      </c>
      <c r="H246" s="15" t="s">
        <v>619</v>
      </c>
      <c r="I246" s="38" t="s">
        <v>484</v>
      </c>
      <c r="J246" s="39" t="s">
        <v>608</v>
      </c>
      <c r="K246" s="38" t="s">
        <v>3</v>
      </c>
      <c r="L246" s="320" t="s">
        <v>557</v>
      </c>
      <c r="M246" s="311"/>
      <c r="N246" s="316" t="s">
        <v>740</v>
      </c>
      <c r="O246" s="220"/>
      <c r="P246" s="220"/>
      <c r="Q246" s="39"/>
      <c r="R246" s="273">
        <v>0.2</v>
      </c>
      <c r="S246" s="40">
        <v>1800</v>
      </c>
      <c r="T246" s="41"/>
      <c r="U246" s="18"/>
      <c r="V246" s="125"/>
      <c r="W246" s="32"/>
    </row>
    <row r="247" spans="1:23" s="32" customFormat="1" ht="30">
      <c r="A247" s="107" t="s">
        <v>377</v>
      </c>
      <c r="B247" s="60" t="s">
        <v>383</v>
      </c>
      <c r="C247" s="39" t="s">
        <v>63</v>
      </c>
      <c r="D247" s="38" t="s">
        <v>306</v>
      </c>
      <c r="E247" s="125" t="s">
        <v>523</v>
      </c>
      <c r="F247" s="38" t="s">
        <v>538</v>
      </c>
      <c r="G247" s="299" t="s">
        <v>544</v>
      </c>
      <c r="H247" s="123" t="s">
        <v>603</v>
      </c>
      <c r="I247" s="38" t="s">
        <v>484</v>
      </c>
      <c r="J247" s="15" t="s">
        <v>513</v>
      </c>
      <c r="K247" s="38" t="s">
        <v>2</v>
      </c>
      <c r="L247" s="315" t="s">
        <v>550</v>
      </c>
      <c r="M247" s="311" t="s">
        <v>484</v>
      </c>
      <c r="N247" s="322" t="s">
        <v>749</v>
      </c>
      <c r="O247" s="220"/>
      <c r="P247" s="220"/>
      <c r="Q247" s="39"/>
      <c r="R247" s="273">
        <v>0.5</v>
      </c>
      <c r="S247" s="40">
        <v>8000</v>
      </c>
      <c r="T247" s="41"/>
      <c r="U247" s="18"/>
      <c r="V247" s="125"/>
      <c r="W247" s="26"/>
    </row>
    <row r="248" spans="1:22" s="32" customFormat="1" ht="75">
      <c r="A248" s="15" t="s">
        <v>377</v>
      </c>
      <c r="B248" s="43" t="s">
        <v>295</v>
      </c>
      <c r="C248" s="39" t="s">
        <v>72</v>
      </c>
      <c r="D248" s="38"/>
      <c r="E248" s="125" t="s">
        <v>520</v>
      </c>
      <c r="F248" s="38" t="s">
        <v>538</v>
      </c>
      <c r="G248" s="299" t="s">
        <v>544</v>
      </c>
      <c r="H248" s="123" t="s">
        <v>654</v>
      </c>
      <c r="I248" s="38" t="s">
        <v>484</v>
      </c>
      <c r="J248" s="39" t="s">
        <v>514</v>
      </c>
      <c r="K248" s="38" t="s">
        <v>4</v>
      </c>
      <c r="L248" s="315" t="s">
        <v>566</v>
      </c>
      <c r="M248" s="311" t="s">
        <v>484</v>
      </c>
      <c r="N248" s="316" t="s">
        <v>866</v>
      </c>
      <c r="O248" s="222"/>
      <c r="P248" s="220"/>
      <c r="Q248" s="39" t="s">
        <v>917</v>
      </c>
      <c r="R248" s="273">
        <v>0.2</v>
      </c>
      <c r="S248" s="40">
        <v>1100</v>
      </c>
      <c r="T248" s="41"/>
      <c r="U248" s="18"/>
      <c r="V248" s="125"/>
    </row>
    <row r="249" spans="1:23" s="32" customFormat="1" ht="15">
      <c r="A249" s="107" t="s">
        <v>377</v>
      </c>
      <c r="B249" s="43" t="s">
        <v>100</v>
      </c>
      <c r="C249" s="39" t="s">
        <v>99</v>
      </c>
      <c r="D249" s="38"/>
      <c r="E249" s="38" t="s">
        <v>520</v>
      </c>
      <c r="F249" s="125" t="s">
        <v>634</v>
      </c>
      <c r="G249" s="303">
        <v>12</v>
      </c>
      <c r="H249" s="123" t="s">
        <v>419</v>
      </c>
      <c r="I249" s="38" t="s">
        <v>377</v>
      </c>
      <c r="J249" s="39" t="s">
        <v>514</v>
      </c>
      <c r="K249" s="38" t="s">
        <v>3</v>
      </c>
      <c r="L249" s="320" t="s">
        <v>546</v>
      </c>
      <c r="M249" s="311"/>
      <c r="N249" s="323">
        <v>4789</v>
      </c>
      <c r="O249" s="220"/>
      <c r="P249" s="222" t="s">
        <v>700</v>
      </c>
      <c r="Q249" s="100"/>
      <c r="R249" s="273">
        <v>0.2</v>
      </c>
      <c r="S249" s="40">
        <v>1100</v>
      </c>
      <c r="T249" s="41"/>
      <c r="U249" s="18"/>
      <c r="V249" s="125"/>
      <c r="W249" s="26"/>
    </row>
    <row r="250" spans="1:22" s="32" customFormat="1" ht="15">
      <c r="A250" s="39" t="s">
        <v>377</v>
      </c>
      <c r="B250" s="43" t="s">
        <v>384</v>
      </c>
      <c r="C250" s="39" t="s">
        <v>36</v>
      </c>
      <c r="D250" s="38" t="s">
        <v>66</v>
      </c>
      <c r="E250" s="38" t="s">
        <v>520</v>
      </c>
      <c r="F250" s="38" t="s">
        <v>538</v>
      </c>
      <c r="G250" s="299" t="s">
        <v>643</v>
      </c>
      <c r="H250" s="123" t="s">
        <v>666</v>
      </c>
      <c r="I250" s="38" t="s">
        <v>484</v>
      </c>
      <c r="J250" s="15" t="s">
        <v>513</v>
      </c>
      <c r="K250" s="38" t="s">
        <v>4</v>
      </c>
      <c r="L250" s="320" t="s">
        <v>546</v>
      </c>
      <c r="M250" s="311" t="s">
        <v>377</v>
      </c>
      <c r="N250" s="316" t="s">
        <v>740</v>
      </c>
      <c r="O250" s="220"/>
      <c r="P250" s="220"/>
      <c r="Q250" s="39"/>
      <c r="R250" s="273">
        <v>0.3</v>
      </c>
      <c r="S250" s="40">
        <v>2052</v>
      </c>
      <c r="T250" s="41"/>
      <c r="U250" s="18"/>
      <c r="V250" s="125"/>
    </row>
    <row r="253" spans="1:23" s="28" customFormat="1" ht="15">
      <c r="A253" s="108"/>
      <c r="D253" s="26"/>
      <c r="E253" s="26"/>
      <c r="F253" s="26"/>
      <c r="G253" s="296"/>
      <c r="H253" s="124"/>
      <c r="I253" s="32"/>
      <c r="J253" s="37"/>
      <c r="K253" s="32"/>
      <c r="L253" s="308"/>
      <c r="M253" s="309"/>
      <c r="N253" s="308"/>
      <c r="O253" s="217"/>
      <c r="P253" s="217"/>
      <c r="R253" s="121"/>
      <c r="S253" s="29"/>
      <c r="T253" s="30"/>
      <c r="U253" s="31"/>
      <c r="V253" s="24"/>
      <c r="W253" s="26"/>
    </row>
  </sheetData>
  <sheetProtection/>
  <mergeCells count="1">
    <mergeCell ref="R3:V3"/>
  </mergeCells>
  <printOptions/>
  <pageMargins left="0.7" right="0.7" top="0.75" bottom="0.75" header="0.3" footer="0.3"/>
  <pageSetup horizontalDpi="600" verticalDpi="600" orientation="landscape" paperSize="17" r:id="rId1"/>
  <headerFooter>
    <oddFooter>&amp;R&amp;"Arial,Regular"&amp;10Master List &amp;D
Page &amp;P</oddFooter>
  </headerFooter>
</worksheet>
</file>

<file path=xl/worksheets/sheet3.xml><?xml version="1.0" encoding="utf-8"?>
<worksheet xmlns="http://schemas.openxmlformats.org/spreadsheetml/2006/main" xmlns:r="http://schemas.openxmlformats.org/officeDocument/2006/relationships">
  <dimension ref="A1:AM90"/>
  <sheetViews>
    <sheetView zoomScalePageLayoutView="0" workbookViewId="0" topLeftCell="A1">
      <selection activeCell="A1" sqref="A1"/>
    </sheetView>
  </sheetViews>
  <sheetFormatPr defaultColWidth="9.140625" defaultRowHeight="15"/>
  <cols>
    <col min="1" max="1" width="5.57421875" style="26" customWidth="1"/>
    <col min="2" max="2" width="20.57421875" style="26" customWidth="1"/>
    <col min="3" max="3" width="20.00390625" style="26" customWidth="1"/>
    <col min="4" max="4" width="9.57421875" style="26" hidden="1" customWidth="1"/>
    <col min="5" max="5" width="8.8515625" style="26" customWidth="1"/>
    <col min="6" max="6" width="4.8515625" style="26" customWidth="1"/>
    <col min="7" max="7" width="6.8515625" style="308" customWidth="1"/>
    <col min="8" max="8" width="8.140625" style="308" hidden="1" customWidth="1"/>
    <col min="9" max="9" width="7.57421875" style="308" customWidth="1"/>
    <col min="10" max="10" width="6.7109375" style="308" customWidth="1"/>
    <col min="11" max="11" width="9.7109375" style="308" customWidth="1"/>
    <col min="12" max="12" width="8.421875" style="308" customWidth="1"/>
    <col min="13" max="13" width="4.140625" style="308" customWidth="1"/>
    <col min="14" max="14" width="11.8515625" style="308" customWidth="1"/>
    <col min="15" max="15" width="8.140625" style="26" hidden="1" customWidth="1"/>
    <col min="16" max="16" width="11.421875" style="26" hidden="1" customWidth="1"/>
    <col min="17" max="17" width="11.00390625" style="26" customWidth="1"/>
    <col min="18" max="18" width="6.57421875" style="32" customWidth="1"/>
    <col min="19" max="19" width="9.8515625" style="32" customWidth="1"/>
    <col min="20" max="20" width="7.140625" style="208" customWidth="1"/>
    <col min="21" max="21" width="6.140625" style="32" customWidth="1"/>
    <col min="22" max="23" width="6.7109375" style="70" customWidth="1"/>
    <col min="24" max="24" width="4.8515625" style="109" hidden="1" customWidth="1"/>
    <col min="25" max="25" width="7.8515625" style="473" customWidth="1"/>
    <col min="26" max="26" width="8.57421875" style="109" customWidth="1"/>
    <col min="27" max="27" width="7.7109375" style="79" customWidth="1"/>
    <col min="28" max="28" width="5.8515625" style="26" hidden="1" customWidth="1"/>
    <col min="29" max="29" width="8.140625" style="26" hidden="1" customWidth="1"/>
    <col min="30" max="16384" width="9.140625" style="26" customWidth="1"/>
  </cols>
  <sheetData>
    <row r="1" spans="1:20" ht="15.75">
      <c r="A1" s="19" t="s">
        <v>1085</v>
      </c>
      <c r="B1" s="27"/>
      <c r="G1" s="329"/>
      <c r="J1" s="293"/>
      <c r="O1" s="28"/>
      <c r="P1" s="28"/>
      <c r="Q1" s="28"/>
      <c r="S1" s="29"/>
      <c r="T1" s="466"/>
    </row>
    <row r="2" spans="1:20" ht="15">
      <c r="A2" s="20"/>
      <c r="B2" s="27"/>
      <c r="G2" s="329"/>
      <c r="J2" s="293"/>
      <c r="O2" s="28"/>
      <c r="P2" s="28"/>
      <c r="Q2" s="28"/>
      <c r="S2" s="29"/>
      <c r="T2" s="466"/>
    </row>
    <row r="3" spans="1:39" ht="15">
      <c r="A3" s="250" t="s">
        <v>809</v>
      </c>
      <c r="B3" s="103"/>
      <c r="C3" s="32"/>
      <c r="D3" s="308"/>
      <c r="E3" s="308"/>
      <c r="F3" s="308"/>
      <c r="G3" s="329"/>
      <c r="J3" s="293"/>
      <c r="N3" s="293"/>
      <c r="O3" s="293"/>
      <c r="P3" s="293"/>
      <c r="Q3" s="308"/>
      <c r="R3" s="29"/>
      <c r="S3" s="30"/>
      <c r="T3" s="31"/>
      <c r="U3" s="187"/>
      <c r="V3" s="187"/>
      <c r="W3" s="187"/>
      <c r="X3" s="105"/>
      <c r="Y3" s="32"/>
      <c r="Z3" s="32"/>
      <c r="AA3" s="249"/>
      <c r="AB3" s="32"/>
      <c r="AC3" s="32"/>
      <c r="AD3" s="32"/>
      <c r="AE3" s="32"/>
      <c r="AF3" s="32"/>
      <c r="AG3" s="32"/>
      <c r="AH3" s="32"/>
      <c r="AI3" s="32"/>
      <c r="AJ3" s="32"/>
      <c r="AK3" s="32"/>
      <c r="AL3" s="32"/>
      <c r="AM3" s="32"/>
    </row>
    <row r="4" spans="1:39" ht="28.5" customHeight="1">
      <c r="A4" s="627" t="s">
        <v>1054</v>
      </c>
      <c r="B4" s="625"/>
      <c r="C4" s="625"/>
      <c r="D4" s="625"/>
      <c r="E4" s="625"/>
      <c r="F4" s="625"/>
      <c r="G4" s="625"/>
      <c r="H4" s="625"/>
      <c r="I4" s="625"/>
      <c r="J4" s="625"/>
      <c r="K4" s="625"/>
      <c r="L4" s="625"/>
      <c r="M4" s="625"/>
      <c r="N4" s="625"/>
      <c r="O4" s="625"/>
      <c r="P4" s="625"/>
      <c r="Q4" s="625"/>
      <c r="R4" s="625"/>
      <c r="S4" s="625"/>
      <c r="T4" s="625"/>
      <c r="U4" s="625"/>
      <c r="V4" s="625"/>
      <c r="W4" s="625"/>
      <c r="X4" s="625"/>
      <c r="Y4" s="625"/>
      <c r="Z4" s="625"/>
      <c r="AA4" s="625"/>
      <c r="AB4" s="32"/>
      <c r="AC4" s="32"/>
      <c r="AD4" s="32"/>
      <c r="AE4" s="32"/>
      <c r="AF4" s="32"/>
      <c r="AG4" s="32"/>
      <c r="AH4" s="32"/>
      <c r="AI4" s="32"/>
      <c r="AJ4" s="32"/>
      <c r="AK4" s="32"/>
      <c r="AL4" s="32"/>
      <c r="AM4" s="32"/>
    </row>
    <row r="5" spans="1:39" ht="15">
      <c r="A5" s="252" t="s">
        <v>806</v>
      </c>
      <c r="B5" s="7"/>
      <c r="C5" s="253"/>
      <c r="D5" s="383"/>
      <c r="E5" s="342"/>
      <c r="F5" s="342"/>
      <c r="G5" s="342"/>
      <c r="H5" s="342"/>
      <c r="I5" s="342"/>
      <c r="J5" s="342"/>
      <c r="N5" s="293"/>
      <c r="O5" s="293"/>
      <c r="P5" s="293"/>
      <c r="Q5" s="308"/>
      <c r="R5" s="29"/>
      <c r="S5" s="30"/>
      <c r="T5" s="31"/>
      <c r="U5" s="187"/>
      <c r="V5" s="187"/>
      <c r="W5" s="187"/>
      <c r="X5" s="105"/>
      <c r="Y5" s="32"/>
      <c r="Z5" s="32"/>
      <c r="AA5" s="249"/>
      <c r="AB5" s="32"/>
      <c r="AC5" s="32"/>
      <c r="AD5" s="32"/>
      <c r="AE5" s="32"/>
      <c r="AF5" s="32"/>
      <c r="AG5" s="32"/>
      <c r="AH5" s="32"/>
      <c r="AI5" s="32"/>
      <c r="AJ5" s="32"/>
      <c r="AK5" s="32"/>
      <c r="AL5" s="32"/>
      <c r="AM5" s="32"/>
    </row>
    <row r="6" spans="1:39" ht="15">
      <c r="A6" s="252" t="s">
        <v>807</v>
      </c>
      <c r="B6" s="7"/>
      <c r="C6" s="7"/>
      <c r="D6" s="342"/>
      <c r="E6" s="342"/>
      <c r="F6" s="342"/>
      <c r="G6" s="342"/>
      <c r="H6" s="342"/>
      <c r="I6" s="342"/>
      <c r="J6" s="383"/>
      <c r="N6" s="293"/>
      <c r="O6" s="293"/>
      <c r="P6" s="293"/>
      <c r="Q6" s="308"/>
      <c r="R6" s="29"/>
      <c r="S6" s="30"/>
      <c r="T6" s="31"/>
      <c r="U6" s="187"/>
      <c r="V6" s="187"/>
      <c r="W6" s="187"/>
      <c r="X6" s="105"/>
      <c r="Y6" s="32"/>
      <c r="Z6" s="32"/>
      <c r="AA6" s="249"/>
      <c r="AB6" s="32"/>
      <c r="AC6" s="32"/>
      <c r="AD6" s="32"/>
      <c r="AE6" s="32"/>
      <c r="AF6" s="32"/>
      <c r="AG6" s="32"/>
      <c r="AH6" s="32"/>
      <c r="AI6" s="32"/>
      <c r="AJ6" s="32"/>
      <c r="AK6" s="32"/>
      <c r="AL6" s="32"/>
      <c r="AM6" s="32"/>
    </row>
    <row r="7" spans="1:39" ht="30.75" customHeight="1">
      <c r="A7" s="628" t="s">
        <v>808</v>
      </c>
      <c r="B7" s="628"/>
      <c r="C7" s="628"/>
      <c r="D7" s="628"/>
      <c r="E7" s="628"/>
      <c r="F7" s="628"/>
      <c r="G7" s="628"/>
      <c r="H7" s="628"/>
      <c r="I7" s="628"/>
      <c r="J7" s="628"/>
      <c r="K7" s="628"/>
      <c r="L7" s="628"/>
      <c r="M7" s="628"/>
      <c r="N7" s="628"/>
      <c r="O7" s="628"/>
      <c r="P7" s="628"/>
      <c r="Q7" s="628"/>
      <c r="R7" s="628"/>
      <c r="S7" s="628"/>
      <c r="T7" s="628"/>
      <c r="U7" s="628"/>
      <c r="V7" s="628"/>
      <c r="W7" s="628"/>
      <c r="X7" s="628"/>
      <c r="Y7" s="628"/>
      <c r="Z7" s="628"/>
      <c r="AA7" s="628"/>
      <c r="AB7" s="32"/>
      <c r="AC7" s="32"/>
      <c r="AD7" s="32"/>
      <c r="AE7" s="32"/>
      <c r="AF7" s="32"/>
      <c r="AG7" s="32"/>
      <c r="AH7" s="32"/>
      <c r="AI7" s="32"/>
      <c r="AJ7" s="32"/>
      <c r="AK7" s="32"/>
      <c r="AL7" s="32"/>
      <c r="AM7" s="32"/>
    </row>
    <row r="8" spans="1:39" ht="15">
      <c r="A8" s="78"/>
      <c r="B8" s="103"/>
      <c r="C8" s="32"/>
      <c r="D8" s="308"/>
      <c r="E8" s="308"/>
      <c r="F8" s="308"/>
      <c r="G8" s="329"/>
      <c r="J8" s="293"/>
      <c r="N8" s="293"/>
      <c r="O8" s="293"/>
      <c r="P8" s="293"/>
      <c r="Q8" s="308"/>
      <c r="R8" s="29"/>
      <c r="T8" s="31"/>
      <c r="U8" s="187"/>
      <c r="V8" s="187"/>
      <c r="W8" s="187"/>
      <c r="X8" s="105"/>
      <c r="Y8" s="32"/>
      <c r="Z8" s="32"/>
      <c r="AA8" s="249"/>
      <c r="AB8" s="32"/>
      <c r="AC8" s="32"/>
      <c r="AD8" s="32"/>
      <c r="AE8" s="32"/>
      <c r="AF8" s="32"/>
      <c r="AG8" s="32"/>
      <c r="AH8" s="32"/>
      <c r="AI8" s="32"/>
      <c r="AJ8" s="32"/>
      <c r="AK8" s="32"/>
      <c r="AL8" s="32"/>
      <c r="AM8" s="32"/>
    </row>
    <row r="9" spans="1:39" ht="15">
      <c r="A9" s="188" t="s">
        <v>1067</v>
      </c>
      <c r="B9" s="103"/>
      <c r="C9" s="32"/>
      <c r="D9" s="308"/>
      <c r="E9" s="308"/>
      <c r="F9" s="308"/>
      <c r="G9" s="329"/>
      <c r="J9" s="293"/>
      <c r="N9" s="293"/>
      <c r="O9" s="293"/>
      <c r="P9" s="293"/>
      <c r="Q9" s="308"/>
      <c r="R9" s="29"/>
      <c r="S9" s="30"/>
      <c r="T9" s="31"/>
      <c r="U9" s="187"/>
      <c r="V9" s="187"/>
      <c r="W9" s="187"/>
      <c r="X9" s="105"/>
      <c r="Y9" s="32"/>
      <c r="Z9" s="32"/>
      <c r="AA9" s="249"/>
      <c r="AB9" s="32"/>
      <c r="AC9" s="32"/>
      <c r="AD9" s="32"/>
      <c r="AE9" s="32"/>
      <c r="AF9" s="32"/>
      <c r="AG9" s="32"/>
      <c r="AH9" s="32"/>
      <c r="AI9" s="32"/>
      <c r="AJ9" s="32"/>
      <c r="AK9" s="32"/>
      <c r="AL9" s="32"/>
      <c r="AM9" s="32"/>
    </row>
    <row r="10" spans="1:39" ht="15">
      <c r="A10" s="24" t="s">
        <v>1081</v>
      </c>
      <c r="B10" s="103"/>
      <c r="C10" s="32"/>
      <c r="D10" s="308"/>
      <c r="E10" s="308"/>
      <c r="F10" s="308"/>
      <c r="G10" s="329"/>
      <c r="J10" s="293"/>
      <c r="N10" s="293"/>
      <c r="O10" s="293"/>
      <c r="P10" s="293"/>
      <c r="Q10" s="308"/>
      <c r="R10" s="29"/>
      <c r="S10" s="30"/>
      <c r="T10" s="31"/>
      <c r="U10" s="187"/>
      <c r="V10" s="187"/>
      <c r="W10" s="187"/>
      <c r="X10" s="105"/>
      <c r="Y10" s="32"/>
      <c r="Z10" s="32"/>
      <c r="AA10" s="249"/>
      <c r="AB10" s="32"/>
      <c r="AC10" s="32"/>
      <c r="AD10" s="32"/>
      <c r="AE10" s="32"/>
      <c r="AF10" s="32"/>
      <c r="AG10" s="32"/>
      <c r="AH10" s="32"/>
      <c r="AI10" s="32"/>
      <c r="AJ10" s="32"/>
      <c r="AK10" s="32"/>
      <c r="AL10" s="32"/>
      <c r="AM10" s="32"/>
    </row>
    <row r="11" spans="1:39" ht="30" customHeight="1">
      <c r="A11" s="629" t="s">
        <v>1013</v>
      </c>
      <c r="B11" s="630"/>
      <c r="C11" s="630"/>
      <c r="D11" s="630"/>
      <c r="E11" s="630"/>
      <c r="F11" s="630"/>
      <c r="G11" s="630"/>
      <c r="H11" s="630"/>
      <c r="I11" s="630"/>
      <c r="J11" s="630"/>
      <c r="K11" s="630"/>
      <c r="L11" s="630"/>
      <c r="M11" s="630"/>
      <c r="N11" s="630"/>
      <c r="O11" s="630"/>
      <c r="P11" s="630"/>
      <c r="Q11" s="630"/>
      <c r="R11" s="630"/>
      <c r="S11" s="630"/>
      <c r="T11" s="630"/>
      <c r="U11" s="630"/>
      <c r="V11" s="630"/>
      <c r="W11" s="630"/>
      <c r="X11" s="630"/>
      <c r="Y11" s="630"/>
      <c r="Z11" s="630"/>
      <c r="AA11" s="630"/>
      <c r="AB11" s="32"/>
      <c r="AC11" s="32"/>
      <c r="AD11" s="32"/>
      <c r="AE11" s="32"/>
      <c r="AF11" s="32"/>
      <c r="AG11" s="32"/>
      <c r="AH11" s="32"/>
      <c r="AI11" s="32"/>
      <c r="AJ11" s="32"/>
      <c r="AK11" s="32"/>
      <c r="AL11" s="32"/>
      <c r="AM11" s="32"/>
    </row>
    <row r="12" spans="1:34" ht="31.5" customHeight="1">
      <c r="A12" s="629" t="s">
        <v>982</v>
      </c>
      <c r="B12" s="629"/>
      <c r="C12" s="629"/>
      <c r="D12" s="629"/>
      <c r="E12" s="629"/>
      <c r="F12" s="629"/>
      <c r="G12" s="629"/>
      <c r="H12" s="629"/>
      <c r="I12" s="629"/>
      <c r="J12" s="629"/>
      <c r="K12" s="629"/>
      <c r="L12" s="629"/>
      <c r="M12" s="629"/>
      <c r="N12" s="629"/>
      <c r="O12" s="629"/>
      <c r="P12" s="629"/>
      <c r="Q12" s="629"/>
      <c r="R12" s="629"/>
      <c r="S12" s="629"/>
      <c r="T12" s="629"/>
      <c r="U12" s="629"/>
      <c r="V12" s="629"/>
      <c r="W12" s="629"/>
      <c r="X12" s="629"/>
      <c r="Y12" s="629"/>
      <c r="Z12" s="629"/>
      <c r="AA12" s="629"/>
      <c r="AB12" s="32"/>
      <c r="AC12" s="32"/>
      <c r="AD12" s="32"/>
      <c r="AE12" s="32"/>
      <c r="AF12" s="32"/>
      <c r="AG12" s="32"/>
      <c r="AH12" s="32"/>
    </row>
    <row r="13" spans="1:34" ht="15">
      <c r="A13" s="24" t="s">
        <v>983</v>
      </c>
      <c r="B13" s="103"/>
      <c r="C13" s="32"/>
      <c r="D13" s="308"/>
      <c r="E13" s="308"/>
      <c r="F13" s="308"/>
      <c r="G13" s="329"/>
      <c r="J13" s="293"/>
      <c r="O13" s="293"/>
      <c r="P13" s="293"/>
      <c r="Q13" s="293"/>
      <c r="S13" s="440"/>
      <c r="T13" s="30"/>
      <c r="V13" s="187"/>
      <c r="W13" s="187"/>
      <c r="X13" s="32"/>
      <c r="Y13" s="32"/>
      <c r="Z13" s="32"/>
      <c r="AA13" s="249"/>
      <c r="AB13" s="32"/>
      <c r="AC13" s="32"/>
      <c r="AD13" s="32"/>
      <c r="AE13" s="32"/>
      <c r="AF13" s="32"/>
      <c r="AG13" s="32"/>
      <c r="AH13" s="32"/>
    </row>
    <row r="14" spans="1:34" ht="27.75" customHeight="1">
      <c r="A14" s="629" t="s">
        <v>1082</v>
      </c>
      <c r="B14" s="630"/>
      <c r="C14" s="630"/>
      <c r="D14" s="630"/>
      <c r="E14" s="630"/>
      <c r="F14" s="630"/>
      <c r="G14" s="630"/>
      <c r="H14" s="630"/>
      <c r="I14" s="630"/>
      <c r="J14" s="630"/>
      <c r="K14" s="630"/>
      <c r="L14" s="630"/>
      <c r="M14" s="630"/>
      <c r="N14" s="630"/>
      <c r="O14" s="630"/>
      <c r="P14" s="630"/>
      <c r="Q14" s="630"/>
      <c r="R14" s="630"/>
      <c r="S14" s="630"/>
      <c r="T14" s="630"/>
      <c r="U14" s="630"/>
      <c r="V14" s="630"/>
      <c r="W14" s="630"/>
      <c r="X14" s="630"/>
      <c r="Y14" s="630"/>
      <c r="Z14" s="630"/>
      <c r="AA14" s="630"/>
      <c r="AB14" s="32"/>
      <c r="AC14" s="32"/>
      <c r="AD14" s="32"/>
      <c r="AE14" s="32"/>
      <c r="AF14" s="32"/>
      <c r="AG14" s="32"/>
      <c r="AH14" s="32"/>
    </row>
    <row r="15" spans="1:20" ht="15">
      <c r="A15" s="2"/>
      <c r="B15" s="27"/>
      <c r="G15" s="329"/>
      <c r="J15" s="293"/>
      <c r="O15" s="28"/>
      <c r="P15" s="28"/>
      <c r="Q15" s="28"/>
      <c r="S15" s="29"/>
      <c r="T15" s="466"/>
    </row>
    <row r="16" spans="1:20" ht="15">
      <c r="A16" s="2" t="s">
        <v>1070</v>
      </c>
      <c r="B16" s="27"/>
      <c r="G16" s="329"/>
      <c r="J16" s="293"/>
      <c r="O16" s="28"/>
      <c r="P16" s="28"/>
      <c r="Q16" s="28"/>
      <c r="S16" s="29"/>
      <c r="T16" s="466"/>
    </row>
    <row r="17" spans="1:30" ht="30.75" customHeight="1">
      <c r="A17" s="622" t="s">
        <v>10</v>
      </c>
      <c r="B17" s="623"/>
      <c r="C17" s="623"/>
      <c r="D17" s="623"/>
      <c r="E17" s="623"/>
      <c r="F17" s="623"/>
      <c r="G17" s="623"/>
      <c r="H17" s="623"/>
      <c r="I17" s="623"/>
      <c r="J17" s="623"/>
      <c r="K17" s="623"/>
      <c r="L17" s="623"/>
      <c r="M17" s="623"/>
      <c r="N17" s="623"/>
      <c r="O17" s="623"/>
      <c r="P17" s="623"/>
      <c r="Q17" s="624"/>
      <c r="R17" s="610" t="s">
        <v>11</v>
      </c>
      <c r="S17" s="611"/>
      <c r="T17" s="612" t="s">
        <v>651</v>
      </c>
      <c r="U17" s="613"/>
      <c r="V17" s="615" t="s">
        <v>652</v>
      </c>
      <c r="W17" s="616"/>
      <c r="X17" s="616"/>
      <c r="Y17" s="616"/>
      <c r="Z17" s="616"/>
      <c r="AA17" s="616"/>
      <c r="AB17" s="616"/>
      <c r="AC17" s="617"/>
      <c r="AD17" s="135"/>
    </row>
    <row r="18" spans="1:29" ht="90">
      <c r="A18" s="63" t="s">
        <v>417</v>
      </c>
      <c r="B18" s="5" t="s">
        <v>414</v>
      </c>
      <c r="C18" s="50" t="s">
        <v>415</v>
      </c>
      <c r="D18" s="21" t="s">
        <v>308</v>
      </c>
      <c r="E18" s="21" t="s">
        <v>56</v>
      </c>
      <c r="F18" s="21" t="s">
        <v>57</v>
      </c>
      <c r="G18" s="334" t="s">
        <v>58</v>
      </c>
      <c r="H18" s="25" t="s">
        <v>713</v>
      </c>
      <c r="I18" s="313" t="s">
        <v>646</v>
      </c>
      <c r="J18" s="313" t="s">
        <v>650</v>
      </c>
      <c r="K18" s="313" t="s">
        <v>0</v>
      </c>
      <c r="L18" s="313" t="s">
        <v>9</v>
      </c>
      <c r="M18" s="313" t="s">
        <v>524</v>
      </c>
      <c r="N18" s="313" t="s">
        <v>653</v>
      </c>
      <c r="O18" s="21" t="s">
        <v>418</v>
      </c>
      <c r="P18" s="21" t="s">
        <v>52</v>
      </c>
      <c r="Q18" s="21" t="s">
        <v>305</v>
      </c>
      <c r="R18" s="25" t="s">
        <v>645</v>
      </c>
      <c r="S18" s="13" t="s">
        <v>986</v>
      </c>
      <c r="T18" s="468" t="s">
        <v>988</v>
      </c>
      <c r="U18" s="496" t="s">
        <v>1069</v>
      </c>
      <c r="V18" s="68" t="s">
        <v>647</v>
      </c>
      <c r="W18" s="489" t="s">
        <v>648</v>
      </c>
      <c r="X18" s="110" t="s">
        <v>54</v>
      </c>
      <c r="Y18" s="489" t="s">
        <v>54</v>
      </c>
      <c r="Z18" s="203" t="s">
        <v>751</v>
      </c>
      <c r="AA18" s="236" t="s">
        <v>55</v>
      </c>
      <c r="AB18" s="55" t="s">
        <v>678</v>
      </c>
      <c r="AC18" s="55" t="s">
        <v>680</v>
      </c>
    </row>
    <row r="19" spans="1:29" s="32" customFormat="1" ht="30">
      <c r="A19" s="38" t="s">
        <v>419</v>
      </c>
      <c r="B19" s="60" t="s">
        <v>704</v>
      </c>
      <c r="C19" s="39" t="s">
        <v>327</v>
      </c>
      <c r="D19" s="38" t="s">
        <v>326</v>
      </c>
      <c r="E19" s="38" t="s">
        <v>520</v>
      </c>
      <c r="F19" s="125" t="s">
        <v>635</v>
      </c>
      <c r="G19" s="299" t="s">
        <v>612</v>
      </c>
      <c r="H19" s="337" t="s">
        <v>455</v>
      </c>
      <c r="I19" s="315" t="s">
        <v>484</v>
      </c>
      <c r="J19" s="338" t="s">
        <v>483</v>
      </c>
      <c r="K19" s="315" t="s">
        <v>2</v>
      </c>
      <c r="L19" s="315" t="s">
        <v>558</v>
      </c>
      <c r="M19" s="315" t="s">
        <v>484</v>
      </c>
      <c r="N19" s="319" t="s">
        <v>740</v>
      </c>
      <c r="O19" s="220"/>
      <c r="P19" s="220"/>
      <c r="Q19" s="39"/>
      <c r="R19" s="15">
        <v>1.2</v>
      </c>
      <c r="S19" s="96">
        <v>66000</v>
      </c>
      <c r="T19" s="469"/>
      <c r="U19" s="206"/>
      <c r="V19" s="291">
        <f>U19/100*30</f>
        <v>0</v>
      </c>
      <c r="W19" s="241">
        <f>V19*R19</f>
        <v>0</v>
      </c>
      <c r="X19" s="117">
        <f>(W19/S19*43560)/16</f>
        <v>0</v>
      </c>
      <c r="Y19" s="241">
        <f>X19</f>
        <v>0</v>
      </c>
      <c r="Z19" s="470"/>
      <c r="AA19" s="494">
        <f>X19*(T19)</f>
        <v>0</v>
      </c>
      <c r="AB19" s="33"/>
      <c r="AC19" s="33">
        <f>AB19*X19</f>
        <v>0</v>
      </c>
    </row>
    <row r="20" spans="1:29" s="32" customFormat="1" ht="18" customHeight="1">
      <c r="A20" s="39" t="s">
        <v>419</v>
      </c>
      <c r="B20" s="60" t="s">
        <v>408</v>
      </c>
      <c r="C20" s="39" t="s">
        <v>107</v>
      </c>
      <c r="D20" s="38" t="s">
        <v>326</v>
      </c>
      <c r="E20" s="38" t="s">
        <v>523</v>
      </c>
      <c r="F20" s="38" t="s">
        <v>635</v>
      </c>
      <c r="G20" s="299" t="s">
        <v>576</v>
      </c>
      <c r="H20" s="123" t="s">
        <v>526</v>
      </c>
      <c r="I20" s="38" t="s">
        <v>484</v>
      </c>
      <c r="J20" s="39" t="s">
        <v>483</v>
      </c>
      <c r="K20" s="38" t="s">
        <v>2</v>
      </c>
      <c r="L20" s="315" t="s">
        <v>550</v>
      </c>
      <c r="M20" s="311" t="s">
        <v>377</v>
      </c>
      <c r="N20" s="319" t="s">
        <v>740</v>
      </c>
      <c r="O20" s="220"/>
      <c r="P20" s="220"/>
      <c r="Q20" s="39"/>
      <c r="R20" s="15">
        <v>1.2</v>
      </c>
      <c r="S20" s="96">
        <v>61000</v>
      </c>
      <c r="T20" s="469"/>
      <c r="U20" s="206"/>
      <c r="V20" s="291">
        <f>U20/100*30</f>
        <v>0</v>
      </c>
      <c r="W20" s="241">
        <f>V20*R20</f>
        <v>0</v>
      </c>
      <c r="X20" s="117">
        <f>(W20/S20*43560)/16</f>
        <v>0</v>
      </c>
      <c r="Y20" s="241">
        <f>X20</f>
        <v>0</v>
      </c>
      <c r="Z20" s="470"/>
      <c r="AA20" s="494">
        <f>X20*(T20)</f>
        <v>0</v>
      </c>
      <c r="AB20" s="33"/>
      <c r="AC20" s="33">
        <f>AB20*X20</f>
        <v>0</v>
      </c>
    </row>
    <row r="21" spans="1:29" s="32" customFormat="1" ht="30">
      <c r="A21" s="39" t="s">
        <v>419</v>
      </c>
      <c r="B21" s="60" t="s">
        <v>412</v>
      </c>
      <c r="C21" s="39" t="s">
        <v>14</v>
      </c>
      <c r="D21" s="38" t="s">
        <v>326</v>
      </c>
      <c r="E21" s="38" t="s">
        <v>523</v>
      </c>
      <c r="F21" s="125" t="s">
        <v>634</v>
      </c>
      <c r="G21" s="301" t="s">
        <v>610</v>
      </c>
      <c r="H21" s="123" t="s">
        <v>455</v>
      </c>
      <c r="I21" s="38" t="s">
        <v>484</v>
      </c>
      <c r="J21" s="39" t="s">
        <v>483</v>
      </c>
      <c r="K21" s="38" t="s">
        <v>1</v>
      </c>
      <c r="L21" s="315" t="s">
        <v>568</v>
      </c>
      <c r="M21" s="311" t="s">
        <v>377</v>
      </c>
      <c r="N21" s="319" t="s">
        <v>740</v>
      </c>
      <c r="O21" s="220"/>
      <c r="P21" s="220"/>
      <c r="Q21" s="39"/>
      <c r="R21" s="15">
        <v>0.05</v>
      </c>
      <c r="S21" s="96">
        <v>500</v>
      </c>
      <c r="T21" s="469"/>
      <c r="U21" s="206"/>
      <c r="V21" s="291">
        <f>U21/100*30</f>
        <v>0</v>
      </c>
      <c r="W21" s="241">
        <f>V21*R21</f>
        <v>0</v>
      </c>
      <c r="X21" s="117">
        <f>(W21/S21*43560)/16</f>
        <v>0</v>
      </c>
      <c r="Y21" s="241">
        <f>X21</f>
        <v>0</v>
      </c>
      <c r="Z21" s="470"/>
      <c r="AA21" s="494">
        <f>X21*(T21)</f>
        <v>0</v>
      </c>
      <c r="AB21" s="33"/>
      <c r="AC21" s="33">
        <f>AB21*X21</f>
        <v>0</v>
      </c>
    </row>
    <row r="22" spans="1:29" ht="15">
      <c r="A22" s="15" t="s">
        <v>433</v>
      </c>
      <c r="B22" s="60" t="s">
        <v>451</v>
      </c>
      <c r="C22" s="39" t="s">
        <v>62</v>
      </c>
      <c r="D22" s="38" t="s">
        <v>326</v>
      </c>
      <c r="E22" s="38" t="s">
        <v>523</v>
      </c>
      <c r="F22" s="38" t="s">
        <v>634</v>
      </c>
      <c r="G22" s="303">
        <v>48</v>
      </c>
      <c r="H22" s="123" t="s">
        <v>615</v>
      </c>
      <c r="I22" s="38" t="s">
        <v>483</v>
      </c>
      <c r="J22" s="39" t="s">
        <v>485</v>
      </c>
      <c r="K22" s="38" t="s">
        <v>1</v>
      </c>
      <c r="L22" s="315"/>
      <c r="M22" s="311" t="s">
        <v>377</v>
      </c>
      <c r="N22" s="319" t="s">
        <v>740</v>
      </c>
      <c r="O22" s="220"/>
      <c r="P22" s="220"/>
      <c r="Q22" s="39"/>
      <c r="R22" s="15">
        <v>1</v>
      </c>
      <c r="S22" s="96">
        <v>34000</v>
      </c>
      <c r="T22" s="469"/>
      <c r="U22" s="206"/>
      <c r="V22" s="291">
        <f>U22/100*30</f>
        <v>0</v>
      </c>
      <c r="W22" s="241">
        <f>V22*R22</f>
        <v>0</v>
      </c>
      <c r="X22" s="117">
        <f>(W22/S22*43560)/16</f>
        <v>0</v>
      </c>
      <c r="Y22" s="241">
        <f>X22</f>
        <v>0</v>
      </c>
      <c r="Z22" s="470"/>
      <c r="AA22" s="494">
        <f>X22*(T22)</f>
        <v>0</v>
      </c>
      <c r="AB22" s="33"/>
      <c r="AC22" s="33">
        <f>AB22*X22</f>
        <v>0</v>
      </c>
    </row>
    <row r="23" spans="1:29" ht="15">
      <c r="A23" s="61"/>
      <c r="B23" s="56" t="s">
        <v>304</v>
      </c>
      <c r="C23" s="33"/>
      <c r="D23" s="33"/>
      <c r="E23" s="33"/>
      <c r="F23" s="33"/>
      <c r="G23" s="341"/>
      <c r="H23" s="315"/>
      <c r="I23" s="315"/>
      <c r="J23" s="338"/>
      <c r="K23" s="315"/>
      <c r="L23" s="315"/>
      <c r="M23" s="315"/>
      <c r="N23" s="315"/>
      <c r="O23" s="34"/>
      <c r="P23" s="34"/>
      <c r="Q23" s="34"/>
      <c r="R23" s="38"/>
      <c r="S23" s="40"/>
      <c r="T23" s="495"/>
      <c r="U23" s="25">
        <f>SUM(U19:U22)</f>
        <v>0</v>
      </c>
      <c r="V23" s="74">
        <f>SUM(V19:V22)</f>
        <v>0</v>
      </c>
      <c r="W23" s="475">
        <f>SUM(W19:W22)</f>
        <v>0</v>
      </c>
      <c r="X23" s="112">
        <f>SUM(X19:X22)</f>
        <v>0</v>
      </c>
      <c r="Y23" s="475">
        <f>SUM(Y19:Y22)</f>
        <v>0</v>
      </c>
      <c r="Z23" s="112"/>
      <c r="AA23" s="119">
        <f>SUM(AA19:AA22)</f>
        <v>0</v>
      </c>
      <c r="AB23" s="33"/>
      <c r="AC23" s="33"/>
    </row>
    <row r="24" spans="1:20" ht="15">
      <c r="A24" s="2"/>
      <c r="B24" s="27"/>
      <c r="G24" s="329"/>
      <c r="J24" s="293"/>
      <c r="O24" s="28"/>
      <c r="P24" s="28"/>
      <c r="Q24" s="28"/>
      <c r="S24" s="29"/>
      <c r="T24" s="466"/>
    </row>
    <row r="25" spans="1:34" s="4" customFormat="1" ht="15">
      <c r="A25" s="118" t="s">
        <v>673</v>
      </c>
      <c r="B25" s="7"/>
      <c r="C25" s="7"/>
      <c r="D25" s="342"/>
      <c r="E25" s="342"/>
      <c r="F25" s="342"/>
      <c r="G25" s="342"/>
      <c r="H25" s="342"/>
      <c r="I25" s="342"/>
      <c r="J25" s="342"/>
      <c r="K25" s="342"/>
      <c r="L25" s="342"/>
      <c r="M25" s="342"/>
      <c r="N25" s="343"/>
      <c r="O25" s="344"/>
      <c r="P25" s="345"/>
      <c r="Q25" s="346"/>
      <c r="R25" s="11"/>
      <c r="S25" s="443"/>
      <c r="T25" s="22"/>
      <c r="U25" s="22"/>
      <c r="V25" s="544"/>
      <c r="W25" s="544"/>
      <c r="X25" s="22"/>
      <c r="Y25" s="22"/>
      <c r="Z25" s="22"/>
      <c r="AA25" s="255"/>
      <c r="AB25" s="22"/>
      <c r="AC25" s="22"/>
      <c r="AD25" s="22"/>
      <c r="AE25" s="22"/>
      <c r="AF25" s="22"/>
      <c r="AG25" s="22"/>
      <c r="AH25" s="22"/>
    </row>
    <row r="26" spans="1:34" s="4" customFormat="1" ht="28.5" customHeight="1">
      <c r="A26" s="625" t="s">
        <v>819</v>
      </c>
      <c r="B26" s="625"/>
      <c r="C26" s="625"/>
      <c r="D26" s="625"/>
      <c r="E26" s="625"/>
      <c r="F26" s="625"/>
      <c r="G26" s="625"/>
      <c r="H26" s="625"/>
      <c r="I26" s="625"/>
      <c r="J26" s="625"/>
      <c r="K26" s="625"/>
      <c r="L26" s="625"/>
      <c r="M26" s="625"/>
      <c r="N26" s="625"/>
      <c r="O26" s="625"/>
      <c r="P26" s="625"/>
      <c r="Q26" s="625"/>
      <c r="R26" s="625"/>
      <c r="S26" s="625"/>
      <c r="T26" s="625"/>
      <c r="U26" s="625"/>
      <c r="V26" s="625"/>
      <c r="W26" s="625"/>
      <c r="X26" s="568"/>
      <c r="Y26" s="568"/>
      <c r="Z26" s="568"/>
      <c r="AA26" s="568"/>
      <c r="AB26" s="22"/>
      <c r="AC26" s="22"/>
      <c r="AD26" s="22"/>
      <c r="AE26" s="22"/>
      <c r="AF26" s="22"/>
      <c r="AG26" s="22"/>
      <c r="AH26" s="22"/>
    </row>
    <row r="27" spans="1:34" s="4" customFormat="1" ht="15">
      <c r="A27" s="7"/>
      <c r="B27" s="252" t="s">
        <v>1025</v>
      </c>
      <c r="C27" s="7"/>
      <c r="D27" s="342"/>
      <c r="E27" s="342"/>
      <c r="F27" s="342"/>
      <c r="G27" s="342"/>
      <c r="H27" s="342"/>
      <c r="I27" s="342"/>
      <c r="J27" s="342"/>
      <c r="K27" s="342"/>
      <c r="L27" s="384"/>
      <c r="M27" s="342"/>
      <c r="N27" s="343"/>
      <c r="O27" s="344"/>
      <c r="P27" s="345"/>
      <c r="Q27" s="346"/>
      <c r="R27" s="11"/>
      <c r="S27" s="443"/>
      <c r="T27" s="22"/>
      <c r="U27" s="22"/>
      <c r="V27" s="544"/>
      <c r="W27" s="544"/>
      <c r="X27" s="22"/>
      <c r="Y27" s="22"/>
      <c r="Z27" s="22"/>
      <c r="AA27" s="255"/>
      <c r="AB27" s="22"/>
      <c r="AC27" s="22"/>
      <c r="AD27" s="22"/>
      <c r="AE27" s="22"/>
      <c r="AF27" s="22"/>
      <c r="AG27" s="22"/>
      <c r="AH27" s="22"/>
    </row>
    <row r="28" spans="1:34" s="4" customFormat="1" ht="15">
      <c r="A28" s="7"/>
      <c r="B28" s="252" t="s">
        <v>1026</v>
      </c>
      <c r="C28" s="7"/>
      <c r="D28" s="342"/>
      <c r="E28" s="342"/>
      <c r="F28" s="342"/>
      <c r="G28" s="342"/>
      <c r="H28" s="342"/>
      <c r="I28" s="342"/>
      <c r="J28" s="342"/>
      <c r="K28" s="342"/>
      <c r="L28" s="384"/>
      <c r="M28" s="342"/>
      <c r="N28" s="343"/>
      <c r="O28" s="344"/>
      <c r="P28" s="345"/>
      <c r="Q28" s="346"/>
      <c r="R28" s="11"/>
      <c r="S28" s="443"/>
      <c r="T28" s="22"/>
      <c r="U28" s="22"/>
      <c r="V28" s="544"/>
      <c r="W28" s="544"/>
      <c r="X28" s="22"/>
      <c r="Y28" s="22"/>
      <c r="Z28" s="22"/>
      <c r="AA28" s="255"/>
      <c r="AB28" s="22"/>
      <c r="AC28" s="22"/>
      <c r="AD28" s="22"/>
      <c r="AE28" s="22"/>
      <c r="AF28" s="22"/>
      <c r="AG28" s="22"/>
      <c r="AH28" s="22"/>
    </row>
    <row r="29" spans="1:34" s="4" customFormat="1" ht="27.75" customHeight="1">
      <c r="A29" s="626" t="s">
        <v>1019</v>
      </c>
      <c r="B29" s="626"/>
      <c r="C29" s="626"/>
      <c r="D29" s="626"/>
      <c r="E29" s="626"/>
      <c r="F29" s="626"/>
      <c r="G29" s="626"/>
      <c r="H29" s="626"/>
      <c r="I29" s="626"/>
      <c r="J29" s="626"/>
      <c r="K29" s="626"/>
      <c r="L29" s="626"/>
      <c r="M29" s="626"/>
      <c r="N29" s="626"/>
      <c r="O29" s="626"/>
      <c r="P29" s="626"/>
      <c r="Q29" s="626"/>
      <c r="R29" s="626"/>
      <c r="S29" s="626"/>
      <c r="T29" s="626"/>
      <c r="U29" s="626"/>
      <c r="V29" s="626"/>
      <c r="W29" s="626"/>
      <c r="X29" s="626"/>
      <c r="Y29" s="626"/>
      <c r="Z29" s="626"/>
      <c r="AA29" s="626"/>
      <c r="AB29" s="22"/>
      <c r="AC29" s="22"/>
      <c r="AD29" s="22"/>
      <c r="AE29" s="22"/>
      <c r="AF29" s="22"/>
      <c r="AG29" s="22"/>
      <c r="AH29" s="22"/>
    </row>
    <row r="30" spans="1:34" s="4" customFormat="1" ht="15">
      <c r="A30" s="252" t="s">
        <v>1004</v>
      </c>
      <c r="B30" s="7"/>
      <c r="C30" s="7"/>
      <c r="D30" s="342"/>
      <c r="E30" s="342"/>
      <c r="F30" s="342"/>
      <c r="G30" s="342"/>
      <c r="H30" s="342"/>
      <c r="I30" s="342"/>
      <c r="J30" s="342"/>
      <c r="K30" s="342"/>
      <c r="L30" s="342"/>
      <c r="M30" s="342"/>
      <c r="N30" s="343"/>
      <c r="O30" s="344"/>
      <c r="P30" s="345"/>
      <c r="Q30" s="346"/>
      <c r="R30" s="11"/>
      <c r="S30" s="443"/>
      <c r="T30" s="22"/>
      <c r="U30" s="22"/>
      <c r="V30" s="544"/>
      <c r="W30" s="544"/>
      <c r="X30" s="22"/>
      <c r="Y30" s="22"/>
      <c r="Z30" s="22"/>
      <c r="AA30" s="255"/>
      <c r="AB30" s="22"/>
      <c r="AC30" s="22"/>
      <c r="AD30" s="22"/>
      <c r="AE30" s="22"/>
      <c r="AF30" s="22"/>
      <c r="AG30" s="22"/>
      <c r="AH30" s="22"/>
    </row>
    <row r="31" spans="1:34" s="4" customFormat="1" ht="15">
      <c r="A31" s="252" t="s">
        <v>822</v>
      </c>
      <c r="B31" s="7"/>
      <c r="C31" s="7"/>
      <c r="D31" s="342"/>
      <c r="E31" s="384"/>
      <c r="F31" s="342"/>
      <c r="G31" s="342"/>
      <c r="H31" s="342"/>
      <c r="I31" s="342"/>
      <c r="J31" s="342"/>
      <c r="K31" s="342"/>
      <c r="L31" s="342"/>
      <c r="M31" s="342"/>
      <c r="N31" s="343"/>
      <c r="O31" s="344"/>
      <c r="P31" s="345"/>
      <c r="Q31" s="346"/>
      <c r="R31" s="11"/>
      <c r="S31" s="443"/>
      <c r="T31" s="22"/>
      <c r="U31" s="22"/>
      <c r="V31" s="544"/>
      <c r="W31" s="544"/>
      <c r="X31" s="22"/>
      <c r="Y31" s="22"/>
      <c r="Z31" s="22"/>
      <c r="AA31" s="255"/>
      <c r="AB31" s="22"/>
      <c r="AC31" s="22"/>
      <c r="AD31" s="22"/>
      <c r="AE31" s="22"/>
      <c r="AF31" s="22"/>
      <c r="AG31" s="22"/>
      <c r="AH31" s="22"/>
    </row>
    <row r="32" spans="1:34" s="4" customFormat="1" ht="15">
      <c r="A32" s="252" t="s">
        <v>1066</v>
      </c>
      <c r="B32" s="7"/>
      <c r="C32" s="7"/>
      <c r="D32" s="342"/>
      <c r="E32" s="384"/>
      <c r="F32" s="342"/>
      <c r="G32" s="342"/>
      <c r="H32" s="342"/>
      <c r="I32" s="342"/>
      <c r="J32" s="342"/>
      <c r="K32" s="342"/>
      <c r="L32" s="342"/>
      <c r="M32" s="342"/>
      <c r="N32" s="343"/>
      <c r="O32" s="344"/>
      <c r="P32" s="345"/>
      <c r="Q32" s="346"/>
      <c r="R32" s="11"/>
      <c r="S32" s="443"/>
      <c r="T32" s="22"/>
      <c r="U32" s="22"/>
      <c r="V32" s="544"/>
      <c r="W32" s="544"/>
      <c r="X32" s="22"/>
      <c r="Y32" s="22"/>
      <c r="Z32" s="22"/>
      <c r="AA32" s="255"/>
      <c r="AB32" s="22"/>
      <c r="AC32" s="22"/>
      <c r="AD32" s="22"/>
      <c r="AE32" s="22"/>
      <c r="AF32" s="22"/>
      <c r="AG32" s="22"/>
      <c r="AH32" s="22"/>
    </row>
    <row r="33" spans="1:34" s="4" customFormat="1" ht="30.75" customHeight="1">
      <c r="A33" s="626" t="s">
        <v>1064</v>
      </c>
      <c r="B33" s="626"/>
      <c r="C33" s="626"/>
      <c r="D33" s="626"/>
      <c r="E33" s="626"/>
      <c r="F33" s="626"/>
      <c r="G33" s="626"/>
      <c r="H33" s="626"/>
      <c r="I33" s="626"/>
      <c r="J33" s="626"/>
      <c r="K33" s="626"/>
      <c r="L33" s="626"/>
      <c r="M33" s="626"/>
      <c r="N33" s="626"/>
      <c r="O33" s="626"/>
      <c r="P33" s="626"/>
      <c r="Q33" s="626"/>
      <c r="R33" s="626"/>
      <c r="S33" s="626"/>
      <c r="T33" s="626"/>
      <c r="U33" s="626"/>
      <c r="V33" s="626"/>
      <c r="W33" s="626"/>
      <c r="X33" s="626"/>
      <c r="Y33" s="626"/>
      <c r="Z33" s="626"/>
      <c r="AA33" s="626"/>
      <c r="AB33" s="22"/>
      <c r="AC33" s="22"/>
      <c r="AD33" s="22"/>
      <c r="AE33" s="22"/>
      <c r="AF33" s="22"/>
      <c r="AG33" s="22"/>
      <c r="AH33" s="22"/>
    </row>
    <row r="34" spans="1:34" s="4" customFormat="1" ht="15">
      <c r="A34" s="253" t="s">
        <v>1065</v>
      </c>
      <c r="B34" s="7"/>
      <c r="C34" s="7"/>
      <c r="D34" s="342"/>
      <c r="E34" s="342"/>
      <c r="F34" s="342"/>
      <c r="G34" s="342"/>
      <c r="H34" s="342"/>
      <c r="I34" s="342"/>
      <c r="J34" s="342"/>
      <c r="K34" s="342"/>
      <c r="L34" s="342"/>
      <c r="M34" s="342"/>
      <c r="N34" s="343"/>
      <c r="O34" s="344"/>
      <c r="P34" s="345"/>
      <c r="Q34" s="346"/>
      <c r="R34" s="11"/>
      <c r="S34" s="443"/>
      <c r="T34" s="22"/>
      <c r="U34" s="22"/>
      <c r="V34" s="544"/>
      <c r="W34" s="544"/>
      <c r="X34" s="22"/>
      <c r="Y34" s="22"/>
      <c r="Z34" s="22"/>
      <c r="AA34" s="255"/>
      <c r="AB34" s="22"/>
      <c r="AC34" s="22"/>
      <c r="AD34" s="22"/>
      <c r="AE34" s="22"/>
      <c r="AF34" s="22"/>
      <c r="AG34" s="22"/>
      <c r="AH34" s="22"/>
    </row>
    <row r="35" spans="1:27" s="4" customFormat="1" ht="16.5" customHeight="1">
      <c r="A35" s="9"/>
      <c r="B35"/>
      <c r="C35"/>
      <c r="D35"/>
      <c r="E35"/>
      <c r="F35"/>
      <c r="G35" s="326"/>
      <c r="H35" s="326"/>
      <c r="I35" s="326"/>
      <c r="J35" s="326"/>
      <c r="K35" s="342"/>
      <c r="L35" s="326"/>
      <c r="M35" s="326"/>
      <c r="N35" s="343"/>
      <c r="O35" s="16"/>
      <c r="P35" s="17"/>
      <c r="Q35" s="11"/>
      <c r="R35" s="11"/>
      <c r="S35" s="10"/>
      <c r="T35" s="467"/>
      <c r="U35" s="22"/>
      <c r="V35" s="73"/>
      <c r="W35" s="73"/>
      <c r="X35" s="111"/>
      <c r="Y35" s="476"/>
      <c r="Z35" s="111"/>
      <c r="AA35" s="81"/>
    </row>
    <row r="36" spans="1:20" ht="15">
      <c r="A36" s="118" t="s">
        <v>703</v>
      </c>
      <c r="B36" s="7"/>
      <c r="C36" s="7"/>
      <c r="G36" s="329"/>
      <c r="J36" s="293"/>
      <c r="O36" s="28"/>
      <c r="P36" s="28"/>
      <c r="Q36" s="28"/>
      <c r="S36" s="29"/>
      <c r="T36" s="466"/>
    </row>
    <row r="37" spans="1:30" ht="29.25" customHeight="1">
      <c r="A37" s="622" t="s">
        <v>10</v>
      </c>
      <c r="B37" s="623"/>
      <c r="C37" s="623"/>
      <c r="D37" s="623"/>
      <c r="E37" s="623"/>
      <c r="F37" s="623"/>
      <c r="G37" s="623"/>
      <c r="H37" s="623"/>
      <c r="I37" s="623"/>
      <c r="J37" s="623"/>
      <c r="K37" s="623"/>
      <c r="L37" s="623"/>
      <c r="M37" s="623"/>
      <c r="N37" s="623"/>
      <c r="O37" s="623"/>
      <c r="P37" s="623"/>
      <c r="Q37" s="624"/>
      <c r="R37" s="610" t="s">
        <v>11</v>
      </c>
      <c r="S37" s="611"/>
      <c r="T37" s="612" t="s">
        <v>651</v>
      </c>
      <c r="U37" s="613"/>
      <c r="V37" s="618" t="s">
        <v>652</v>
      </c>
      <c r="W37" s="618"/>
      <c r="X37" s="618"/>
      <c r="Y37" s="618"/>
      <c r="Z37" s="618"/>
      <c r="AA37" s="618"/>
      <c r="AB37" s="618"/>
      <c r="AC37" s="618"/>
      <c r="AD37" s="135"/>
    </row>
    <row r="38" spans="1:29" ht="90">
      <c r="A38" s="239" t="s">
        <v>417</v>
      </c>
      <c r="B38" s="5" t="s">
        <v>414</v>
      </c>
      <c r="C38" s="50" t="s">
        <v>415</v>
      </c>
      <c r="D38" s="21" t="s">
        <v>308</v>
      </c>
      <c r="E38" s="455" t="s">
        <v>56</v>
      </c>
      <c r="F38" s="455" t="s">
        <v>57</v>
      </c>
      <c r="G38" s="334" t="s">
        <v>58</v>
      </c>
      <c r="H38" s="25" t="s">
        <v>713</v>
      </c>
      <c r="I38" s="386" t="s">
        <v>646</v>
      </c>
      <c r="J38" s="459" t="s">
        <v>650</v>
      </c>
      <c r="K38" s="313" t="s">
        <v>0</v>
      </c>
      <c r="L38" s="313" t="s">
        <v>9</v>
      </c>
      <c r="M38" s="386" t="s">
        <v>524</v>
      </c>
      <c r="N38" s="386" t="s">
        <v>653</v>
      </c>
      <c r="O38" s="21" t="s">
        <v>418</v>
      </c>
      <c r="P38" s="21" t="s">
        <v>52</v>
      </c>
      <c r="Q38" s="21" t="s">
        <v>305</v>
      </c>
      <c r="R38" s="25" t="s">
        <v>645</v>
      </c>
      <c r="S38" s="13" t="s">
        <v>986</v>
      </c>
      <c r="T38" s="468" t="s">
        <v>987</v>
      </c>
      <c r="U38" s="248" t="s">
        <v>705</v>
      </c>
      <c r="V38" s="68" t="s">
        <v>647</v>
      </c>
      <c r="W38" s="489" t="s">
        <v>648</v>
      </c>
      <c r="X38" s="110" t="s">
        <v>53</v>
      </c>
      <c r="Y38" s="489" t="s">
        <v>53</v>
      </c>
      <c r="Z38" s="203" t="s">
        <v>752</v>
      </c>
      <c r="AA38" s="236" t="s">
        <v>55</v>
      </c>
      <c r="AB38" s="55" t="s">
        <v>678</v>
      </c>
      <c r="AC38" s="55" t="s">
        <v>679</v>
      </c>
    </row>
    <row r="39" spans="1:29" ht="30">
      <c r="A39" s="457" t="s">
        <v>455</v>
      </c>
      <c r="B39" s="59" t="s">
        <v>421</v>
      </c>
      <c r="C39" s="34" t="s">
        <v>235</v>
      </c>
      <c r="D39" s="33" t="s">
        <v>326</v>
      </c>
      <c r="E39" s="453" t="s">
        <v>523</v>
      </c>
      <c r="F39" s="453" t="s">
        <v>634</v>
      </c>
      <c r="G39" s="303">
        <v>60</v>
      </c>
      <c r="H39" s="337" t="s">
        <v>662</v>
      </c>
      <c r="I39" s="456" t="s">
        <v>377</v>
      </c>
      <c r="J39" s="460" t="s">
        <v>485</v>
      </c>
      <c r="K39" s="315" t="s">
        <v>4</v>
      </c>
      <c r="L39" s="315" t="s">
        <v>559</v>
      </c>
      <c r="M39" s="456"/>
      <c r="N39" s="462" t="s">
        <v>740</v>
      </c>
      <c r="O39" s="222" t="s">
        <v>234</v>
      </c>
      <c r="P39" s="222" t="s">
        <v>234</v>
      </c>
      <c r="Q39" s="39"/>
      <c r="R39" s="15">
        <v>1.4</v>
      </c>
      <c r="S39" s="96">
        <v>80000</v>
      </c>
      <c r="T39" s="469"/>
      <c r="U39" s="206"/>
      <c r="V39" s="291">
        <f aca="true" t="shared" si="0" ref="V39:V51">U39/100*60</f>
        <v>0</v>
      </c>
      <c r="W39" s="478">
        <f>V39*R39</f>
        <v>0</v>
      </c>
      <c r="X39" s="117">
        <f>W39/S39*43560</f>
        <v>0</v>
      </c>
      <c r="Y39" s="478">
        <f>X39</f>
        <v>0</v>
      </c>
      <c r="Z39" s="470"/>
      <c r="AA39" s="238">
        <f>X39*T39</f>
        <v>0</v>
      </c>
      <c r="AB39" s="33"/>
      <c r="AC39" s="33"/>
    </row>
    <row r="40" spans="1:29" ht="30">
      <c r="A40" s="457" t="s">
        <v>455</v>
      </c>
      <c r="B40" s="59" t="s">
        <v>422</v>
      </c>
      <c r="C40" s="34" t="s">
        <v>245</v>
      </c>
      <c r="D40" s="33" t="s">
        <v>326</v>
      </c>
      <c r="E40" s="454" t="s">
        <v>520</v>
      </c>
      <c r="F40" s="454" t="s">
        <v>634</v>
      </c>
      <c r="G40" s="304">
        <v>36</v>
      </c>
      <c r="H40" s="337" t="s">
        <v>615</v>
      </c>
      <c r="I40" s="456" t="s">
        <v>483</v>
      </c>
      <c r="J40" s="460" t="s">
        <v>485</v>
      </c>
      <c r="K40" s="315" t="s">
        <v>3</v>
      </c>
      <c r="L40" s="320" t="s">
        <v>558</v>
      </c>
      <c r="M40" s="456" t="s">
        <v>629</v>
      </c>
      <c r="N40" s="462" t="s">
        <v>740</v>
      </c>
      <c r="O40" s="215"/>
      <c r="P40" s="215"/>
      <c r="Q40" s="34"/>
      <c r="R40" s="15">
        <v>0.9</v>
      </c>
      <c r="S40" s="96">
        <v>21000</v>
      </c>
      <c r="T40" s="469"/>
      <c r="U40" s="206"/>
      <c r="V40" s="291">
        <f t="shared" si="0"/>
        <v>0</v>
      </c>
      <c r="W40" s="478">
        <f>V40*R40</f>
        <v>0</v>
      </c>
      <c r="X40" s="117">
        <f>W40/S40*43560</f>
        <v>0</v>
      </c>
      <c r="Y40" s="478">
        <f>IF(X40&gt;Z40,"too high",X40)</f>
        <v>0</v>
      </c>
      <c r="Z40" s="202">
        <v>3</v>
      </c>
      <c r="AA40" s="238">
        <f>X40*T40</f>
        <v>0</v>
      </c>
      <c r="AB40" s="33"/>
      <c r="AC40" s="33"/>
    </row>
    <row r="41" spans="1:29" ht="15.75" customHeight="1">
      <c r="A41" s="457" t="s">
        <v>455</v>
      </c>
      <c r="B41" s="59" t="s">
        <v>423</v>
      </c>
      <c r="C41" s="34" t="s">
        <v>246</v>
      </c>
      <c r="D41" s="33" t="s">
        <v>326</v>
      </c>
      <c r="E41" s="454" t="s">
        <v>520</v>
      </c>
      <c r="F41" s="454" t="s">
        <v>634</v>
      </c>
      <c r="G41" s="304">
        <v>48</v>
      </c>
      <c r="H41" s="337" t="s">
        <v>616</v>
      </c>
      <c r="I41" s="456" t="s">
        <v>483</v>
      </c>
      <c r="J41" s="460" t="s">
        <v>485</v>
      </c>
      <c r="K41" s="315" t="s">
        <v>3</v>
      </c>
      <c r="L41" s="320" t="s">
        <v>559</v>
      </c>
      <c r="M41" s="456" t="s">
        <v>377</v>
      </c>
      <c r="N41" s="462" t="s">
        <v>834</v>
      </c>
      <c r="O41" s="215"/>
      <c r="P41" s="221" t="s">
        <v>715</v>
      </c>
      <c r="Q41" s="34"/>
      <c r="R41" s="15">
        <v>0.5</v>
      </c>
      <c r="S41" s="96">
        <v>6500</v>
      </c>
      <c r="T41" s="469"/>
      <c r="U41" s="206"/>
      <c r="V41" s="291">
        <f t="shared" si="0"/>
        <v>0</v>
      </c>
      <c r="W41" s="478">
        <f>V41*R41</f>
        <v>0</v>
      </c>
      <c r="X41" s="117">
        <f>W41/S41*43560</f>
        <v>0</v>
      </c>
      <c r="Y41" s="478">
        <f>IF(X41&gt;Z41,"too high",X41)</f>
        <v>0</v>
      </c>
      <c r="Z41" s="202">
        <v>3</v>
      </c>
      <c r="AA41" s="238">
        <f>X41*T41</f>
        <v>0</v>
      </c>
      <c r="AB41" s="33"/>
      <c r="AC41" s="33"/>
    </row>
    <row r="42" spans="1:29" ht="15.75" customHeight="1">
      <c r="A42" s="457" t="s">
        <v>455</v>
      </c>
      <c r="B42" s="59" t="s">
        <v>424</v>
      </c>
      <c r="C42" s="34" t="s">
        <v>247</v>
      </c>
      <c r="D42" s="33" t="s">
        <v>320</v>
      </c>
      <c r="E42" s="454" t="s">
        <v>627</v>
      </c>
      <c r="F42" s="454" t="s">
        <v>538</v>
      </c>
      <c r="G42" s="304">
        <v>36</v>
      </c>
      <c r="H42" s="337" t="s">
        <v>616</v>
      </c>
      <c r="I42" s="456" t="s">
        <v>483</v>
      </c>
      <c r="J42" s="460" t="s">
        <v>484</v>
      </c>
      <c r="K42" s="315" t="s">
        <v>3</v>
      </c>
      <c r="L42" s="320" t="s">
        <v>559</v>
      </c>
      <c r="M42" s="456" t="s">
        <v>377</v>
      </c>
      <c r="N42" s="462" t="s">
        <v>740</v>
      </c>
      <c r="O42" s="215"/>
      <c r="P42" s="215"/>
      <c r="Q42" s="34"/>
      <c r="R42" s="15">
        <v>0.4</v>
      </c>
      <c r="S42" s="96">
        <v>5000</v>
      </c>
      <c r="T42" s="469"/>
      <c r="U42" s="206"/>
      <c r="V42" s="291">
        <f t="shared" si="0"/>
        <v>0</v>
      </c>
      <c r="W42" s="478">
        <f>V42*R42</f>
        <v>0</v>
      </c>
      <c r="X42" s="117">
        <f>W42/S42*43560</f>
        <v>0</v>
      </c>
      <c r="Y42" s="478">
        <f>IF(X42&gt;Z42,"too high",X42)</f>
        <v>0</v>
      </c>
      <c r="Z42" s="202">
        <v>3</v>
      </c>
      <c r="AA42" s="238">
        <f>X42*T42</f>
        <v>0</v>
      </c>
      <c r="AB42" s="33"/>
      <c r="AC42" s="33"/>
    </row>
    <row r="43" spans="1:29" s="32" customFormat="1" ht="15.75" customHeight="1">
      <c r="A43" s="480"/>
      <c r="B43" s="259"/>
      <c r="C43" s="261"/>
      <c r="D43" s="260"/>
      <c r="E43" s="260"/>
      <c r="F43" s="260"/>
      <c r="G43" s="353"/>
      <c r="H43" s="486"/>
      <c r="I43" s="352"/>
      <c r="J43" s="354"/>
      <c r="K43" s="352"/>
      <c r="L43" s="484"/>
      <c r="M43" s="352"/>
      <c r="N43" s="487"/>
      <c r="O43" s="488"/>
      <c r="P43" s="488"/>
      <c r="Q43" s="261"/>
      <c r="R43" s="480"/>
      <c r="S43" s="288"/>
      <c r="T43" s="481"/>
      <c r="U43" s="261"/>
      <c r="V43" s="482"/>
      <c r="W43" s="483"/>
      <c r="X43" s="290"/>
      <c r="Y43" s="483">
        <f aca="true" t="shared" si="1" ref="Y43:Y80">X43</f>
        <v>0</v>
      </c>
      <c r="Z43" s="290"/>
      <c r="AA43" s="282"/>
      <c r="AB43" s="38"/>
      <c r="AC43" s="38"/>
    </row>
    <row r="44" spans="1:29" ht="13.5" customHeight="1">
      <c r="A44" s="457" t="s">
        <v>419</v>
      </c>
      <c r="B44" s="60" t="s">
        <v>690</v>
      </c>
      <c r="C44" s="39" t="s">
        <v>482</v>
      </c>
      <c r="D44" s="38" t="s">
        <v>326</v>
      </c>
      <c r="E44" s="454" t="s">
        <v>523</v>
      </c>
      <c r="F44" s="453" t="s">
        <v>635</v>
      </c>
      <c r="G44" s="299" t="s">
        <v>610</v>
      </c>
      <c r="H44" s="337" t="s">
        <v>455</v>
      </c>
      <c r="I44" s="456" t="s">
        <v>377</v>
      </c>
      <c r="J44" s="460" t="s">
        <v>483</v>
      </c>
      <c r="K44" s="315" t="s">
        <v>1</v>
      </c>
      <c r="L44" s="320" t="s">
        <v>546</v>
      </c>
      <c r="M44" s="463" t="s">
        <v>629</v>
      </c>
      <c r="N44" s="462" t="s">
        <v>740</v>
      </c>
      <c r="O44" s="219" t="s">
        <v>481</v>
      </c>
      <c r="P44" s="220" t="s">
        <v>481</v>
      </c>
      <c r="Q44" s="39"/>
      <c r="R44" s="15">
        <v>0.5</v>
      </c>
      <c r="S44" s="96">
        <v>6600</v>
      </c>
      <c r="T44" s="469"/>
      <c r="U44" s="206"/>
      <c r="V44" s="291">
        <f t="shared" si="0"/>
        <v>0</v>
      </c>
      <c r="W44" s="478">
        <f aca="true" t="shared" si="2" ref="W44:W51">V44*R44</f>
        <v>0</v>
      </c>
      <c r="X44" s="117">
        <f aca="true" t="shared" si="3" ref="X44:X51">W44/S44*43560</f>
        <v>0</v>
      </c>
      <c r="Y44" s="478">
        <f t="shared" si="1"/>
        <v>0</v>
      </c>
      <c r="Z44" s="470"/>
      <c r="AA44" s="238">
        <f aca="true" t="shared" si="4" ref="AA44:AA51">X44*T44</f>
        <v>0</v>
      </c>
      <c r="AB44" s="33"/>
      <c r="AC44" s="33">
        <f>AB44*X44</f>
        <v>0</v>
      </c>
    </row>
    <row r="45" spans="1:29" ht="15">
      <c r="A45" s="457" t="s">
        <v>419</v>
      </c>
      <c r="B45" s="59" t="s">
        <v>420</v>
      </c>
      <c r="C45" s="34" t="s">
        <v>212</v>
      </c>
      <c r="D45" s="33" t="s">
        <v>326</v>
      </c>
      <c r="E45" s="454" t="s">
        <v>523</v>
      </c>
      <c r="F45" s="453" t="s">
        <v>634</v>
      </c>
      <c r="G45" s="299" t="s">
        <v>554</v>
      </c>
      <c r="H45" s="337" t="s">
        <v>615</v>
      </c>
      <c r="I45" s="456" t="s">
        <v>377</v>
      </c>
      <c r="J45" s="460" t="s">
        <v>485</v>
      </c>
      <c r="K45" s="315" t="s">
        <v>4</v>
      </c>
      <c r="L45" s="315" t="s">
        <v>547</v>
      </c>
      <c r="M45" s="456" t="s">
        <v>484</v>
      </c>
      <c r="N45" s="462" t="s">
        <v>740</v>
      </c>
      <c r="O45" s="220"/>
      <c r="P45" s="220"/>
      <c r="Q45" s="39"/>
      <c r="R45" s="15">
        <v>0.4</v>
      </c>
      <c r="S45" s="96">
        <v>4800</v>
      </c>
      <c r="T45" s="469"/>
      <c r="U45" s="206"/>
      <c r="V45" s="291">
        <f t="shared" si="0"/>
        <v>0</v>
      </c>
      <c r="W45" s="478">
        <f t="shared" si="2"/>
        <v>0</v>
      </c>
      <c r="X45" s="117">
        <f t="shared" si="3"/>
        <v>0</v>
      </c>
      <c r="Y45" s="478">
        <f t="shared" si="1"/>
        <v>0</v>
      </c>
      <c r="Z45" s="470"/>
      <c r="AA45" s="238">
        <f t="shared" si="4"/>
        <v>0</v>
      </c>
      <c r="AB45" s="33"/>
      <c r="AC45" s="33"/>
    </row>
    <row r="46" spans="1:29" ht="30">
      <c r="A46" s="458" t="s">
        <v>419</v>
      </c>
      <c r="B46" s="59" t="s">
        <v>407</v>
      </c>
      <c r="C46" s="34" t="s">
        <v>265</v>
      </c>
      <c r="D46" s="33" t="s">
        <v>326</v>
      </c>
      <c r="E46" s="454" t="s">
        <v>523</v>
      </c>
      <c r="F46" s="454" t="s">
        <v>635</v>
      </c>
      <c r="G46" s="299" t="s">
        <v>572</v>
      </c>
      <c r="H46" s="337" t="s">
        <v>526</v>
      </c>
      <c r="I46" s="456" t="s">
        <v>484</v>
      </c>
      <c r="J46" s="460" t="s">
        <v>483</v>
      </c>
      <c r="K46" s="315" t="s">
        <v>3</v>
      </c>
      <c r="L46" s="315" t="s">
        <v>548</v>
      </c>
      <c r="M46" s="456" t="s">
        <v>377</v>
      </c>
      <c r="N46" s="462" t="s">
        <v>740</v>
      </c>
      <c r="O46" s="220"/>
      <c r="P46" s="220"/>
      <c r="Q46" s="39"/>
      <c r="R46" s="15">
        <v>1</v>
      </c>
      <c r="S46" s="96">
        <v>26000</v>
      </c>
      <c r="T46" s="469"/>
      <c r="U46" s="206"/>
      <c r="V46" s="291">
        <f t="shared" si="0"/>
        <v>0</v>
      </c>
      <c r="W46" s="478">
        <f t="shared" si="2"/>
        <v>0</v>
      </c>
      <c r="X46" s="117">
        <f t="shared" si="3"/>
        <v>0</v>
      </c>
      <c r="Y46" s="478">
        <f t="shared" si="1"/>
        <v>0</v>
      </c>
      <c r="Z46" s="470"/>
      <c r="AA46" s="238">
        <f t="shared" si="4"/>
        <v>0</v>
      </c>
      <c r="AB46" s="33"/>
      <c r="AC46" s="33"/>
    </row>
    <row r="47" spans="1:29" ht="30">
      <c r="A47" s="458" t="s">
        <v>419</v>
      </c>
      <c r="B47" s="59" t="s">
        <v>426</v>
      </c>
      <c r="C47" s="34" t="s">
        <v>136</v>
      </c>
      <c r="D47" s="33" t="s">
        <v>326</v>
      </c>
      <c r="E47" s="454" t="s">
        <v>523</v>
      </c>
      <c r="F47" s="454" t="s">
        <v>484</v>
      </c>
      <c r="G47" s="304">
        <v>72</v>
      </c>
      <c r="H47" s="337" t="s">
        <v>617</v>
      </c>
      <c r="I47" s="456" t="s">
        <v>377</v>
      </c>
      <c r="J47" s="460" t="s">
        <v>485</v>
      </c>
      <c r="K47" s="315" t="s">
        <v>2</v>
      </c>
      <c r="L47" s="315" t="s">
        <v>558</v>
      </c>
      <c r="M47" s="456"/>
      <c r="N47" s="462" t="s">
        <v>740</v>
      </c>
      <c r="O47" s="215"/>
      <c r="P47" s="215"/>
      <c r="Q47" s="34"/>
      <c r="R47" s="15">
        <v>0.7</v>
      </c>
      <c r="S47" s="96">
        <v>12000</v>
      </c>
      <c r="T47" s="469"/>
      <c r="U47" s="206"/>
      <c r="V47" s="291">
        <f t="shared" si="0"/>
        <v>0</v>
      </c>
      <c r="W47" s="478">
        <f t="shared" si="2"/>
        <v>0</v>
      </c>
      <c r="X47" s="117">
        <f t="shared" si="3"/>
        <v>0</v>
      </c>
      <c r="Y47" s="478">
        <f t="shared" si="1"/>
        <v>0</v>
      </c>
      <c r="Z47" s="470"/>
      <c r="AA47" s="238">
        <f t="shared" si="4"/>
        <v>0</v>
      </c>
      <c r="AB47" s="33"/>
      <c r="AC47" s="33"/>
    </row>
    <row r="48" spans="1:29" ht="75">
      <c r="A48" s="458" t="s">
        <v>419</v>
      </c>
      <c r="B48" s="60" t="s">
        <v>427</v>
      </c>
      <c r="C48" s="39" t="s">
        <v>193</v>
      </c>
      <c r="D48" s="38" t="s">
        <v>326</v>
      </c>
      <c r="E48" s="454" t="s">
        <v>523</v>
      </c>
      <c r="F48" s="454" t="s">
        <v>634</v>
      </c>
      <c r="G48" s="299" t="s">
        <v>536</v>
      </c>
      <c r="H48" s="123" t="s">
        <v>615</v>
      </c>
      <c r="I48" s="454" t="s">
        <v>377</v>
      </c>
      <c r="J48" s="461" t="s">
        <v>608</v>
      </c>
      <c r="K48" s="38" t="s">
        <v>2</v>
      </c>
      <c r="L48" s="320" t="s">
        <v>546</v>
      </c>
      <c r="M48" s="463"/>
      <c r="N48" s="462" t="s">
        <v>908</v>
      </c>
      <c r="O48" s="220"/>
      <c r="P48" s="220"/>
      <c r="Q48" s="39" t="s">
        <v>909</v>
      </c>
      <c r="R48" s="15">
        <v>0.2</v>
      </c>
      <c r="S48" s="96">
        <v>1300</v>
      </c>
      <c r="T48" s="469"/>
      <c r="U48" s="206"/>
      <c r="V48" s="291">
        <f t="shared" si="0"/>
        <v>0</v>
      </c>
      <c r="W48" s="478">
        <f t="shared" si="2"/>
        <v>0</v>
      </c>
      <c r="X48" s="117">
        <f t="shared" si="3"/>
        <v>0</v>
      </c>
      <c r="Y48" s="478">
        <f t="shared" si="1"/>
        <v>0</v>
      </c>
      <c r="Z48" s="202"/>
      <c r="AA48" s="238">
        <f t="shared" si="4"/>
        <v>0</v>
      </c>
      <c r="AB48" s="33"/>
      <c r="AC48" s="33"/>
    </row>
    <row r="49" spans="1:27" s="32" customFormat="1" ht="45">
      <c r="A49" s="457" t="s">
        <v>419</v>
      </c>
      <c r="B49" s="60" t="s">
        <v>794</v>
      </c>
      <c r="C49" s="39" t="s">
        <v>793</v>
      </c>
      <c r="D49" s="38" t="s">
        <v>326</v>
      </c>
      <c r="E49" s="454" t="s">
        <v>523</v>
      </c>
      <c r="F49" s="454" t="s">
        <v>634</v>
      </c>
      <c r="G49" s="299" t="s">
        <v>536</v>
      </c>
      <c r="H49" s="15" t="s">
        <v>672</v>
      </c>
      <c r="I49" s="454" t="s">
        <v>377</v>
      </c>
      <c r="J49" s="461" t="s">
        <v>608</v>
      </c>
      <c r="K49" s="125" t="s">
        <v>2</v>
      </c>
      <c r="L49" s="320" t="s">
        <v>546</v>
      </c>
      <c r="M49" s="463" t="s">
        <v>377</v>
      </c>
      <c r="N49" s="462" t="s">
        <v>910</v>
      </c>
      <c r="O49" s="220"/>
      <c r="P49" s="219" t="s">
        <v>795</v>
      </c>
      <c r="Q49" s="39" t="s">
        <v>911</v>
      </c>
      <c r="R49" s="15">
        <v>0.15</v>
      </c>
      <c r="S49" s="40">
        <v>1000</v>
      </c>
      <c r="T49" s="469"/>
      <c r="U49" s="206"/>
      <c r="V49" s="33">
        <f>U49/100*20</f>
        <v>0</v>
      </c>
      <c r="W49" s="478">
        <f t="shared" si="2"/>
        <v>0</v>
      </c>
      <c r="X49" s="46">
        <f t="shared" si="3"/>
        <v>0</v>
      </c>
      <c r="Y49" s="478">
        <f t="shared" si="1"/>
        <v>0</v>
      </c>
      <c r="Z49" s="202"/>
      <c r="AA49" s="238">
        <f t="shared" si="4"/>
        <v>0</v>
      </c>
    </row>
    <row r="50" spans="1:29" s="32" customFormat="1" ht="15">
      <c r="A50" s="458" t="s">
        <v>419</v>
      </c>
      <c r="B50" s="43" t="s">
        <v>432</v>
      </c>
      <c r="C50" s="39" t="s">
        <v>118</v>
      </c>
      <c r="D50" s="38" t="s">
        <v>326</v>
      </c>
      <c r="E50" s="454" t="s">
        <v>520</v>
      </c>
      <c r="F50" s="453" t="s">
        <v>538</v>
      </c>
      <c r="G50" s="303">
        <v>48</v>
      </c>
      <c r="H50" s="123" t="s">
        <v>617</v>
      </c>
      <c r="I50" s="454" t="s">
        <v>484</v>
      </c>
      <c r="J50" s="461" t="s">
        <v>485</v>
      </c>
      <c r="K50" s="38" t="s">
        <v>2</v>
      </c>
      <c r="L50" s="320" t="s">
        <v>568</v>
      </c>
      <c r="M50" s="463"/>
      <c r="N50" s="462" t="s">
        <v>740</v>
      </c>
      <c r="O50" s="220"/>
      <c r="P50" s="220"/>
      <c r="Q50" s="39"/>
      <c r="R50" s="15">
        <v>1</v>
      </c>
      <c r="S50" s="96">
        <v>50000</v>
      </c>
      <c r="T50" s="469"/>
      <c r="U50" s="206"/>
      <c r="V50" s="291">
        <f t="shared" si="0"/>
        <v>0</v>
      </c>
      <c r="W50" s="478">
        <f t="shared" si="2"/>
        <v>0</v>
      </c>
      <c r="X50" s="117">
        <f t="shared" si="3"/>
        <v>0</v>
      </c>
      <c r="Y50" s="478">
        <f t="shared" si="1"/>
        <v>0</v>
      </c>
      <c r="Z50" s="470"/>
      <c r="AA50" s="238">
        <f t="shared" si="4"/>
        <v>0</v>
      </c>
      <c r="AB50" s="38"/>
      <c r="AC50" s="38"/>
    </row>
    <row r="51" spans="1:29" ht="15">
      <c r="A51" s="458" t="s">
        <v>419</v>
      </c>
      <c r="B51" s="60" t="s">
        <v>335</v>
      </c>
      <c r="C51" s="39" t="s">
        <v>17</v>
      </c>
      <c r="D51" s="38" t="s">
        <v>320</v>
      </c>
      <c r="E51" s="454" t="s">
        <v>520</v>
      </c>
      <c r="F51" s="453" t="s">
        <v>634</v>
      </c>
      <c r="G51" s="303" t="s">
        <v>589</v>
      </c>
      <c r="H51" s="123" t="s">
        <v>616</v>
      </c>
      <c r="I51" s="454" t="s">
        <v>377</v>
      </c>
      <c r="J51" s="461" t="s">
        <v>485</v>
      </c>
      <c r="K51" s="38" t="s">
        <v>4</v>
      </c>
      <c r="L51" s="320" t="s">
        <v>568</v>
      </c>
      <c r="M51" s="463"/>
      <c r="N51" s="462" t="s">
        <v>841</v>
      </c>
      <c r="O51" s="222"/>
      <c r="P51" s="220"/>
      <c r="Q51" s="39"/>
      <c r="R51" s="15">
        <v>2.3</v>
      </c>
      <c r="S51" s="71">
        <v>300000</v>
      </c>
      <c r="T51" s="469"/>
      <c r="U51" s="206"/>
      <c r="V51" s="291">
        <f t="shared" si="0"/>
        <v>0</v>
      </c>
      <c r="W51" s="478">
        <f t="shared" si="2"/>
        <v>0</v>
      </c>
      <c r="X51" s="117">
        <f t="shared" si="3"/>
        <v>0</v>
      </c>
      <c r="Y51" s="478">
        <f t="shared" si="1"/>
        <v>0</v>
      </c>
      <c r="Z51" s="470"/>
      <c r="AA51" s="238">
        <f t="shared" si="4"/>
        <v>0</v>
      </c>
      <c r="AB51" s="38"/>
      <c r="AC51" s="38"/>
    </row>
    <row r="52" spans="1:29" s="32" customFormat="1" ht="15">
      <c r="A52" s="261"/>
      <c r="B52" s="259"/>
      <c r="C52" s="261"/>
      <c r="D52" s="260"/>
      <c r="E52" s="260"/>
      <c r="F52" s="260"/>
      <c r="G52" s="353"/>
      <c r="H52" s="354"/>
      <c r="I52" s="352"/>
      <c r="J52" s="354"/>
      <c r="K52" s="352"/>
      <c r="L52" s="484"/>
      <c r="M52" s="352"/>
      <c r="N52" s="484"/>
      <c r="O52" s="259"/>
      <c r="P52" s="261"/>
      <c r="Q52" s="261"/>
      <c r="R52" s="260"/>
      <c r="S52" s="485"/>
      <c r="T52" s="481"/>
      <c r="U52" s="261"/>
      <c r="V52" s="482"/>
      <c r="W52" s="483"/>
      <c r="X52" s="290"/>
      <c r="Y52" s="483">
        <f t="shared" si="1"/>
        <v>0</v>
      </c>
      <c r="Z52" s="290"/>
      <c r="AA52" s="282"/>
      <c r="AB52" s="38"/>
      <c r="AC52" s="38"/>
    </row>
    <row r="53" spans="1:30" s="32" customFormat="1" ht="30">
      <c r="A53" s="457" t="s">
        <v>433</v>
      </c>
      <c r="B53" s="59" t="s">
        <v>434</v>
      </c>
      <c r="C53" s="34" t="s">
        <v>244</v>
      </c>
      <c r="D53" s="33" t="s">
        <v>326</v>
      </c>
      <c r="E53" s="454" t="s">
        <v>520</v>
      </c>
      <c r="F53" s="453" t="s">
        <v>634</v>
      </c>
      <c r="G53" s="303">
        <v>24</v>
      </c>
      <c r="H53" s="337" t="s">
        <v>615</v>
      </c>
      <c r="I53" s="456" t="s">
        <v>483</v>
      </c>
      <c r="J53" s="460" t="s">
        <v>485</v>
      </c>
      <c r="K53" s="315" t="s">
        <v>1</v>
      </c>
      <c r="L53" s="315"/>
      <c r="M53" s="456" t="s">
        <v>484</v>
      </c>
      <c r="N53" s="462" t="s">
        <v>740</v>
      </c>
      <c r="O53" s="220"/>
      <c r="P53" s="220"/>
      <c r="Q53" s="39"/>
      <c r="R53" s="15">
        <v>1</v>
      </c>
      <c r="S53" s="96">
        <v>50000</v>
      </c>
      <c r="T53" s="469"/>
      <c r="U53" s="206"/>
      <c r="V53" s="291">
        <f>U53/100*60</f>
        <v>0</v>
      </c>
      <c r="W53" s="478">
        <f>V53*R53</f>
        <v>0</v>
      </c>
      <c r="X53" s="117">
        <f>W53/S53*43560</f>
        <v>0</v>
      </c>
      <c r="Y53" s="478">
        <f t="shared" si="1"/>
        <v>0</v>
      </c>
      <c r="Z53" s="470"/>
      <c r="AA53" s="238">
        <f>X53*T53</f>
        <v>0</v>
      </c>
      <c r="AB53" s="33"/>
      <c r="AC53" s="33"/>
      <c r="AD53" s="26"/>
    </row>
    <row r="54" spans="1:29" ht="30">
      <c r="A54" s="457" t="s">
        <v>433</v>
      </c>
      <c r="B54" s="59" t="s">
        <v>435</v>
      </c>
      <c r="C54" s="34" t="s">
        <v>253</v>
      </c>
      <c r="D54" s="33" t="s">
        <v>326</v>
      </c>
      <c r="E54" s="454" t="s">
        <v>627</v>
      </c>
      <c r="F54" s="453" t="s">
        <v>634</v>
      </c>
      <c r="G54" s="303" t="s">
        <v>571</v>
      </c>
      <c r="H54" s="15" t="s">
        <v>960</v>
      </c>
      <c r="I54" s="456" t="s">
        <v>377</v>
      </c>
      <c r="J54" s="460" t="s">
        <v>485</v>
      </c>
      <c r="K54" s="315" t="s">
        <v>1</v>
      </c>
      <c r="L54" s="315" t="s">
        <v>557</v>
      </c>
      <c r="M54" s="464" t="s">
        <v>377</v>
      </c>
      <c r="N54" s="462" t="s">
        <v>740</v>
      </c>
      <c r="O54" s="220"/>
      <c r="P54" s="220"/>
      <c r="Q54" s="39"/>
      <c r="R54" s="15">
        <v>2.3</v>
      </c>
      <c r="S54" s="96">
        <v>280000</v>
      </c>
      <c r="T54" s="469"/>
      <c r="U54" s="206"/>
      <c r="V54" s="291">
        <f>U54/100*60</f>
        <v>0</v>
      </c>
      <c r="W54" s="478">
        <f>V54*R54</f>
        <v>0</v>
      </c>
      <c r="X54" s="117">
        <f>W54/S54*43560</f>
        <v>0</v>
      </c>
      <c r="Y54" s="478">
        <f t="shared" si="1"/>
        <v>0</v>
      </c>
      <c r="Z54" s="470"/>
      <c r="AA54" s="238">
        <f>X54*T54</f>
        <v>0</v>
      </c>
      <c r="AB54" s="33"/>
      <c r="AC54" s="33"/>
    </row>
    <row r="55" spans="1:29" ht="60">
      <c r="A55" s="457" t="s">
        <v>433</v>
      </c>
      <c r="B55" s="43" t="s">
        <v>804</v>
      </c>
      <c r="C55" s="39" t="s">
        <v>42</v>
      </c>
      <c r="D55" s="38" t="s">
        <v>333</v>
      </c>
      <c r="E55" s="454" t="s">
        <v>523</v>
      </c>
      <c r="F55" s="454" t="s">
        <v>635</v>
      </c>
      <c r="G55" s="303" t="s">
        <v>532</v>
      </c>
      <c r="H55" s="15" t="s">
        <v>615</v>
      </c>
      <c r="I55" s="454" t="s">
        <v>377</v>
      </c>
      <c r="J55" s="461" t="s">
        <v>485</v>
      </c>
      <c r="K55" s="38" t="s">
        <v>1</v>
      </c>
      <c r="L55" s="315"/>
      <c r="M55" s="463" t="s">
        <v>484</v>
      </c>
      <c r="N55" s="465" t="s">
        <v>882</v>
      </c>
      <c r="O55" s="220" t="s">
        <v>853</v>
      </c>
      <c r="P55" s="220" t="s">
        <v>853</v>
      </c>
      <c r="Q55" s="15" t="s">
        <v>883</v>
      </c>
      <c r="R55" s="15">
        <v>2.4</v>
      </c>
      <c r="S55" s="96">
        <v>331250</v>
      </c>
      <c r="T55" s="469"/>
      <c r="U55" s="206"/>
      <c r="V55" s="291">
        <f>U55/100*60</f>
        <v>0</v>
      </c>
      <c r="W55" s="478">
        <f>V55*R55</f>
        <v>0</v>
      </c>
      <c r="X55" s="117">
        <f>W55/S55*43560</f>
        <v>0</v>
      </c>
      <c r="Y55" s="478">
        <f t="shared" si="1"/>
        <v>0</v>
      </c>
      <c r="Z55" s="470"/>
      <c r="AA55" s="238">
        <f>X55*T55</f>
        <v>0</v>
      </c>
      <c r="AB55" s="33"/>
      <c r="AC55" s="33"/>
    </row>
    <row r="56" spans="1:30" ht="18.75" customHeight="1">
      <c r="A56" s="457" t="s">
        <v>433</v>
      </c>
      <c r="B56" s="43" t="s">
        <v>825</v>
      </c>
      <c r="C56" s="39" t="s">
        <v>491</v>
      </c>
      <c r="D56" s="38" t="s">
        <v>326</v>
      </c>
      <c r="E56" s="453" t="s">
        <v>523</v>
      </c>
      <c r="F56" s="453" t="s">
        <v>634</v>
      </c>
      <c r="G56" s="303">
        <v>36</v>
      </c>
      <c r="H56" s="123" t="s">
        <v>605</v>
      </c>
      <c r="I56" s="454" t="s">
        <v>377</v>
      </c>
      <c r="J56" s="224" t="s">
        <v>638</v>
      </c>
      <c r="K56" s="38"/>
      <c r="L56" s="315"/>
      <c r="M56" s="463" t="s">
        <v>377</v>
      </c>
      <c r="N56" s="462" t="s">
        <v>887</v>
      </c>
      <c r="O56" s="222"/>
      <c r="P56" s="220"/>
      <c r="Q56" s="39"/>
      <c r="R56" s="40">
        <v>1</v>
      </c>
      <c r="S56" s="40">
        <v>29000</v>
      </c>
      <c r="T56" s="469"/>
      <c r="U56" s="206"/>
      <c r="V56" s="291">
        <f>U56/100*60</f>
        <v>0</v>
      </c>
      <c r="W56" s="478"/>
      <c r="X56" s="117"/>
      <c r="Y56" s="478">
        <f t="shared" si="1"/>
        <v>0</v>
      </c>
      <c r="Z56" s="470"/>
      <c r="AA56" s="238">
        <f aca="true" t="shared" si="5" ref="AA56:AA78">X56*T56</f>
        <v>0</v>
      </c>
      <c r="AB56" s="33"/>
      <c r="AC56" s="33"/>
      <c r="AD56" s="32"/>
    </row>
    <row r="57" spans="1:27" ht="15">
      <c r="A57" s="457" t="s">
        <v>433</v>
      </c>
      <c r="B57" s="59" t="s">
        <v>436</v>
      </c>
      <c r="C57" s="34" t="s">
        <v>268</v>
      </c>
      <c r="D57" s="33" t="s">
        <v>326</v>
      </c>
      <c r="E57" s="454" t="s">
        <v>523</v>
      </c>
      <c r="F57" s="453" t="s">
        <v>634</v>
      </c>
      <c r="G57" s="303" t="s">
        <v>573</v>
      </c>
      <c r="H57" s="337" t="s">
        <v>615</v>
      </c>
      <c r="I57" s="456" t="s">
        <v>484</v>
      </c>
      <c r="J57" s="460" t="s">
        <v>483</v>
      </c>
      <c r="K57" s="315" t="s">
        <v>1</v>
      </c>
      <c r="L57" s="315" t="s">
        <v>550</v>
      </c>
      <c r="M57" s="456" t="s">
        <v>377</v>
      </c>
      <c r="N57" s="462" t="s">
        <v>835</v>
      </c>
      <c r="O57" s="220"/>
      <c r="P57" s="220"/>
      <c r="Q57" s="39"/>
      <c r="R57" s="15">
        <v>1</v>
      </c>
      <c r="S57" s="96">
        <v>30000</v>
      </c>
      <c r="T57" s="469"/>
      <c r="U57" s="206"/>
      <c r="V57" s="291">
        <f>U57/100*20</f>
        <v>0</v>
      </c>
      <c r="W57" s="478">
        <f aca="true" t="shared" si="6" ref="W57:W77">V57*R57</f>
        <v>0</v>
      </c>
      <c r="X57" s="46">
        <f aca="true" t="shared" si="7" ref="X57:X77">W57/S57*43560</f>
        <v>0</v>
      </c>
      <c r="Y57" s="478">
        <f t="shared" si="1"/>
        <v>0</v>
      </c>
      <c r="Z57" s="246"/>
      <c r="AA57" s="238">
        <f t="shared" si="5"/>
        <v>0</v>
      </c>
    </row>
    <row r="58" spans="1:30" s="32" customFormat="1" ht="15">
      <c r="A58" s="457" t="s">
        <v>433</v>
      </c>
      <c r="B58" s="60" t="s">
        <v>437</v>
      </c>
      <c r="C58" s="39" t="s">
        <v>269</v>
      </c>
      <c r="D58" s="38" t="s">
        <v>326</v>
      </c>
      <c r="E58" s="454" t="s">
        <v>520</v>
      </c>
      <c r="F58" s="454" t="s">
        <v>634</v>
      </c>
      <c r="G58" s="303">
        <v>36</v>
      </c>
      <c r="H58" s="15" t="s">
        <v>672</v>
      </c>
      <c r="I58" s="454" t="s">
        <v>484</v>
      </c>
      <c r="J58" s="461" t="s">
        <v>483</v>
      </c>
      <c r="K58" s="38" t="s">
        <v>1</v>
      </c>
      <c r="L58" s="315" t="s">
        <v>547</v>
      </c>
      <c r="M58" s="463"/>
      <c r="N58" s="462" t="s">
        <v>740</v>
      </c>
      <c r="O58" s="220"/>
      <c r="P58" s="220"/>
      <c r="Q58" s="39"/>
      <c r="R58" s="15">
        <v>1</v>
      </c>
      <c r="S58" s="96">
        <v>30000</v>
      </c>
      <c r="T58" s="469"/>
      <c r="U58" s="206"/>
      <c r="V58" s="291">
        <f aca="true" t="shared" si="8" ref="V58:V78">U58/100*60</f>
        <v>0</v>
      </c>
      <c r="W58" s="478">
        <f t="shared" si="6"/>
        <v>0</v>
      </c>
      <c r="X58" s="117">
        <f t="shared" si="7"/>
        <v>0</v>
      </c>
      <c r="Y58" s="478">
        <f t="shared" si="1"/>
        <v>0</v>
      </c>
      <c r="Z58" s="470"/>
      <c r="AA58" s="238">
        <f t="shared" si="5"/>
        <v>0</v>
      </c>
      <c r="AB58" s="33"/>
      <c r="AC58" s="33"/>
      <c r="AD58" s="26"/>
    </row>
    <row r="59" spans="1:27" s="32" customFormat="1" ht="15">
      <c r="A59" s="457" t="s">
        <v>433</v>
      </c>
      <c r="B59" s="43" t="s">
        <v>779</v>
      </c>
      <c r="C59" s="39" t="s">
        <v>780</v>
      </c>
      <c r="D59" s="125" t="s">
        <v>326</v>
      </c>
      <c r="E59" s="453" t="s">
        <v>627</v>
      </c>
      <c r="F59" s="453" t="s">
        <v>635</v>
      </c>
      <c r="G59" s="301" t="s">
        <v>767</v>
      </c>
      <c r="H59" s="15" t="s">
        <v>672</v>
      </c>
      <c r="I59" s="453" t="s">
        <v>377</v>
      </c>
      <c r="J59" s="224" t="s">
        <v>608</v>
      </c>
      <c r="K59" s="125" t="s">
        <v>1</v>
      </c>
      <c r="L59" s="315"/>
      <c r="M59" s="463"/>
      <c r="N59" s="462" t="s">
        <v>740</v>
      </c>
      <c r="O59" s="220"/>
      <c r="P59" s="220"/>
      <c r="Q59" s="39"/>
      <c r="R59" s="15">
        <v>1</v>
      </c>
      <c r="S59" s="40">
        <v>39000</v>
      </c>
      <c r="T59" s="469"/>
      <c r="U59" s="206"/>
      <c r="V59" s="291">
        <f t="shared" si="8"/>
        <v>0</v>
      </c>
      <c r="W59" s="478">
        <f t="shared" si="6"/>
        <v>0</v>
      </c>
      <c r="X59" s="117">
        <f t="shared" si="7"/>
        <v>0</v>
      </c>
      <c r="Y59" s="478">
        <f t="shared" si="1"/>
        <v>0</v>
      </c>
      <c r="Z59" s="470"/>
      <c r="AA59" s="238">
        <f t="shared" si="5"/>
        <v>0</v>
      </c>
    </row>
    <row r="60" spans="1:29" ht="15">
      <c r="A60" s="457" t="s">
        <v>433</v>
      </c>
      <c r="B60" s="60" t="s">
        <v>438</v>
      </c>
      <c r="C60" s="39" t="s">
        <v>270</v>
      </c>
      <c r="D60" s="38" t="s">
        <v>326</v>
      </c>
      <c r="E60" s="454" t="s">
        <v>520</v>
      </c>
      <c r="F60" s="453" t="s">
        <v>634</v>
      </c>
      <c r="G60" s="303" t="s">
        <v>573</v>
      </c>
      <c r="H60" s="15" t="s">
        <v>672</v>
      </c>
      <c r="I60" s="454" t="s">
        <v>377</v>
      </c>
      <c r="J60" s="224" t="s">
        <v>638</v>
      </c>
      <c r="K60" s="38" t="s">
        <v>1</v>
      </c>
      <c r="L60" s="315" t="s">
        <v>557</v>
      </c>
      <c r="M60" s="463"/>
      <c r="N60" s="462" t="s">
        <v>740</v>
      </c>
      <c r="O60" s="220"/>
      <c r="P60" s="220"/>
      <c r="Q60" s="39"/>
      <c r="R60" s="15">
        <v>0.7</v>
      </c>
      <c r="S60" s="96">
        <v>11000</v>
      </c>
      <c r="T60" s="469"/>
      <c r="U60" s="206"/>
      <c r="V60" s="291">
        <f t="shared" si="8"/>
        <v>0</v>
      </c>
      <c r="W60" s="478">
        <f t="shared" si="6"/>
        <v>0</v>
      </c>
      <c r="X60" s="117">
        <f t="shared" si="7"/>
        <v>0</v>
      </c>
      <c r="Y60" s="478">
        <f t="shared" si="1"/>
        <v>0</v>
      </c>
      <c r="Z60" s="470"/>
      <c r="AA60" s="238">
        <f t="shared" si="5"/>
        <v>0</v>
      </c>
      <c r="AB60" s="38"/>
      <c r="AC60" s="38"/>
    </row>
    <row r="61" spans="1:29" ht="30">
      <c r="A61" s="457" t="s">
        <v>433</v>
      </c>
      <c r="B61" s="60" t="s">
        <v>439</v>
      </c>
      <c r="C61" s="39" t="s">
        <v>129</v>
      </c>
      <c r="D61" s="38" t="s">
        <v>320</v>
      </c>
      <c r="E61" s="454" t="s">
        <v>520</v>
      </c>
      <c r="F61" s="453" t="s">
        <v>635</v>
      </c>
      <c r="G61" s="303">
        <v>24</v>
      </c>
      <c r="H61" s="15" t="s">
        <v>672</v>
      </c>
      <c r="I61" s="454" t="s">
        <v>377</v>
      </c>
      <c r="J61" s="461" t="s">
        <v>485</v>
      </c>
      <c r="K61" s="38" t="s">
        <v>1</v>
      </c>
      <c r="L61" s="315"/>
      <c r="M61" s="463" t="s">
        <v>377</v>
      </c>
      <c r="N61" s="456">
        <v>12456789</v>
      </c>
      <c r="O61" s="220"/>
      <c r="P61" s="220"/>
      <c r="Q61" s="39"/>
      <c r="R61" s="15">
        <v>1.4</v>
      </c>
      <c r="S61" s="96">
        <v>84000</v>
      </c>
      <c r="T61" s="469"/>
      <c r="U61" s="206"/>
      <c r="V61" s="291">
        <f t="shared" si="8"/>
        <v>0</v>
      </c>
      <c r="W61" s="478">
        <f t="shared" si="6"/>
        <v>0</v>
      </c>
      <c r="X61" s="117">
        <f t="shared" si="7"/>
        <v>0</v>
      </c>
      <c r="Y61" s="478">
        <f t="shared" si="1"/>
        <v>0</v>
      </c>
      <c r="Z61" s="470"/>
      <c r="AA61" s="238">
        <f t="shared" si="5"/>
        <v>0</v>
      </c>
      <c r="AB61" s="33"/>
      <c r="AC61" s="33"/>
    </row>
    <row r="62" spans="1:29" ht="14.25" customHeight="1">
      <c r="A62" s="457" t="s">
        <v>433</v>
      </c>
      <c r="B62" s="60" t="s">
        <v>441</v>
      </c>
      <c r="C62" s="39" t="s">
        <v>131</v>
      </c>
      <c r="D62" s="38" t="s">
        <v>326</v>
      </c>
      <c r="E62" s="454" t="s">
        <v>523</v>
      </c>
      <c r="F62" s="453" t="s">
        <v>634</v>
      </c>
      <c r="G62" s="303" t="s">
        <v>574</v>
      </c>
      <c r="H62" s="123" t="s">
        <v>616</v>
      </c>
      <c r="I62" s="454" t="s">
        <v>377</v>
      </c>
      <c r="J62" s="461" t="s">
        <v>483</v>
      </c>
      <c r="K62" s="38" t="s">
        <v>7</v>
      </c>
      <c r="L62" s="315" t="s">
        <v>566</v>
      </c>
      <c r="M62" s="463"/>
      <c r="N62" s="462" t="s">
        <v>854</v>
      </c>
      <c r="O62" s="220"/>
      <c r="P62" s="220"/>
      <c r="Q62" s="39" t="s">
        <v>888</v>
      </c>
      <c r="R62" s="15">
        <v>1.1</v>
      </c>
      <c r="S62" s="96">
        <v>53000</v>
      </c>
      <c r="T62" s="469"/>
      <c r="U62" s="206"/>
      <c r="V62" s="291">
        <f t="shared" si="8"/>
        <v>0</v>
      </c>
      <c r="W62" s="478">
        <f t="shared" si="6"/>
        <v>0</v>
      </c>
      <c r="X62" s="117">
        <f t="shared" si="7"/>
        <v>0</v>
      </c>
      <c r="Y62" s="478">
        <f t="shared" si="1"/>
        <v>0</v>
      </c>
      <c r="Z62" s="470"/>
      <c r="AA62" s="238">
        <f t="shared" si="5"/>
        <v>0</v>
      </c>
      <c r="AB62" s="33"/>
      <c r="AC62" s="33"/>
    </row>
    <row r="63" spans="1:30" ht="15">
      <c r="A63" s="457" t="s">
        <v>433</v>
      </c>
      <c r="B63" s="60" t="s">
        <v>443</v>
      </c>
      <c r="C63" s="39" t="s">
        <v>153</v>
      </c>
      <c r="D63" s="38" t="s">
        <v>326</v>
      </c>
      <c r="E63" s="454" t="s">
        <v>520</v>
      </c>
      <c r="F63" s="453" t="s">
        <v>634</v>
      </c>
      <c r="G63" s="303">
        <v>12</v>
      </c>
      <c r="H63" s="123" t="s">
        <v>616</v>
      </c>
      <c r="I63" s="454" t="s">
        <v>484</v>
      </c>
      <c r="J63" s="461" t="s">
        <v>485</v>
      </c>
      <c r="K63" s="38" t="s">
        <v>1</v>
      </c>
      <c r="L63" s="315"/>
      <c r="M63" s="463" t="s">
        <v>484</v>
      </c>
      <c r="N63" s="462" t="s">
        <v>740</v>
      </c>
      <c r="O63" s="220"/>
      <c r="P63" s="220"/>
      <c r="Q63" s="39"/>
      <c r="R63" s="15">
        <v>1.3</v>
      </c>
      <c r="S63" s="96">
        <v>70000</v>
      </c>
      <c r="T63" s="469"/>
      <c r="U63" s="206"/>
      <c r="V63" s="291">
        <f t="shared" si="8"/>
        <v>0</v>
      </c>
      <c r="W63" s="478">
        <f t="shared" si="6"/>
        <v>0</v>
      </c>
      <c r="X63" s="117">
        <f t="shared" si="7"/>
        <v>0</v>
      </c>
      <c r="Y63" s="478">
        <f t="shared" si="1"/>
        <v>0</v>
      </c>
      <c r="Z63" s="470"/>
      <c r="AA63" s="238">
        <f t="shared" si="5"/>
        <v>0</v>
      </c>
      <c r="AB63" s="33"/>
      <c r="AC63" s="33"/>
      <c r="AD63" s="32"/>
    </row>
    <row r="64" spans="1:29" ht="15">
      <c r="A64" s="457" t="s">
        <v>433</v>
      </c>
      <c r="B64" s="60" t="s">
        <v>529</v>
      </c>
      <c r="C64" s="39" t="s">
        <v>154</v>
      </c>
      <c r="D64" s="38" t="s">
        <v>326</v>
      </c>
      <c r="E64" s="454" t="s">
        <v>520</v>
      </c>
      <c r="F64" s="454" t="s">
        <v>634</v>
      </c>
      <c r="G64" s="303">
        <v>18</v>
      </c>
      <c r="H64" s="123" t="s">
        <v>616</v>
      </c>
      <c r="I64" s="454" t="s">
        <v>484</v>
      </c>
      <c r="J64" s="461" t="s">
        <v>485</v>
      </c>
      <c r="K64" s="38" t="s">
        <v>1</v>
      </c>
      <c r="L64" s="315"/>
      <c r="M64" s="463" t="s">
        <v>377</v>
      </c>
      <c r="N64" s="462" t="s">
        <v>837</v>
      </c>
      <c r="O64" s="222" t="s">
        <v>444</v>
      </c>
      <c r="P64" s="222" t="s">
        <v>444</v>
      </c>
      <c r="Q64" s="39"/>
      <c r="R64" s="15">
        <v>1.6</v>
      </c>
      <c r="S64" s="96">
        <v>100000</v>
      </c>
      <c r="T64" s="469"/>
      <c r="U64" s="206"/>
      <c r="V64" s="291">
        <f t="shared" si="8"/>
        <v>0</v>
      </c>
      <c r="W64" s="478">
        <f t="shared" si="6"/>
        <v>0</v>
      </c>
      <c r="X64" s="117">
        <f t="shared" si="7"/>
        <v>0</v>
      </c>
      <c r="Y64" s="478">
        <f t="shared" si="1"/>
        <v>0</v>
      </c>
      <c r="Z64" s="470"/>
      <c r="AA64" s="238">
        <f t="shared" si="5"/>
        <v>0</v>
      </c>
      <c r="AB64" s="38"/>
      <c r="AC64" s="38"/>
    </row>
    <row r="65" spans="1:29" ht="15">
      <c r="A65" s="457" t="s">
        <v>433</v>
      </c>
      <c r="B65" s="60" t="s">
        <v>445</v>
      </c>
      <c r="C65" s="39" t="s">
        <v>155</v>
      </c>
      <c r="D65" s="38" t="s">
        <v>326</v>
      </c>
      <c r="E65" s="454" t="s">
        <v>520</v>
      </c>
      <c r="F65" s="454" t="s">
        <v>634</v>
      </c>
      <c r="G65" s="303">
        <v>15</v>
      </c>
      <c r="H65" s="123" t="s">
        <v>616</v>
      </c>
      <c r="I65" s="454" t="s">
        <v>484</v>
      </c>
      <c r="J65" s="461" t="s">
        <v>485</v>
      </c>
      <c r="K65" s="38" t="s">
        <v>1</v>
      </c>
      <c r="L65" s="315"/>
      <c r="M65" s="463" t="s">
        <v>377</v>
      </c>
      <c r="N65" s="462" t="s">
        <v>740</v>
      </c>
      <c r="O65" s="220"/>
      <c r="P65" s="220"/>
      <c r="Q65" s="39"/>
      <c r="R65" s="15">
        <v>1</v>
      </c>
      <c r="S65" s="96">
        <v>51000</v>
      </c>
      <c r="T65" s="469"/>
      <c r="U65" s="206"/>
      <c r="V65" s="291">
        <f t="shared" si="8"/>
        <v>0</v>
      </c>
      <c r="W65" s="478">
        <f t="shared" si="6"/>
        <v>0</v>
      </c>
      <c r="X65" s="117">
        <f t="shared" si="7"/>
        <v>0</v>
      </c>
      <c r="Y65" s="478">
        <f t="shared" si="1"/>
        <v>0</v>
      </c>
      <c r="Z65" s="470"/>
      <c r="AA65" s="238">
        <f t="shared" si="5"/>
        <v>0</v>
      </c>
      <c r="AB65" s="33"/>
      <c r="AC65" s="33"/>
    </row>
    <row r="66" spans="1:29" ht="15">
      <c r="A66" s="457" t="s">
        <v>433</v>
      </c>
      <c r="B66" s="60" t="s">
        <v>446</v>
      </c>
      <c r="C66" s="39" t="s">
        <v>175</v>
      </c>
      <c r="D66" s="38" t="s">
        <v>326</v>
      </c>
      <c r="E66" s="454" t="s">
        <v>523</v>
      </c>
      <c r="F66" s="453" t="s">
        <v>634</v>
      </c>
      <c r="G66" s="303">
        <v>36</v>
      </c>
      <c r="H66" s="123" t="s">
        <v>617</v>
      </c>
      <c r="I66" s="454" t="s">
        <v>484</v>
      </c>
      <c r="J66" s="461" t="s">
        <v>483</v>
      </c>
      <c r="K66" s="38" t="s">
        <v>1</v>
      </c>
      <c r="L66" s="315"/>
      <c r="M66" s="463"/>
      <c r="N66" s="462" t="s">
        <v>837</v>
      </c>
      <c r="O66" s="220"/>
      <c r="P66" s="220"/>
      <c r="Q66" s="39"/>
      <c r="R66" s="15">
        <v>1.3</v>
      </c>
      <c r="S66" s="96">
        <v>74000</v>
      </c>
      <c r="T66" s="469"/>
      <c r="U66" s="206"/>
      <c r="V66" s="291">
        <f t="shared" si="8"/>
        <v>0</v>
      </c>
      <c r="W66" s="478">
        <f t="shared" si="6"/>
        <v>0</v>
      </c>
      <c r="X66" s="117">
        <f t="shared" si="7"/>
        <v>0</v>
      </c>
      <c r="Y66" s="478">
        <f t="shared" si="1"/>
        <v>0</v>
      </c>
      <c r="Z66" s="470"/>
      <c r="AA66" s="238">
        <f t="shared" si="5"/>
        <v>0</v>
      </c>
      <c r="AB66" s="33"/>
      <c r="AC66" s="33"/>
    </row>
    <row r="67" spans="1:29" ht="15">
      <c r="A67" s="457" t="s">
        <v>433</v>
      </c>
      <c r="B67" s="60" t="s">
        <v>447</v>
      </c>
      <c r="C67" s="39" t="s">
        <v>176</v>
      </c>
      <c r="D67" s="38" t="s">
        <v>326</v>
      </c>
      <c r="E67" s="454" t="s">
        <v>520</v>
      </c>
      <c r="F67" s="453" t="s">
        <v>634</v>
      </c>
      <c r="G67" s="303" t="s">
        <v>582</v>
      </c>
      <c r="H67" s="123" t="s">
        <v>615</v>
      </c>
      <c r="I67" s="454" t="s">
        <v>377</v>
      </c>
      <c r="J67" s="461" t="s">
        <v>483</v>
      </c>
      <c r="K67" s="38" t="s">
        <v>1</v>
      </c>
      <c r="L67" s="315">
        <v>7</v>
      </c>
      <c r="M67" s="463" t="s">
        <v>377</v>
      </c>
      <c r="N67" s="462" t="s">
        <v>740</v>
      </c>
      <c r="O67" s="220"/>
      <c r="P67" s="220"/>
      <c r="Q67" s="39"/>
      <c r="R67" s="15">
        <v>1.3</v>
      </c>
      <c r="S67" s="96">
        <v>70000</v>
      </c>
      <c r="T67" s="469"/>
      <c r="U67" s="206"/>
      <c r="V67" s="291">
        <f t="shared" si="8"/>
        <v>0</v>
      </c>
      <c r="W67" s="478">
        <f t="shared" si="6"/>
        <v>0</v>
      </c>
      <c r="X67" s="117">
        <f t="shared" si="7"/>
        <v>0</v>
      </c>
      <c r="Y67" s="478">
        <f t="shared" si="1"/>
        <v>0</v>
      </c>
      <c r="Z67" s="470"/>
      <c r="AA67" s="238">
        <f t="shared" si="5"/>
        <v>0</v>
      </c>
      <c r="AB67" s="33"/>
      <c r="AC67" s="33"/>
    </row>
    <row r="68" spans="1:29" ht="15">
      <c r="A68" s="457" t="s">
        <v>433</v>
      </c>
      <c r="B68" s="60" t="s">
        <v>474</v>
      </c>
      <c r="C68" s="39" t="s">
        <v>195</v>
      </c>
      <c r="D68" s="38" t="s">
        <v>326</v>
      </c>
      <c r="E68" s="454" t="s">
        <v>523</v>
      </c>
      <c r="F68" s="454" t="s">
        <v>634</v>
      </c>
      <c r="G68" s="303">
        <v>24</v>
      </c>
      <c r="H68" s="123" t="s">
        <v>616</v>
      </c>
      <c r="I68" s="454" t="s">
        <v>483</v>
      </c>
      <c r="J68" s="461" t="s">
        <v>608</v>
      </c>
      <c r="K68" s="38" t="s">
        <v>1</v>
      </c>
      <c r="L68" s="315"/>
      <c r="M68" s="463" t="s">
        <v>484</v>
      </c>
      <c r="N68" s="462" t="s">
        <v>839</v>
      </c>
      <c r="O68" s="222"/>
      <c r="P68" s="220"/>
      <c r="Q68" s="39"/>
      <c r="R68" s="15">
        <v>0.4</v>
      </c>
      <c r="S68" s="96">
        <v>4200</v>
      </c>
      <c r="T68" s="469"/>
      <c r="U68" s="206"/>
      <c r="V68" s="291">
        <f t="shared" si="8"/>
        <v>0</v>
      </c>
      <c r="W68" s="478">
        <f t="shared" si="6"/>
        <v>0</v>
      </c>
      <c r="X68" s="117">
        <f t="shared" si="7"/>
        <v>0</v>
      </c>
      <c r="Y68" s="478">
        <f t="shared" si="1"/>
        <v>0</v>
      </c>
      <c r="Z68" s="470"/>
      <c r="AA68" s="238">
        <f t="shared" si="5"/>
        <v>0</v>
      </c>
      <c r="AB68" s="33"/>
      <c r="AC68" s="33"/>
    </row>
    <row r="69" spans="1:29" ht="15">
      <c r="A69" s="457" t="s">
        <v>433</v>
      </c>
      <c r="B69" s="60" t="s">
        <v>450</v>
      </c>
      <c r="C69" s="39" t="s">
        <v>197</v>
      </c>
      <c r="D69" s="38" t="s">
        <v>326</v>
      </c>
      <c r="E69" s="454" t="s">
        <v>520</v>
      </c>
      <c r="F69" s="454" t="s">
        <v>634</v>
      </c>
      <c r="G69" s="303" t="s">
        <v>532</v>
      </c>
      <c r="H69" s="123" t="s">
        <v>617</v>
      </c>
      <c r="I69" s="454" t="s">
        <v>483</v>
      </c>
      <c r="J69" s="461" t="s">
        <v>638</v>
      </c>
      <c r="K69" s="38" t="s">
        <v>1</v>
      </c>
      <c r="L69" s="315">
        <v>7</v>
      </c>
      <c r="M69" s="463" t="s">
        <v>377</v>
      </c>
      <c r="N69" s="462" t="s">
        <v>840</v>
      </c>
      <c r="O69" s="220"/>
      <c r="P69" s="220"/>
      <c r="Q69" s="39"/>
      <c r="R69" s="15">
        <v>5</v>
      </c>
      <c r="S69" s="96">
        <v>1000000</v>
      </c>
      <c r="T69" s="469"/>
      <c r="U69" s="206"/>
      <c r="V69" s="291">
        <f t="shared" si="8"/>
        <v>0</v>
      </c>
      <c r="W69" s="478">
        <f t="shared" si="6"/>
        <v>0</v>
      </c>
      <c r="X69" s="117">
        <f t="shared" si="7"/>
        <v>0</v>
      </c>
      <c r="Y69" s="478">
        <f t="shared" si="1"/>
        <v>0</v>
      </c>
      <c r="Z69" s="470"/>
      <c r="AA69" s="238">
        <f t="shared" si="5"/>
        <v>0</v>
      </c>
      <c r="AB69" s="33"/>
      <c r="AC69" s="33"/>
    </row>
    <row r="70" spans="1:29" ht="15">
      <c r="A70" s="457" t="s">
        <v>433</v>
      </c>
      <c r="B70" s="60" t="s">
        <v>486</v>
      </c>
      <c r="C70" s="39" t="s">
        <v>487</v>
      </c>
      <c r="D70" s="38" t="s">
        <v>326</v>
      </c>
      <c r="E70" s="454" t="s">
        <v>520</v>
      </c>
      <c r="F70" s="454" t="s">
        <v>634</v>
      </c>
      <c r="G70" s="303">
        <v>24</v>
      </c>
      <c r="H70" s="123" t="s">
        <v>672</v>
      </c>
      <c r="I70" s="454" t="s">
        <v>483</v>
      </c>
      <c r="J70" s="461" t="s">
        <v>485</v>
      </c>
      <c r="K70" s="38" t="s">
        <v>1</v>
      </c>
      <c r="L70" s="315"/>
      <c r="M70" s="463" t="s">
        <v>377</v>
      </c>
      <c r="N70" s="462" t="s">
        <v>740</v>
      </c>
      <c r="O70" s="220"/>
      <c r="P70" s="220"/>
      <c r="Q70" s="39"/>
      <c r="R70" s="15">
        <v>6.6</v>
      </c>
      <c r="S70" s="71">
        <v>1851000</v>
      </c>
      <c r="T70" s="469"/>
      <c r="U70" s="206"/>
      <c r="V70" s="291">
        <f t="shared" si="8"/>
        <v>0</v>
      </c>
      <c r="W70" s="478">
        <f t="shared" si="6"/>
        <v>0</v>
      </c>
      <c r="X70" s="117">
        <f t="shared" si="7"/>
        <v>0</v>
      </c>
      <c r="Y70" s="478">
        <f t="shared" si="1"/>
        <v>0</v>
      </c>
      <c r="Z70" s="470"/>
      <c r="AA70" s="238">
        <f t="shared" si="5"/>
        <v>0</v>
      </c>
      <c r="AB70" s="33"/>
      <c r="AC70" s="33"/>
    </row>
    <row r="71" spans="1:29" ht="15">
      <c r="A71" s="457" t="s">
        <v>433</v>
      </c>
      <c r="B71" s="60" t="s">
        <v>409</v>
      </c>
      <c r="C71" s="39" t="s">
        <v>109</v>
      </c>
      <c r="D71" s="38" t="s">
        <v>326</v>
      </c>
      <c r="E71" s="454" t="s">
        <v>520</v>
      </c>
      <c r="F71" s="453" t="s">
        <v>634</v>
      </c>
      <c r="G71" s="303">
        <v>72</v>
      </c>
      <c r="H71" s="123" t="s">
        <v>455</v>
      </c>
      <c r="I71" s="454" t="s">
        <v>484</v>
      </c>
      <c r="J71" s="461" t="s">
        <v>483</v>
      </c>
      <c r="K71" s="38" t="s">
        <v>1</v>
      </c>
      <c r="L71" s="315"/>
      <c r="M71" s="463" t="s">
        <v>377</v>
      </c>
      <c r="N71" s="462" t="s">
        <v>740</v>
      </c>
      <c r="O71" s="220"/>
      <c r="P71" s="220"/>
      <c r="Q71" s="39"/>
      <c r="R71" s="15">
        <v>0.8</v>
      </c>
      <c r="S71" s="71">
        <v>20000</v>
      </c>
      <c r="T71" s="469"/>
      <c r="U71" s="206"/>
      <c r="V71" s="291">
        <f t="shared" si="8"/>
        <v>0</v>
      </c>
      <c r="W71" s="478">
        <f t="shared" si="6"/>
        <v>0</v>
      </c>
      <c r="X71" s="117">
        <f t="shared" si="7"/>
        <v>0</v>
      </c>
      <c r="Y71" s="478">
        <f t="shared" si="1"/>
        <v>0</v>
      </c>
      <c r="Z71" s="470"/>
      <c r="AA71" s="238">
        <f t="shared" si="5"/>
        <v>0</v>
      </c>
      <c r="AB71" s="33"/>
      <c r="AC71" s="33"/>
    </row>
    <row r="72" spans="1:29" ht="15.75" customHeight="1">
      <c r="A72" s="457" t="s">
        <v>433</v>
      </c>
      <c r="B72" s="60" t="s">
        <v>452</v>
      </c>
      <c r="C72" s="39" t="s">
        <v>110</v>
      </c>
      <c r="D72" s="38" t="s">
        <v>326</v>
      </c>
      <c r="E72" s="454" t="s">
        <v>520</v>
      </c>
      <c r="F72" s="454" t="s">
        <v>635</v>
      </c>
      <c r="G72" s="303">
        <v>60</v>
      </c>
      <c r="H72" s="123" t="s">
        <v>615</v>
      </c>
      <c r="I72" s="454" t="s">
        <v>483</v>
      </c>
      <c r="J72" s="461" t="s">
        <v>485</v>
      </c>
      <c r="K72" s="38" t="s">
        <v>1</v>
      </c>
      <c r="L72" s="315"/>
      <c r="M72" s="463" t="s">
        <v>484</v>
      </c>
      <c r="N72" s="462" t="s">
        <v>740</v>
      </c>
      <c r="O72" s="220"/>
      <c r="P72" s="220"/>
      <c r="Q72" s="39"/>
      <c r="R72" s="15">
        <v>2.8</v>
      </c>
      <c r="S72" s="96">
        <v>460000</v>
      </c>
      <c r="T72" s="469"/>
      <c r="U72" s="206"/>
      <c r="V72" s="291">
        <f t="shared" si="8"/>
        <v>0</v>
      </c>
      <c r="W72" s="228">
        <f t="shared" si="6"/>
        <v>0</v>
      </c>
      <c r="X72" s="117">
        <f t="shared" si="7"/>
        <v>0</v>
      </c>
      <c r="Y72" s="228">
        <f>IF(X72&gt;Z72,"too high",X72)</f>
        <v>0</v>
      </c>
      <c r="Z72" s="471">
        <v>2</v>
      </c>
      <c r="AA72" s="238">
        <f t="shared" si="5"/>
        <v>0</v>
      </c>
      <c r="AB72" s="33"/>
      <c r="AC72" s="33"/>
    </row>
    <row r="73" spans="1:29" ht="60.75" customHeight="1">
      <c r="A73" s="457" t="s">
        <v>433</v>
      </c>
      <c r="B73" s="60" t="s">
        <v>453</v>
      </c>
      <c r="C73" s="39" t="s">
        <v>111</v>
      </c>
      <c r="D73" s="38" t="s">
        <v>326</v>
      </c>
      <c r="E73" s="454" t="s">
        <v>520</v>
      </c>
      <c r="F73" s="454" t="s">
        <v>634</v>
      </c>
      <c r="G73" s="303">
        <v>60</v>
      </c>
      <c r="H73" s="123" t="s">
        <v>615</v>
      </c>
      <c r="I73" s="454" t="s">
        <v>483</v>
      </c>
      <c r="J73" s="461" t="s">
        <v>485</v>
      </c>
      <c r="K73" s="38" t="s">
        <v>7</v>
      </c>
      <c r="L73" s="315"/>
      <c r="M73" s="463" t="s">
        <v>484</v>
      </c>
      <c r="N73" s="462" t="s">
        <v>930</v>
      </c>
      <c r="O73" s="220"/>
      <c r="P73" s="220"/>
      <c r="Q73" s="39" t="s">
        <v>931</v>
      </c>
      <c r="R73" s="15">
        <v>5</v>
      </c>
      <c r="S73" s="96">
        <v>1700000</v>
      </c>
      <c r="T73" s="469"/>
      <c r="U73" s="206"/>
      <c r="V73" s="291">
        <f t="shared" si="8"/>
        <v>0</v>
      </c>
      <c r="W73" s="478">
        <f t="shared" si="6"/>
        <v>0</v>
      </c>
      <c r="X73" s="117">
        <f t="shared" si="7"/>
        <v>0</v>
      </c>
      <c r="Y73" s="478">
        <f t="shared" si="1"/>
        <v>0</v>
      </c>
      <c r="Z73" s="470"/>
      <c r="AA73" s="238">
        <f t="shared" si="5"/>
        <v>0</v>
      </c>
      <c r="AB73" s="33"/>
      <c r="AC73" s="33"/>
    </row>
    <row r="74" spans="1:29" ht="15">
      <c r="A74" s="457" t="s">
        <v>433</v>
      </c>
      <c r="B74" s="60" t="s">
        <v>410</v>
      </c>
      <c r="C74" s="39" t="s">
        <v>112</v>
      </c>
      <c r="D74" s="38" t="s">
        <v>326</v>
      </c>
      <c r="E74" s="454" t="s">
        <v>520</v>
      </c>
      <c r="F74" s="453" t="s">
        <v>634</v>
      </c>
      <c r="G74" s="303">
        <v>72</v>
      </c>
      <c r="H74" s="123" t="s">
        <v>455</v>
      </c>
      <c r="I74" s="454" t="s">
        <v>483</v>
      </c>
      <c r="J74" s="461" t="s">
        <v>483</v>
      </c>
      <c r="K74" s="38" t="s">
        <v>1</v>
      </c>
      <c r="L74" s="315"/>
      <c r="M74" s="463" t="s">
        <v>484</v>
      </c>
      <c r="N74" s="462" t="s">
        <v>740</v>
      </c>
      <c r="O74" s="222" t="s">
        <v>701</v>
      </c>
      <c r="P74" s="220" t="s">
        <v>113</v>
      </c>
      <c r="Q74" s="39"/>
      <c r="R74" s="15">
        <v>0.4</v>
      </c>
      <c r="S74" s="71">
        <v>4300</v>
      </c>
      <c r="T74" s="469"/>
      <c r="U74" s="206"/>
      <c r="V74" s="291">
        <f t="shared" si="8"/>
        <v>0</v>
      </c>
      <c r="W74" s="478">
        <f t="shared" si="6"/>
        <v>0</v>
      </c>
      <c r="X74" s="117">
        <f t="shared" si="7"/>
        <v>0</v>
      </c>
      <c r="Y74" s="478">
        <f t="shared" si="1"/>
        <v>0</v>
      </c>
      <c r="Z74" s="470"/>
      <c r="AA74" s="238">
        <f t="shared" si="5"/>
        <v>0</v>
      </c>
      <c r="AB74" s="33"/>
      <c r="AC74" s="33"/>
    </row>
    <row r="75" spans="1:27" s="32" customFormat="1" ht="15" customHeight="1">
      <c r="A75" s="457" t="s">
        <v>433</v>
      </c>
      <c r="B75" s="43" t="s">
        <v>796</v>
      </c>
      <c r="C75" s="39" t="s">
        <v>797</v>
      </c>
      <c r="D75" s="125" t="s">
        <v>326</v>
      </c>
      <c r="E75" s="453" t="s">
        <v>520</v>
      </c>
      <c r="F75" s="453" t="s">
        <v>634</v>
      </c>
      <c r="G75" s="301" t="s">
        <v>637</v>
      </c>
      <c r="H75" s="15" t="s">
        <v>616</v>
      </c>
      <c r="I75" s="453" t="s">
        <v>484</v>
      </c>
      <c r="J75" s="224" t="s">
        <v>638</v>
      </c>
      <c r="K75" s="38"/>
      <c r="L75" s="315"/>
      <c r="M75" s="463"/>
      <c r="N75" s="462" t="s">
        <v>930</v>
      </c>
      <c r="O75" s="220" t="s">
        <v>798</v>
      </c>
      <c r="P75" s="220" t="s">
        <v>798</v>
      </c>
      <c r="Q75" s="15" t="s">
        <v>932</v>
      </c>
      <c r="R75" s="15">
        <v>0.6</v>
      </c>
      <c r="S75" s="201">
        <v>12000</v>
      </c>
      <c r="T75" s="469"/>
      <c r="U75" s="206"/>
      <c r="V75" s="291">
        <f t="shared" si="8"/>
        <v>0</v>
      </c>
      <c r="W75" s="478">
        <f t="shared" si="6"/>
        <v>0</v>
      </c>
      <c r="X75" s="117">
        <f t="shared" si="7"/>
        <v>0</v>
      </c>
      <c r="Y75" s="478">
        <f t="shared" si="1"/>
        <v>0</v>
      </c>
      <c r="Z75" s="470"/>
      <c r="AA75" s="238">
        <f t="shared" si="5"/>
        <v>0</v>
      </c>
    </row>
    <row r="76" spans="1:30" s="32" customFormat="1" ht="15">
      <c r="A76" s="457" t="s">
        <v>433</v>
      </c>
      <c r="B76" s="60" t="s">
        <v>411</v>
      </c>
      <c r="C76" s="39" t="s">
        <v>114</v>
      </c>
      <c r="D76" s="38" t="s">
        <v>326</v>
      </c>
      <c r="E76" s="454" t="s">
        <v>520</v>
      </c>
      <c r="F76" s="454" t="s">
        <v>634</v>
      </c>
      <c r="G76" s="303">
        <v>72</v>
      </c>
      <c r="H76" s="123" t="s">
        <v>605</v>
      </c>
      <c r="I76" s="454" t="s">
        <v>484</v>
      </c>
      <c r="J76" s="461" t="s">
        <v>483</v>
      </c>
      <c r="K76" s="38" t="s">
        <v>1</v>
      </c>
      <c r="L76" s="315"/>
      <c r="M76" s="463" t="s">
        <v>377</v>
      </c>
      <c r="N76" s="462" t="s">
        <v>740</v>
      </c>
      <c r="O76" s="222" t="s">
        <v>702</v>
      </c>
      <c r="P76" s="222" t="s">
        <v>702</v>
      </c>
      <c r="Q76" s="39"/>
      <c r="R76" s="15">
        <v>1</v>
      </c>
      <c r="S76" s="71">
        <v>31000</v>
      </c>
      <c r="T76" s="469"/>
      <c r="U76" s="206"/>
      <c r="V76" s="291">
        <f t="shared" si="8"/>
        <v>0</v>
      </c>
      <c r="W76" s="478">
        <f t="shared" si="6"/>
        <v>0</v>
      </c>
      <c r="X76" s="117">
        <f t="shared" si="7"/>
        <v>0</v>
      </c>
      <c r="Y76" s="478">
        <f t="shared" si="1"/>
        <v>0</v>
      </c>
      <c r="Z76" s="470"/>
      <c r="AA76" s="238">
        <f t="shared" si="5"/>
        <v>0</v>
      </c>
      <c r="AB76" s="33"/>
      <c r="AC76" s="33"/>
      <c r="AD76" s="26"/>
    </row>
    <row r="77" spans="1:30" ht="15">
      <c r="A77" s="457" t="s">
        <v>433</v>
      </c>
      <c r="B77" s="60" t="s">
        <v>454</v>
      </c>
      <c r="C77" s="39" t="s">
        <v>15</v>
      </c>
      <c r="D77" s="38" t="s">
        <v>333</v>
      </c>
      <c r="E77" s="454" t="s">
        <v>520</v>
      </c>
      <c r="F77" s="453" t="s">
        <v>634</v>
      </c>
      <c r="G77" s="303" t="s">
        <v>597</v>
      </c>
      <c r="H77" s="15" t="s">
        <v>615</v>
      </c>
      <c r="I77" s="454" t="s">
        <v>377</v>
      </c>
      <c r="J77" s="461" t="s">
        <v>485</v>
      </c>
      <c r="K77" s="38" t="s">
        <v>1</v>
      </c>
      <c r="L77" s="315" t="s">
        <v>568</v>
      </c>
      <c r="M77" s="463" t="s">
        <v>484</v>
      </c>
      <c r="N77" s="462" t="s">
        <v>740</v>
      </c>
      <c r="O77" s="220"/>
      <c r="P77" s="220"/>
      <c r="Q77" s="39"/>
      <c r="R77" s="15">
        <v>0.5</v>
      </c>
      <c r="S77" s="96">
        <v>6600</v>
      </c>
      <c r="T77" s="469"/>
      <c r="U77" s="206"/>
      <c r="V77" s="291">
        <f t="shared" si="8"/>
        <v>0</v>
      </c>
      <c r="W77" s="478">
        <f t="shared" si="6"/>
        <v>0</v>
      </c>
      <c r="X77" s="117">
        <f t="shared" si="7"/>
        <v>0</v>
      </c>
      <c r="Y77" s="478">
        <f t="shared" si="1"/>
        <v>0</v>
      </c>
      <c r="Z77" s="470"/>
      <c r="AA77" s="238">
        <f t="shared" si="5"/>
        <v>0</v>
      </c>
      <c r="AB77" s="33"/>
      <c r="AC77" s="33"/>
      <c r="AD77" s="32"/>
    </row>
    <row r="78" spans="1:29" ht="60">
      <c r="A78" s="457" t="s">
        <v>433</v>
      </c>
      <c r="B78" s="43" t="s">
        <v>413</v>
      </c>
      <c r="C78" s="39" t="s">
        <v>39</v>
      </c>
      <c r="D78" s="38" t="s">
        <v>326</v>
      </c>
      <c r="E78" s="454" t="s">
        <v>520</v>
      </c>
      <c r="F78" s="453" t="s">
        <v>634</v>
      </c>
      <c r="G78" s="303" t="s">
        <v>602</v>
      </c>
      <c r="H78" s="123" t="s">
        <v>455</v>
      </c>
      <c r="I78" s="454" t="s">
        <v>483</v>
      </c>
      <c r="J78" s="461" t="s">
        <v>483</v>
      </c>
      <c r="K78" s="38" t="s">
        <v>1</v>
      </c>
      <c r="L78" s="315">
        <v>7</v>
      </c>
      <c r="M78" s="463"/>
      <c r="N78" s="462" t="s">
        <v>854</v>
      </c>
      <c r="O78" s="220"/>
      <c r="P78" s="220"/>
      <c r="Q78" s="39" t="s">
        <v>947</v>
      </c>
      <c r="R78" s="273">
        <v>0.1</v>
      </c>
      <c r="S78" s="40">
        <v>709</v>
      </c>
      <c r="T78" s="469"/>
      <c r="U78" s="206"/>
      <c r="V78" s="291">
        <f t="shared" si="8"/>
        <v>0</v>
      </c>
      <c r="W78" s="478"/>
      <c r="X78" s="117"/>
      <c r="Y78" s="478">
        <f t="shared" si="1"/>
        <v>0</v>
      </c>
      <c r="Z78" s="470"/>
      <c r="AA78" s="238">
        <f t="shared" si="5"/>
        <v>0</v>
      </c>
      <c r="AB78" s="38"/>
      <c r="AC78" s="38"/>
    </row>
    <row r="79" spans="1:29" s="32" customFormat="1" ht="15">
      <c r="A79" s="480"/>
      <c r="B79" s="259"/>
      <c r="C79" s="261"/>
      <c r="D79" s="260"/>
      <c r="E79" s="260"/>
      <c r="F79" s="260"/>
      <c r="G79" s="353"/>
      <c r="H79" s="354"/>
      <c r="I79" s="352"/>
      <c r="J79" s="354"/>
      <c r="K79" s="352"/>
      <c r="L79" s="352"/>
      <c r="M79" s="352"/>
      <c r="N79" s="352"/>
      <c r="O79" s="261"/>
      <c r="P79" s="261"/>
      <c r="Q79" s="261"/>
      <c r="R79" s="260"/>
      <c r="S79" s="288"/>
      <c r="T79" s="481"/>
      <c r="U79" s="261"/>
      <c r="V79" s="482"/>
      <c r="W79" s="483"/>
      <c r="X79" s="290"/>
      <c r="Y79" s="483">
        <f t="shared" si="1"/>
        <v>0</v>
      </c>
      <c r="Z79" s="290"/>
      <c r="AA79" s="282"/>
      <c r="AB79" s="38"/>
      <c r="AC79" s="38"/>
    </row>
    <row r="80" spans="1:29" s="32" customFormat="1" ht="75">
      <c r="A80" s="458" t="s">
        <v>377</v>
      </c>
      <c r="B80" s="60" t="s">
        <v>469</v>
      </c>
      <c r="C80" s="39" t="s">
        <v>624</v>
      </c>
      <c r="D80" s="38" t="s">
        <v>333</v>
      </c>
      <c r="E80" s="453" t="s">
        <v>523</v>
      </c>
      <c r="F80" s="453" t="s">
        <v>634</v>
      </c>
      <c r="G80" s="303" t="s">
        <v>540</v>
      </c>
      <c r="H80" s="123" t="s">
        <v>616</v>
      </c>
      <c r="I80" s="454" t="s">
        <v>377</v>
      </c>
      <c r="J80" s="461" t="s">
        <v>485</v>
      </c>
      <c r="K80" s="38" t="s">
        <v>4</v>
      </c>
      <c r="L80" s="319" t="s">
        <v>557</v>
      </c>
      <c r="M80" s="463" t="s">
        <v>541</v>
      </c>
      <c r="N80" s="462" t="s">
        <v>742</v>
      </c>
      <c r="O80" s="222"/>
      <c r="P80" s="220"/>
      <c r="Q80" s="39" t="s">
        <v>861</v>
      </c>
      <c r="R80" s="15">
        <v>0.4</v>
      </c>
      <c r="S80" s="96">
        <v>4813</v>
      </c>
      <c r="T80" s="469"/>
      <c r="U80" s="206"/>
      <c r="V80" s="291">
        <f>U80/100*60</f>
        <v>0</v>
      </c>
      <c r="W80" s="478">
        <f>V80*R80</f>
        <v>0</v>
      </c>
      <c r="X80" s="117">
        <f>W80/S80*43560</f>
        <v>0</v>
      </c>
      <c r="Y80" s="478">
        <f t="shared" si="1"/>
        <v>0</v>
      </c>
      <c r="Z80" s="470"/>
      <c r="AA80" s="238">
        <f>X80*T80</f>
        <v>0</v>
      </c>
      <c r="AB80" s="33"/>
      <c r="AC80" s="33"/>
    </row>
    <row r="81" spans="1:29" s="65" customFormat="1" ht="15">
      <c r="A81" s="57"/>
      <c r="B81" s="57" t="s">
        <v>304</v>
      </c>
      <c r="C81" s="57"/>
      <c r="D81" s="57"/>
      <c r="E81" s="57"/>
      <c r="F81" s="57"/>
      <c r="G81" s="310"/>
      <c r="H81" s="310"/>
      <c r="I81" s="310"/>
      <c r="J81" s="310"/>
      <c r="K81" s="310"/>
      <c r="L81" s="310"/>
      <c r="M81" s="310"/>
      <c r="N81" s="310"/>
      <c r="O81" s="57"/>
      <c r="P81" s="57"/>
      <c r="Q81" s="57"/>
      <c r="R81" s="66"/>
      <c r="S81" s="66"/>
      <c r="T81" s="209"/>
      <c r="U81" s="66">
        <f>SUM(U39:U80)</f>
        <v>0</v>
      </c>
      <c r="V81" s="74">
        <f>SUM(V39:V80)</f>
        <v>0</v>
      </c>
      <c r="W81" s="74">
        <f>SUM(W39:W80)</f>
        <v>0</v>
      </c>
      <c r="X81" s="66">
        <f>SUM(X39:X78)</f>
        <v>0</v>
      </c>
      <c r="Y81" s="479">
        <f>SUM(Y39:Y80)</f>
        <v>0</v>
      </c>
      <c r="Z81" s="66"/>
      <c r="AA81" s="80">
        <f>SUM(AA39:AA80)</f>
        <v>0</v>
      </c>
      <c r="AB81" s="57"/>
      <c r="AC81" s="57"/>
    </row>
    <row r="83" ht="15">
      <c r="A83" s="8" t="s">
        <v>687</v>
      </c>
    </row>
    <row r="84" ht="15.75">
      <c r="A84" s="199" t="s">
        <v>724</v>
      </c>
    </row>
    <row r="86" spans="2:5" ht="75">
      <c r="B86" s="619" t="s">
        <v>681</v>
      </c>
      <c r="C86" s="619"/>
      <c r="D86" s="619"/>
      <c r="E86" s="133" t="s">
        <v>723</v>
      </c>
    </row>
    <row r="87" spans="1:5" ht="15">
      <c r="A87" s="64"/>
      <c r="B87" s="620" t="s">
        <v>682</v>
      </c>
      <c r="C87" s="621"/>
      <c r="D87" s="134"/>
      <c r="E87" s="85">
        <v>12</v>
      </c>
    </row>
    <row r="88" spans="2:5" ht="15">
      <c r="B88" s="614" t="s">
        <v>683</v>
      </c>
      <c r="C88" s="131" t="s">
        <v>684</v>
      </c>
      <c r="D88" s="132"/>
      <c r="E88" s="85">
        <v>25</v>
      </c>
    </row>
    <row r="89" spans="2:5" ht="15">
      <c r="B89" s="614"/>
      <c r="C89" s="132" t="s">
        <v>685</v>
      </c>
      <c r="D89" s="132"/>
      <c r="E89" s="85">
        <v>35</v>
      </c>
    </row>
    <row r="90" spans="2:5" ht="15">
      <c r="B90" s="614"/>
      <c r="C90" s="132" t="s">
        <v>686</v>
      </c>
      <c r="D90" s="132"/>
      <c r="E90" s="85">
        <v>56</v>
      </c>
    </row>
  </sheetData>
  <sheetProtection/>
  <mergeCells count="19">
    <mergeCell ref="A26:W26"/>
    <mergeCell ref="A29:AA29"/>
    <mergeCell ref="A33:AA33"/>
    <mergeCell ref="T17:U17"/>
    <mergeCell ref="A4:AA4"/>
    <mergeCell ref="A7:AA7"/>
    <mergeCell ref="A11:AA11"/>
    <mergeCell ref="A12:AA12"/>
    <mergeCell ref="A14:AA14"/>
    <mergeCell ref="R37:S37"/>
    <mergeCell ref="T37:U37"/>
    <mergeCell ref="B88:B90"/>
    <mergeCell ref="V17:AC17"/>
    <mergeCell ref="V37:AC37"/>
    <mergeCell ref="B86:D86"/>
    <mergeCell ref="B87:C87"/>
    <mergeCell ref="A37:Q37"/>
    <mergeCell ref="A17:Q17"/>
    <mergeCell ref="R17:S17"/>
  </mergeCells>
  <printOptions/>
  <pageMargins left="0.7" right="0.7" top="0.75" bottom="0.75" header="0.3" footer="0.3"/>
  <pageSetup horizontalDpi="300" verticalDpi="300" orientation="landscape" paperSize="17" r:id="rId1"/>
</worksheet>
</file>

<file path=xl/worksheets/sheet4.xml><?xml version="1.0" encoding="utf-8"?>
<worksheet xmlns="http://schemas.openxmlformats.org/spreadsheetml/2006/main" xmlns:r="http://schemas.openxmlformats.org/officeDocument/2006/relationships">
  <dimension ref="A1:IV134"/>
  <sheetViews>
    <sheetView tabSelected="1" zoomScalePageLayoutView="0" workbookViewId="0" topLeftCell="A25">
      <selection activeCell="A96" sqref="A96:IV96"/>
    </sheetView>
  </sheetViews>
  <sheetFormatPr defaultColWidth="9.140625" defaultRowHeight="15"/>
  <cols>
    <col min="1" max="1" width="5.57421875" style="0" customWidth="1"/>
    <col min="2" max="2" width="22.57421875" style="0" customWidth="1"/>
    <col min="3" max="3" width="20.57421875" style="0" customWidth="1"/>
    <col min="4" max="4" width="9.140625" style="326" hidden="1" customWidth="1"/>
    <col min="5" max="5" width="9.140625" style="326" customWidth="1"/>
    <col min="6" max="6" width="5.00390625" style="326" customWidth="1"/>
    <col min="7" max="7" width="6.57421875" style="326" customWidth="1"/>
    <col min="8" max="8" width="7.8515625" style="326" hidden="1" customWidth="1"/>
    <col min="9" max="9" width="7.28125" style="326" customWidth="1"/>
    <col min="10" max="10" width="6.8515625" style="326" customWidth="1"/>
    <col min="11" max="11" width="9.57421875" style="326" customWidth="1"/>
    <col min="12" max="12" width="7.140625" style="326" customWidth="1"/>
    <col min="13" max="13" width="4.28125" style="327" customWidth="1"/>
    <col min="14" max="14" width="11.28125" style="326" customWidth="1"/>
    <col min="15" max="15" width="18.140625" style="326" hidden="1" customWidth="1"/>
    <col min="16" max="16" width="9.140625" style="326" hidden="1" customWidth="1"/>
    <col min="17" max="17" width="14.00390625" style="326" customWidth="1"/>
    <col min="18" max="18" width="6.421875" style="364" customWidth="1"/>
    <col min="19" max="19" width="10.140625" style="0" customWidth="1"/>
    <col min="20" max="20" width="8.00390625" style="490" customWidth="1"/>
    <col min="21" max="21" width="5.7109375" style="7" customWidth="1"/>
    <col min="22" max="22" width="5.8515625" style="185" customWidth="1"/>
    <col min="23" max="23" width="6.28125" style="185" customWidth="1"/>
    <col min="24" max="24" width="6.8515625" style="0" hidden="1" customWidth="1"/>
    <col min="25" max="25" width="9.28125" style="0" customWidth="1"/>
    <col min="26" max="26" width="8.7109375" style="0" customWidth="1"/>
    <col min="27" max="27" width="7.28125" style="0" customWidth="1"/>
    <col min="28" max="28" width="6.28125" style="0" hidden="1" customWidth="1"/>
    <col min="29" max="29" width="0" style="0" hidden="1" customWidth="1"/>
  </cols>
  <sheetData>
    <row r="1" ht="15.75">
      <c r="A1" s="19" t="s">
        <v>1086</v>
      </c>
    </row>
    <row r="2" ht="15">
      <c r="A2" s="20"/>
    </row>
    <row r="3" spans="1:39" s="26" customFormat="1" ht="15">
      <c r="A3" s="250" t="s">
        <v>809</v>
      </c>
      <c r="B3" s="103"/>
      <c r="C3" s="32"/>
      <c r="D3" s="308"/>
      <c r="E3" s="308"/>
      <c r="F3" s="308"/>
      <c r="G3" s="329"/>
      <c r="H3" s="308"/>
      <c r="I3" s="308"/>
      <c r="J3" s="293"/>
      <c r="K3" s="308"/>
      <c r="L3" s="308"/>
      <c r="M3" s="308"/>
      <c r="N3" s="293"/>
      <c r="O3" s="293"/>
      <c r="P3" s="293"/>
      <c r="Q3" s="308"/>
      <c r="R3" s="29"/>
      <c r="S3" s="30"/>
      <c r="T3" s="31"/>
      <c r="U3" s="187"/>
      <c r="V3" s="187"/>
      <c r="W3" s="187"/>
      <c r="X3" s="105"/>
      <c r="Y3" s="32"/>
      <c r="Z3" s="32"/>
      <c r="AA3" s="249"/>
      <c r="AB3" s="32"/>
      <c r="AC3" s="32"/>
      <c r="AD3" s="32"/>
      <c r="AE3" s="32"/>
      <c r="AF3" s="32"/>
      <c r="AG3" s="32"/>
      <c r="AH3" s="32"/>
      <c r="AI3" s="32"/>
      <c r="AJ3" s="32"/>
      <c r="AK3" s="32"/>
      <c r="AL3" s="32"/>
      <c r="AM3" s="32"/>
    </row>
    <row r="4" spans="1:39" s="26" customFormat="1" ht="28.5" customHeight="1">
      <c r="A4" s="627" t="s">
        <v>1055</v>
      </c>
      <c r="B4" s="625"/>
      <c r="C4" s="625"/>
      <c r="D4" s="625"/>
      <c r="E4" s="625"/>
      <c r="F4" s="625"/>
      <c r="G4" s="625"/>
      <c r="H4" s="625"/>
      <c r="I4" s="625"/>
      <c r="J4" s="625"/>
      <c r="K4" s="625"/>
      <c r="L4" s="625"/>
      <c r="M4" s="625"/>
      <c r="N4" s="625"/>
      <c r="O4" s="625"/>
      <c r="P4" s="625"/>
      <c r="Q4" s="625"/>
      <c r="R4" s="625"/>
      <c r="S4" s="625"/>
      <c r="T4" s="625"/>
      <c r="U4" s="625"/>
      <c r="V4" s="625"/>
      <c r="W4" s="625"/>
      <c r="X4" s="625"/>
      <c r="Y4" s="625"/>
      <c r="Z4" s="625"/>
      <c r="AA4" s="625"/>
      <c r="AB4" s="32"/>
      <c r="AC4" s="32"/>
      <c r="AD4" s="32"/>
      <c r="AE4" s="32"/>
      <c r="AF4" s="32"/>
      <c r="AG4" s="32"/>
      <c r="AH4" s="32"/>
      <c r="AI4" s="32"/>
      <c r="AJ4" s="32"/>
      <c r="AK4" s="32"/>
      <c r="AL4" s="32"/>
      <c r="AM4" s="32"/>
    </row>
    <row r="5" spans="1:39" s="26" customFormat="1" ht="15">
      <c r="A5" s="252" t="s">
        <v>806</v>
      </c>
      <c r="B5" s="7"/>
      <c r="C5" s="253"/>
      <c r="D5" s="383"/>
      <c r="E5" s="342"/>
      <c r="F5" s="342"/>
      <c r="G5" s="342"/>
      <c r="H5" s="342"/>
      <c r="I5" s="342"/>
      <c r="J5" s="342"/>
      <c r="K5" s="308"/>
      <c r="L5" s="308"/>
      <c r="M5" s="308"/>
      <c r="N5" s="293"/>
      <c r="O5" s="293"/>
      <c r="P5" s="293"/>
      <c r="Q5" s="308"/>
      <c r="R5" s="29"/>
      <c r="S5" s="30"/>
      <c r="T5" s="31"/>
      <c r="U5" s="187"/>
      <c r="V5" s="187"/>
      <c r="W5" s="187"/>
      <c r="X5" s="105"/>
      <c r="Y5" s="32"/>
      <c r="Z5" s="32"/>
      <c r="AA5" s="249"/>
      <c r="AB5" s="32"/>
      <c r="AC5" s="32"/>
      <c r="AD5" s="32"/>
      <c r="AE5" s="32"/>
      <c r="AF5" s="32"/>
      <c r="AG5" s="32"/>
      <c r="AH5" s="32"/>
      <c r="AI5" s="32"/>
      <c r="AJ5" s="32"/>
      <c r="AK5" s="32"/>
      <c r="AL5" s="32"/>
      <c r="AM5" s="32"/>
    </row>
    <row r="6" spans="1:39" s="26" customFormat="1" ht="15">
      <c r="A6" s="252" t="s">
        <v>807</v>
      </c>
      <c r="B6" s="7"/>
      <c r="C6" s="7"/>
      <c r="D6" s="342"/>
      <c r="E6" s="342"/>
      <c r="F6" s="342"/>
      <c r="G6" s="342"/>
      <c r="H6" s="342"/>
      <c r="I6" s="342"/>
      <c r="J6" s="383"/>
      <c r="K6" s="308"/>
      <c r="L6" s="308"/>
      <c r="M6" s="308"/>
      <c r="N6" s="293"/>
      <c r="O6" s="293"/>
      <c r="P6" s="293"/>
      <c r="Q6" s="308"/>
      <c r="R6" s="29"/>
      <c r="S6" s="30"/>
      <c r="T6" s="31"/>
      <c r="U6" s="187"/>
      <c r="V6" s="187"/>
      <c r="W6" s="187"/>
      <c r="X6" s="105"/>
      <c r="Y6" s="32"/>
      <c r="Z6" s="32"/>
      <c r="AA6" s="249"/>
      <c r="AB6" s="32"/>
      <c r="AC6" s="32"/>
      <c r="AD6" s="32"/>
      <c r="AE6" s="32"/>
      <c r="AF6" s="32"/>
      <c r="AG6" s="32"/>
      <c r="AH6" s="32"/>
      <c r="AI6" s="32"/>
      <c r="AJ6" s="32"/>
      <c r="AK6" s="32"/>
      <c r="AL6" s="32"/>
      <c r="AM6" s="32"/>
    </row>
    <row r="7" spans="1:39" s="26" customFormat="1" ht="30.75" customHeight="1">
      <c r="A7" s="628" t="s">
        <v>808</v>
      </c>
      <c r="B7" s="628"/>
      <c r="C7" s="628"/>
      <c r="D7" s="628"/>
      <c r="E7" s="628"/>
      <c r="F7" s="628"/>
      <c r="G7" s="628"/>
      <c r="H7" s="628"/>
      <c r="I7" s="628"/>
      <c r="J7" s="628"/>
      <c r="K7" s="628"/>
      <c r="L7" s="628"/>
      <c r="M7" s="628"/>
      <c r="N7" s="628"/>
      <c r="O7" s="628"/>
      <c r="P7" s="628"/>
      <c r="Q7" s="628"/>
      <c r="R7" s="628"/>
      <c r="S7" s="628"/>
      <c r="T7" s="628"/>
      <c r="U7" s="628"/>
      <c r="V7" s="628"/>
      <c r="W7" s="628"/>
      <c r="X7" s="628"/>
      <c r="Y7" s="628"/>
      <c r="Z7" s="628"/>
      <c r="AA7" s="628"/>
      <c r="AB7" s="32"/>
      <c r="AC7" s="32"/>
      <c r="AD7" s="32"/>
      <c r="AE7" s="32"/>
      <c r="AF7" s="32"/>
      <c r="AG7" s="32"/>
      <c r="AH7" s="32"/>
      <c r="AI7" s="32"/>
      <c r="AJ7" s="32"/>
      <c r="AK7" s="32"/>
      <c r="AL7" s="32"/>
      <c r="AM7" s="32"/>
    </row>
    <row r="8" spans="1:39" s="26" customFormat="1" ht="15">
      <c r="A8" s="78"/>
      <c r="B8" s="103"/>
      <c r="C8" s="32"/>
      <c r="D8" s="308"/>
      <c r="E8" s="308"/>
      <c r="F8" s="308"/>
      <c r="G8" s="329"/>
      <c r="H8" s="308"/>
      <c r="I8" s="308"/>
      <c r="J8" s="293"/>
      <c r="K8" s="308"/>
      <c r="L8" s="308"/>
      <c r="M8" s="308"/>
      <c r="N8" s="293"/>
      <c r="O8" s="293"/>
      <c r="P8" s="293"/>
      <c r="Q8" s="308"/>
      <c r="R8" s="29"/>
      <c r="S8" s="32"/>
      <c r="T8" s="31"/>
      <c r="U8" s="187"/>
      <c r="V8" s="187"/>
      <c r="W8" s="187"/>
      <c r="X8" s="105"/>
      <c r="Y8" s="32"/>
      <c r="Z8" s="32"/>
      <c r="AA8" s="249"/>
      <c r="AB8" s="32"/>
      <c r="AC8" s="32"/>
      <c r="AD8" s="32"/>
      <c r="AE8" s="32"/>
      <c r="AF8" s="32"/>
      <c r="AG8" s="32"/>
      <c r="AH8" s="32"/>
      <c r="AI8" s="32"/>
      <c r="AJ8" s="32"/>
      <c r="AK8" s="32"/>
      <c r="AL8" s="32"/>
      <c r="AM8" s="32"/>
    </row>
    <row r="9" spans="1:39" s="26" customFormat="1" ht="15">
      <c r="A9" s="188" t="s">
        <v>1067</v>
      </c>
      <c r="B9" s="103"/>
      <c r="C9" s="32"/>
      <c r="D9" s="308"/>
      <c r="E9" s="308"/>
      <c r="F9" s="308"/>
      <c r="G9" s="329"/>
      <c r="H9" s="308"/>
      <c r="I9" s="308"/>
      <c r="J9" s="293"/>
      <c r="K9" s="308"/>
      <c r="L9" s="308"/>
      <c r="M9" s="308"/>
      <c r="N9" s="293"/>
      <c r="O9" s="293"/>
      <c r="P9" s="293"/>
      <c r="Q9" s="308"/>
      <c r="R9" s="29"/>
      <c r="S9" s="30"/>
      <c r="T9" s="31"/>
      <c r="U9" s="187"/>
      <c r="V9" s="187"/>
      <c r="W9" s="187"/>
      <c r="X9" s="105"/>
      <c r="Y9" s="32"/>
      <c r="Z9" s="32"/>
      <c r="AA9" s="249"/>
      <c r="AB9" s="32"/>
      <c r="AC9" s="32"/>
      <c r="AD9" s="32"/>
      <c r="AE9" s="32"/>
      <c r="AF9" s="32"/>
      <c r="AG9" s="32"/>
      <c r="AH9" s="32"/>
      <c r="AI9" s="32"/>
      <c r="AJ9" s="32"/>
      <c r="AK9" s="32"/>
      <c r="AL9" s="32"/>
      <c r="AM9" s="32"/>
    </row>
    <row r="10" spans="1:39" s="26" customFormat="1" ht="15">
      <c r="A10" s="24" t="s">
        <v>1077</v>
      </c>
      <c r="B10" s="103"/>
      <c r="C10" s="32"/>
      <c r="D10" s="308"/>
      <c r="E10" s="308"/>
      <c r="F10" s="308"/>
      <c r="G10" s="329"/>
      <c r="H10" s="308"/>
      <c r="I10" s="308"/>
      <c r="J10" s="293"/>
      <c r="K10" s="308"/>
      <c r="L10" s="308"/>
      <c r="M10" s="308"/>
      <c r="N10" s="293"/>
      <c r="O10" s="293"/>
      <c r="P10" s="293"/>
      <c r="Q10" s="308"/>
      <c r="R10" s="29"/>
      <c r="S10" s="30"/>
      <c r="T10" s="31"/>
      <c r="U10" s="187"/>
      <c r="V10" s="187"/>
      <c r="W10" s="187"/>
      <c r="X10" s="105"/>
      <c r="Y10" s="32"/>
      <c r="Z10" s="32"/>
      <c r="AA10" s="249"/>
      <c r="AB10" s="32"/>
      <c r="AC10" s="32"/>
      <c r="AD10" s="32"/>
      <c r="AE10" s="32"/>
      <c r="AF10" s="32"/>
      <c r="AG10" s="32"/>
      <c r="AH10" s="32"/>
      <c r="AI10" s="32"/>
      <c r="AJ10" s="32"/>
      <c r="AK10" s="32"/>
      <c r="AL10" s="32"/>
      <c r="AM10" s="32"/>
    </row>
    <row r="11" spans="1:39" s="26" customFormat="1" ht="30" customHeight="1">
      <c r="A11" s="629" t="s">
        <v>1014</v>
      </c>
      <c r="B11" s="630"/>
      <c r="C11" s="630"/>
      <c r="D11" s="630"/>
      <c r="E11" s="630"/>
      <c r="F11" s="630"/>
      <c r="G11" s="630"/>
      <c r="H11" s="630"/>
      <c r="I11" s="630"/>
      <c r="J11" s="630"/>
      <c r="K11" s="630"/>
      <c r="L11" s="630"/>
      <c r="M11" s="630"/>
      <c r="N11" s="630"/>
      <c r="O11" s="630"/>
      <c r="P11" s="630"/>
      <c r="Q11" s="630"/>
      <c r="R11" s="630"/>
      <c r="S11" s="630"/>
      <c r="T11" s="630"/>
      <c r="U11" s="630"/>
      <c r="V11" s="630"/>
      <c r="W11" s="630"/>
      <c r="X11" s="630"/>
      <c r="Y11" s="630"/>
      <c r="Z11" s="630"/>
      <c r="AA11" s="630"/>
      <c r="AB11" s="32"/>
      <c r="AC11" s="32"/>
      <c r="AD11" s="32"/>
      <c r="AE11" s="32"/>
      <c r="AF11" s="32"/>
      <c r="AG11" s="32"/>
      <c r="AH11" s="32"/>
      <c r="AI11" s="32"/>
      <c r="AJ11" s="32"/>
      <c r="AK11" s="32"/>
      <c r="AL11" s="32"/>
      <c r="AM11" s="32"/>
    </row>
    <row r="12" spans="1:34" s="26" customFormat="1" ht="31.5" customHeight="1">
      <c r="A12" s="629" t="s">
        <v>982</v>
      </c>
      <c r="B12" s="629"/>
      <c r="C12" s="629"/>
      <c r="D12" s="629"/>
      <c r="E12" s="629"/>
      <c r="F12" s="629"/>
      <c r="G12" s="629"/>
      <c r="H12" s="629"/>
      <c r="I12" s="629"/>
      <c r="J12" s="629"/>
      <c r="K12" s="629"/>
      <c r="L12" s="629"/>
      <c r="M12" s="629"/>
      <c r="N12" s="629"/>
      <c r="O12" s="629"/>
      <c r="P12" s="629"/>
      <c r="Q12" s="629"/>
      <c r="R12" s="629"/>
      <c r="S12" s="629"/>
      <c r="T12" s="629"/>
      <c r="U12" s="629"/>
      <c r="V12" s="629"/>
      <c r="W12" s="629"/>
      <c r="X12" s="629"/>
      <c r="Y12" s="629"/>
      <c r="Z12" s="629"/>
      <c r="AA12" s="629"/>
      <c r="AB12" s="32"/>
      <c r="AC12" s="32"/>
      <c r="AD12" s="32"/>
      <c r="AE12" s="32"/>
      <c r="AF12" s="32"/>
      <c r="AG12" s="32"/>
      <c r="AH12" s="32"/>
    </row>
    <row r="13" spans="1:34" s="26" customFormat="1" ht="15">
      <c r="A13" s="24" t="s">
        <v>983</v>
      </c>
      <c r="B13" s="103"/>
      <c r="C13" s="32"/>
      <c r="D13" s="308"/>
      <c r="E13" s="308"/>
      <c r="F13" s="308"/>
      <c r="G13" s="329"/>
      <c r="H13" s="308"/>
      <c r="I13" s="308"/>
      <c r="J13" s="293"/>
      <c r="K13" s="308"/>
      <c r="L13" s="308"/>
      <c r="M13" s="308"/>
      <c r="N13" s="308"/>
      <c r="O13" s="293"/>
      <c r="P13" s="293"/>
      <c r="Q13" s="293"/>
      <c r="R13" s="32"/>
      <c r="S13" s="440"/>
      <c r="T13" s="30"/>
      <c r="U13" s="32"/>
      <c r="V13" s="187"/>
      <c r="W13" s="187"/>
      <c r="X13" s="32"/>
      <c r="Y13" s="32"/>
      <c r="Z13" s="32"/>
      <c r="AA13" s="249"/>
      <c r="AB13" s="32"/>
      <c r="AC13" s="32"/>
      <c r="AD13" s="32"/>
      <c r="AE13" s="32"/>
      <c r="AF13" s="32"/>
      <c r="AG13" s="32"/>
      <c r="AH13" s="32"/>
    </row>
    <row r="14" spans="1:34" s="26" customFormat="1" ht="27.75" customHeight="1">
      <c r="A14" s="629" t="s">
        <v>1082</v>
      </c>
      <c r="B14" s="630"/>
      <c r="C14" s="630"/>
      <c r="D14" s="630"/>
      <c r="E14" s="630"/>
      <c r="F14" s="630"/>
      <c r="G14" s="630"/>
      <c r="H14" s="630"/>
      <c r="I14" s="630"/>
      <c r="J14" s="630"/>
      <c r="K14" s="630"/>
      <c r="L14" s="630"/>
      <c r="M14" s="630"/>
      <c r="N14" s="630"/>
      <c r="O14" s="630"/>
      <c r="P14" s="630"/>
      <c r="Q14" s="630"/>
      <c r="R14" s="630"/>
      <c r="S14" s="630"/>
      <c r="T14" s="630"/>
      <c r="U14" s="630"/>
      <c r="V14" s="630"/>
      <c r="W14" s="630"/>
      <c r="X14" s="630"/>
      <c r="Y14" s="630"/>
      <c r="Z14" s="630"/>
      <c r="AA14" s="630"/>
      <c r="AB14" s="32"/>
      <c r="AC14" s="32"/>
      <c r="AD14" s="32"/>
      <c r="AE14" s="32"/>
      <c r="AF14" s="32"/>
      <c r="AG14" s="32"/>
      <c r="AH14" s="32"/>
    </row>
    <row r="16" spans="1:27" s="26" customFormat="1" ht="15">
      <c r="A16" s="2" t="s">
        <v>1071</v>
      </c>
      <c r="B16" s="27"/>
      <c r="D16" s="328"/>
      <c r="E16" s="328"/>
      <c r="F16" s="328"/>
      <c r="G16" s="329"/>
      <c r="H16" s="308"/>
      <c r="I16" s="308"/>
      <c r="J16" s="293"/>
      <c r="K16" s="308"/>
      <c r="L16" s="308"/>
      <c r="M16" s="309"/>
      <c r="N16" s="308"/>
      <c r="O16" s="330"/>
      <c r="P16" s="330"/>
      <c r="Q16" s="330"/>
      <c r="R16" s="365"/>
      <c r="S16" s="29"/>
      <c r="T16" s="466"/>
      <c r="U16" s="32"/>
      <c r="V16" s="109"/>
      <c r="W16" s="109"/>
      <c r="AA16" s="79"/>
    </row>
    <row r="17" spans="1:30" s="26" customFormat="1" ht="32.25" customHeight="1">
      <c r="A17" s="635" t="s">
        <v>10</v>
      </c>
      <c r="B17" s="635"/>
      <c r="C17" s="635"/>
      <c r="D17" s="635"/>
      <c r="E17" s="635"/>
      <c r="F17" s="635"/>
      <c r="G17" s="635"/>
      <c r="H17" s="635"/>
      <c r="I17" s="635"/>
      <c r="J17" s="635"/>
      <c r="K17" s="635"/>
      <c r="L17" s="635"/>
      <c r="M17" s="635"/>
      <c r="N17" s="635"/>
      <c r="O17" s="635"/>
      <c r="P17" s="635"/>
      <c r="Q17" s="635"/>
      <c r="R17" s="610" t="s">
        <v>11</v>
      </c>
      <c r="S17" s="611"/>
      <c r="T17" s="612" t="s">
        <v>651</v>
      </c>
      <c r="U17" s="613"/>
      <c r="V17" s="618" t="s">
        <v>652</v>
      </c>
      <c r="W17" s="618"/>
      <c r="X17" s="618"/>
      <c r="Y17" s="618"/>
      <c r="Z17" s="618"/>
      <c r="AA17" s="618"/>
      <c r="AB17" s="618"/>
      <c r="AC17" s="618"/>
      <c r="AD17" s="64"/>
    </row>
    <row r="18" spans="1:29" s="26" customFormat="1" ht="93.75" customHeight="1">
      <c r="A18" s="63" t="s">
        <v>417</v>
      </c>
      <c r="B18" s="5" t="s">
        <v>414</v>
      </c>
      <c r="C18" s="50" t="s">
        <v>415</v>
      </c>
      <c r="D18" s="333" t="s">
        <v>416</v>
      </c>
      <c r="E18" s="333" t="s">
        <v>56</v>
      </c>
      <c r="F18" s="333" t="s">
        <v>57</v>
      </c>
      <c r="G18" s="334" t="s">
        <v>58</v>
      </c>
      <c r="H18" s="25" t="s">
        <v>713</v>
      </c>
      <c r="I18" s="313" t="s">
        <v>646</v>
      </c>
      <c r="J18" s="313" t="s">
        <v>650</v>
      </c>
      <c r="K18" s="313" t="s">
        <v>0</v>
      </c>
      <c r="L18" s="313" t="s">
        <v>9</v>
      </c>
      <c r="M18" s="313" t="s">
        <v>524</v>
      </c>
      <c r="N18" s="313" t="s">
        <v>12</v>
      </c>
      <c r="O18" s="333" t="s">
        <v>418</v>
      </c>
      <c r="P18" s="333" t="s">
        <v>52</v>
      </c>
      <c r="Q18" s="333" t="s">
        <v>305</v>
      </c>
      <c r="R18" s="313" t="s">
        <v>645</v>
      </c>
      <c r="S18" s="13" t="s">
        <v>986</v>
      </c>
      <c r="T18" s="468" t="s">
        <v>988</v>
      </c>
      <c r="U18" s="496" t="s">
        <v>1069</v>
      </c>
      <c r="V18" s="110" t="s">
        <v>647</v>
      </c>
      <c r="W18" s="472" t="s">
        <v>648</v>
      </c>
      <c r="X18" s="55" t="s">
        <v>54</v>
      </c>
      <c r="Y18" s="472" t="s">
        <v>54</v>
      </c>
      <c r="Z18" s="203" t="s">
        <v>751</v>
      </c>
      <c r="AA18" s="236" t="s">
        <v>55</v>
      </c>
      <c r="AB18" s="55" t="s">
        <v>678</v>
      </c>
      <c r="AC18" s="55" t="s">
        <v>680</v>
      </c>
    </row>
    <row r="19" spans="1:34" s="26" customFormat="1" ht="15">
      <c r="A19" s="61" t="s">
        <v>433</v>
      </c>
      <c r="B19" s="43" t="s">
        <v>372</v>
      </c>
      <c r="C19" s="39" t="s">
        <v>201</v>
      </c>
      <c r="D19" s="38" t="s">
        <v>202</v>
      </c>
      <c r="E19" s="38" t="s">
        <v>523</v>
      </c>
      <c r="F19" s="125" t="s">
        <v>634</v>
      </c>
      <c r="G19" s="303" t="s">
        <v>542</v>
      </c>
      <c r="H19" s="15" t="s">
        <v>985</v>
      </c>
      <c r="I19" s="38" t="s">
        <v>377</v>
      </c>
      <c r="J19" s="15" t="s">
        <v>959</v>
      </c>
      <c r="K19" s="38" t="s">
        <v>7</v>
      </c>
      <c r="L19" s="315" t="s">
        <v>543</v>
      </c>
      <c r="M19" s="311" t="s">
        <v>484</v>
      </c>
      <c r="N19" s="319" t="s">
        <v>750</v>
      </c>
      <c r="O19" s="220"/>
      <c r="P19" s="220"/>
      <c r="Q19" s="39"/>
      <c r="R19" s="15">
        <v>0.6</v>
      </c>
      <c r="S19" s="442">
        <v>10000</v>
      </c>
      <c r="T19" s="438"/>
      <c r="U19" s="231"/>
      <c r="V19" s="186">
        <f>U19/100*70</f>
        <v>0</v>
      </c>
      <c r="W19" s="241">
        <f>V19*R19</f>
        <v>0</v>
      </c>
      <c r="X19" s="232">
        <f>(W19/S19*43560)/16</f>
        <v>0</v>
      </c>
      <c r="Y19" s="241">
        <f>X19</f>
        <v>0</v>
      </c>
      <c r="Z19" s="429"/>
      <c r="AA19" s="237">
        <f>T19*Y19</f>
        <v>0</v>
      </c>
      <c r="AB19" s="32"/>
      <c r="AC19" s="32"/>
      <c r="AD19" s="32"/>
      <c r="AE19" s="32"/>
      <c r="AF19" s="32"/>
      <c r="AG19" s="32"/>
      <c r="AH19" s="32"/>
    </row>
    <row r="20" spans="1:29" ht="60">
      <c r="A20" s="15" t="s">
        <v>433</v>
      </c>
      <c r="B20" s="43" t="s">
        <v>339</v>
      </c>
      <c r="C20" s="39" t="s">
        <v>251</v>
      </c>
      <c r="D20" s="38" t="s">
        <v>320</v>
      </c>
      <c r="E20" s="125" t="s">
        <v>523</v>
      </c>
      <c r="F20" s="125" t="s">
        <v>634</v>
      </c>
      <c r="G20" s="303" t="s">
        <v>532</v>
      </c>
      <c r="H20" s="15" t="s">
        <v>711</v>
      </c>
      <c r="I20" s="38" t="s">
        <v>484</v>
      </c>
      <c r="J20" s="39" t="s">
        <v>485</v>
      </c>
      <c r="K20" s="38" t="s">
        <v>1</v>
      </c>
      <c r="L20" s="315" t="s">
        <v>550</v>
      </c>
      <c r="M20" s="311" t="s">
        <v>377</v>
      </c>
      <c r="N20" s="319" t="s">
        <v>740</v>
      </c>
      <c r="O20" s="222"/>
      <c r="P20" s="220"/>
      <c r="Q20" s="39" t="s">
        <v>880</v>
      </c>
      <c r="R20" s="15">
        <v>0.7</v>
      </c>
      <c r="S20" s="96">
        <v>11000</v>
      </c>
      <c r="T20" s="206"/>
      <c r="U20" s="206"/>
      <c r="V20" s="186">
        <f aca="true" t="shared" si="0" ref="V20:V28">U20/100*70</f>
        <v>0</v>
      </c>
      <c r="W20" s="241">
        <f aca="true" t="shared" si="1" ref="W20:W28">V20*R20</f>
        <v>0</v>
      </c>
      <c r="X20" s="46">
        <f>W20/S20*43560/16</f>
        <v>0</v>
      </c>
      <c r="Y20" s="241">
        <f>X20</f>
        <v>0</v>
      </c>
      <c r="Z20" s="246"/>
      <c r="AA20" s="238">
        <f aca="true" t="shared" si="2" ref="AA20:AA28">X20*T20</f>
        <v>0</v>
      </c>
      <c r="AB20" s="1"/>
      <c r="AC20" s="1"/>
    </row>
    <row r="21" spans="1:29" ht="30">
      <c r="A21" s="15" t="s">
        <v>433</v>
      </c>
      <c r="B21" s="59" t="s">
        <v>435</v>
      </c>
      <c r="C21" s="34" t="s">
        <v>253</v>
      </c>
      <c r="D21" s="336" t="s">
        <v>326</v>
      </c>
      <c r="E21" s="315" t="s">
        <v>627</v>
      </c>
      <c r="F21" s="311" t="s">
        <v>634</v>
      </c>
      <c r="G21" s="303" t="s">
        <v>571</v>
      </c>
      <c r="H21" s="15" t="s">
        <v>960</v>
      </c>
      <c r="I21" s="315" t="s">
        <v>377</v>
      </c>
      <c r="J21" s="338" t="s">
        <v>485</v>
      </c>
      <c r="K21" s="315" t="s">
        <v>1</v>
      </c>
      <c r="L21" s="315" t="s">
        <v>557</v>
      </c>
      <c r="M21" s="311" t="s">
        <v>377</v>
      </c>
      <c r="N21" s="319" t="s">
        <v>740</v>
      </c>
      <c r="O21" s="315"/>
      <c r="P21" s="315"/>
      <c r="Q21" s="338"/>
      <c r="R21" s="366">
        <v>2.3</v>
      </c>
      <c r="S21" s="96">
        <v>280000</v>
      </c>
      <c r="T21" s="206"/>
      <c r="U21" s="206"/>
      <c r="V21" s="186">
        <f t="shared" si="0"/>
        <v>0</v>
      </c>
      <c r="W21" s="241">
        <f t="shared" si="1"/>
        <v>0</v>
      </c>
      <c r="X21" s="46">
        <f>W21/S21*43560/16</f>
        <v>0</v>
      </c>
      <c r="Y21" s="241">
        <f>X21</f>
        <v>0</v>
      </c>
      <c r="Z21" s="246"/>
      <c r="AA21" s="238">
        <f t="shared" si="2"/>
        <v>0</v>
      </c>
      <c r="AB21" s="1"/>
      <c r="AC21" s="1"/>
    </row>
    <row r="22" spans="1:29" ht="15">
      <c r="A22" s="15" t="s">
        <v>433</v>
      </c>
      <c r="B22" s="60" t="s">
        <v>437</v>
      </c>
      <c r="C22" s="39" t="s">
        <v>269</v>
      </c>
      <c r="D22" s="38" t="s">
        <v>326</v>
      </c>
      <c r="E22" s="38" t="s">
        <v>520</v>
      </c>
      <c r="F22" s="38" t="s">
        <v>634</v>
      </c>
      <c r="G22" s="303">
        <v>36</v>
      </c>
      <c r="H22" s="15" t="s">
        <v>672</v>
      </c>
      <c r="I22" s="38" t="s">
        <v>484</v>
      </c>
      <c r="J22" s="39" t="s">
        <v>483</v>
      </c>
      <c r="K22" s="38" t="s">
        <v>1</v>
      </c>
      <c r="L22" s="315" t="s">
        <v>547</v>
      </c>
      <c r="M22" s="311"/>
      <c r="N22" s="319" t="s">
        <v>740</v>
      </c>
      <c r="O22" s="220"/>
      <c r="P22" s="220"/>
      <c r="Q22" s="39"/>
      <c r="R22" s="15">
        <v>1</v>
      </c>
      <c r="S22" s="96">
        <v>30000</v>
      </c>
      <c r="T22" s="206"/>
      <c r="U22" s="206"/>
      <c r="V22" s="186">
        <f t="shared" si="0"/>
        <v>0</v>
      </c>
      <c r="W22" s="241">
        <f t="shared" si="1"/>
        <v>0</v>
      </c>
      <c r="X22" s="46">
        <f>W22/S22*43560/16</f>
        <v>0</v>
      </c>
      <c r="Y22" s="241">
        <f>X22</f>
        <v>0</v>
      </c>
      <c r="Z22" s="246"/>
      <c r="AA22" s="238">
        <f t="shared" si="2"/>
        <v>0</v>
      </c>
      <c r="AB22" s="1"/>
      <c r="AC22" s="1"/>
    </row>
    <row r="23" spans="1:29" ht="15">
      <c r="A23" s="15" t="s">
        <v>433</v>
      </c>
      <c r="B23" s="60" t="s">
        <v>340</v>
      </c>
      <c r="C23" s="39" t="s">
        <v>159</v>
      </c>
      <c r="D23" s="38" t="s">
        <v>160</v>
      </c>
      <c r="E23" s="38" t="s">
        <v>627</v>
      </c>
      <c r="F23" s="38" t="s">
        <v>634</v>
      </c>
      <c r="G23" s="303">
        <v>48</v>
      </c>
      <c r="H23" s="15" t="s">
        <v>966</v>
      </c>
      <c r="I23" s="38" t="s">
        <v>484</v>
      </c>
      <c r="J23" s="15" t="s">
        <v>958</v>
      </c>
      <c r="K23" s="38" t="s">
        <v>1</v>
      </c>
      <c r="L23" s="315"/>
      <c r="M23" s="311" t="s">
        <v>377</v>
      </c>
      <c r="N23" s="319" t="s">
        <v>740</v>
      </c>
      <c r="O23" s="222"/>
      <c r="P23" s="220"/>
      <c r="Q23" s="39"/>
      <c r="R23" s="273">
        <v>0.4</v>
      </c>
      <c r="S23" s="40">
        <v>4200</v>
      </c>
      <c r="T23" s="206"/>
      <c r="U23" s="206"/>
      <c r="V23" s="186">
        <f t="shared" si="0"/>
        <v>0</v>
      </c>
      <c r="W23" s="241">
        <f t="shared" si="1"/>
        <v>0</v>
      </c>
      <c r="X23" s="46">
        <f>W23/S23*43560/16</f>
        <v>0</v>
      </c>
      <c r="Y23" s="241">
        <f>X23</f>
        <v>0</v>
      </c>
      <c r="Z23" s="246"/>
      <c r="AA23" s="238">
        <f t="shared" si="2"/>
        <v>0</v>
      </c>
      <c r="AB23" s="1"/>
      <c r="AC23" s="1"/>
    </row>
    <row r="24" spans="1:29" ht="30">
      <c r="A24" s="15" t="s">
        <v>433</v>
      </c>
      <c r="B24" s="60" t="s">
        <v>342</v>
      </c>
      <c r="C24" s="39" t="s">
        <v>83</v>
      </c>
      <c r="D24" s="38" t="s">
        <v>241</v>
      </c>
      <c r="E24" s="125" t="s">
        <v>523</v>
      </c>
      <c r="F24" s="125" t="s">
        <v>634</v>
      </c>
      <c r="G24" s="303" t="s">
        <v>586</v>
      </c>
      <c r="H24" s="15" t="s">
        <v>994</v>
      </c>
      <c r="I24" s="38" t="s">
        <v>484</v>
      </c>
      <c r="J24" s="15" t="s">
        <v>607</v>
      </c>
      <c r="K24" s="38" t="s">
        <v>1</v>
      </c>
      <c r="L24" s="315" t="s">
        <v>568</v>
      </c>
      <c r="M24" s="311" t="s">
        <v>484</v>
      </c>
      <c r="N24" s="319" t="s">
        <v>832</v>
      </c>
      <c r="O24" s="220"/>
      <c r="P24" s="220"/>
      <c r="Q24" s="39"/>
      <c r="R24" s="15">
        <v>0.6</v>
      </c>
      <c r="S24" s="96">
        <v>14000</v>
      </c>
      <c r="T24" s="206"/>
      <c r="U24" s="206"/>
      <c r="V24" s="186">
        <f t="shared" si="0"/>
        <v>0</v>
      </c>
      <c r="W24" s="241">
        <f t="shared" si="1"/>
        <v>0</v>
      </c>
      <c r="X24" s="46">
        <f>W24/S24*43560/16</f>
        <v>0</v>
      </c>
      <c r="Y24" s="228">
        <f>IF(X24&gt;Z24,"too high",X24)</f>
        <v>0</v>
      </c>
      <c r="Z24" s="471">
        <v>0.5</v>
      </c>
      <c r="AA24" s="238">
        <f t="shared" si="2"/>
        <v>0</v>
      </c>
      <c r="AB24" s="1"/>
      <c r="AC24" s="1"/>
    </row>
    <row r="25" spans="1:256" ht="15">
      <c r="A25" s="15" t="s">
        <v>433</v>
      </c>
      <c r="B25" s="60" t="s">
        <v>343</v>
      </c>
      <c r="C25" s="39" t="s">
        <v>92</v>
      </c>
      <c r="D25" s="38" t="s">
        <v>333</v>
      </c>
      <c r="E25" s="38" t="s">
        <v>627</v>
      </c>
      <c r="F25" s="38" t="s">
        <v>635</v>
      </c>
      <c r="G25" s="303">
        <v>24</v>
      </c>
      <c r="H25" s="15" t="s">
        <v>968</v>
      </c>
      <c r="I25" s="38" t="s">
        <v>484</v>
      </c>
      <c r="J25" s="15" t="s">
        <v>608</v>
      </c>
      <c r="K25" s="38" t="s">
        <v>1</v>
      </c>
      <c r="L25" s="315"/>
      <c r="M25" s="311" t="s">
        <v>377</v>
      </c>
      <c r="N25" s="319" t="s">
        <v>740</v>
      </c>
      <c r="O25" s="220"/>
      <c r="P25" s="220"/>
      <c r="Q25" s="39"/>
      <c r="R25" s="15">
        <v>1.7</v>
      </c>
      <c r="S25" s="96">
        <v>130000</v>
      </c>
      <c r="T25" s="206"/>
      <c r="U25" s="206"/>
      <c r="V25" s="186">
        <f t="shared" si="0"/>
        <v>0</v>
      </c>
      <c r="W25" s="241">
        <f t="shared" si="1"/>
        <v>0</v>
      </c>
      <c r="X25" s="46">
        <f>((W25/S25)*43560)/16</f>
        <v>0</v>
      </c>
      <c r="Y25" s="228">
        <f>IF(X25&gt;Z25,"too high",X25)</f>
        <v>0</v>
      </c>
      <c r="Z25" s="471">
        <v>1</v>
      </c>
      <c r="AA25" s="238">
        <f t="shared" si="2"/>
        <v>0</v>
      </c>
      <c r="AB25" s="6"/>
      <c r="AC25" s="6"/>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7"/>
      <c r="BK25" s="7"/>
      <c r="BL25" s="7"/>
      <c r="BM25" s="7"/>
      <c r="BN25" s="7"/>
      <c r="BO25" s="7"/>
      <c r="BP25" s="7"/>
      <c r="BQ25" s="7"/>
      <c r="BR25" s="7"/>
      <c r="BS25" s="7"/>
      <c r="BT25" s="7"/>
      <c r="BU25" s="7"/>
      <c r="BV25" s="7"/>
      <c r="BW25" s="7"/>
      <c r="BX25" s="7"/>
      <c r="BY25" s="7"/>
      <c r="BZ25" s="7"/>
      <c r="CA25" s="7"/>
      <c r="CB25" s="7"/>
      <c r="CC25" s="7"/>
      <c r="CD25" s="7"/>
      <c r="CE25" s="7"/>
      <c r="CF25" s="7"/>
      <c r="CG25" s="7"/>
      <c r="CH25" s="7"/>
      <c r="CI25" s="7"/>
      <c r="CJ25" s="7"/>
      <c r="CK25" s="7"/>
      <c r="CL25" s="7"/>
      <c r="CM25" s="7"/>
      <c r="CN25" s="7"/>
      <c r="CO25" s="7"/>
      <c r="CP25" s="7"/>
      <c r="CQ25" s="7"/>
      <c r="CR25" s="7"/>
      <c r="CS25" s="7"/>
      <c r="CT25" s="7"/>
      <c r="CU25" s="7"/>
      <c r="CV25" s="7"/>
      <c r="CW25" s="7"/>
      <c r="CX25" s="7"/>
      <c r="CY25" s="7"/>
      <c r="CZ25" s="7"/>
      <c r="DA25" s="7"/>
      <c r="DB25" s="7"/>
      <c r="DC25" s="7"/>
      <c r="DD25" s="7"/>
      <c r="DE25" s="7"/>
      <c r="DF25" s="7"/>
      <c r="DG25" s="7"/>
      <c r="DH25" s="7"/>
      <c r="DI25" s="7"/>
      <c r="DJ25" s="7"/>
      <c r="DK25" s="7"/>
      <c r="DL25" s="7"/>
      <c r="DM25" s="7"/>
      <c r="DN25" s="7"/>
      <c r="DO25" s="7"/>
      <c r="DP25" s="7"/>
      <c r="DQ25" s="7"/>
      <c r="DR25" s="7"/>
      <c r="DS25" s="7"/>
      <c r="DT25" s="7"/>
      <c r="DU25" s="7"/>
      <c r="DV25" s="7"/>
      <c r="DW25" s="7"/>
      <c r="DX25" s="7"/>
      <c r="DY25" s="7"/>
      <c r="DZ25" s="7"/>
      <c r="EA25" s="7"/>
      <c r="EB25" s="7"/>
      <c r="EC25" s="7"/>
      <c r="ED25" s="7"/>
      <c r="EE25" s="7"/>
      <c r="EF25" s="7"/>
      <c r="EG25" s="7"/>
      <c r="EH25" s="7"/>
      <c r="EI25" s="7"/>
      <c r="EJ25" s="7"/>
      <c r="EK25" s="7"/>
      <c r="EL25" s="7"/>
      <c r="EM25" s="7"/>
      <c r="EN25" s="7"/>
      <c r="EO25" s="7"/>
      <c r="EP25" s="7"/>
      <c r="EQ25" s="7"/>
      <c r="ER25" s="7"/>
      <c r="ES25" s="7"/>
      <c r="ET25" s="7"/>
      <c r="EU25" s="7"/>
      <c r="EV25" s="7"/>
      <c r="EW25" s="7"/>
      <c r="EX25" s="7"/>
      <c r="EY25" s="7"/>
      <c r="EZ25" s="7"/>
      <c r="FA25" s="7"/>
      <c r="FB25" s="7"/>
      <c r="FC25" s="7"/>
      <c r="FD25" s="7"/>
      <c r="FE25" s="7"/>
      <c r="FF25" s="7"/>
      <c r="FG25" s="7"/>
      <c r="FH25" s="7"/>
      <c r="FI25" s="7"/>
      <c r="FJ25" s="7"/>
      <c r="FK25" s="7"/>
      <c r="FL25" s="7"/>
      <c r="FM25" s="7"/>
      <c r="FN25" s="7"/>
      <c r="FO25" s="7"/>
      <c r="FP25" s="7"/>
      <c r="FQ25" s="7"/>
      <c r="FR25" s="7"/>
      <c r="FS25" s="7"/>
      <c r="FT25" s="7"/>
      <c r="FU25" s="7"/>
      <c r="FV25" s="7"/>
      <c r="FW25" s="7"/>
      <c r="FX25" s="7"/>
      <c r="FY25" s="7"/>
      <c r="FZ25" s="7"/>
      <c r="GA25" s="7"/>
      <c r="GB25" s="7"/>
      <c r="GC25" s="7"/>
      <c r="GD25" s="7"/>
      <c r="GE25" s="7"/>
      <c r="GF25" s="7"/>
      <c r="GG25" s="7"/>
      <c r="GH25" s="7"/>
      <c r="GI25" s="7"/>
      <c r="GJ25" s="7"/>
      <c r="GK25" s="7"/>
      <c r="GL25" s="7"/>
      <c r="GM25" s="7"/>
      <c r="GN25" s="7"/>
      <c r="GO25" s="7"/>
      <c r="GP25" s="7"/>
      <c r="GQ25" s="7"/>
      <c r="GR25" s="7"/>
      <c r="GS25" s="7"/>
      <c r="GT25" s="7"/>
      <c r="GU25" s="7"/>
      <c r="GV25" s="7"/>
      <c r="GW25" s="7"/>
      <c r="GX25" s="7"/>
      <c r="GY25" s="7"/>
      <c r="GZ25" s="7"/>
      <c r="HA25" s="7"/>
      <c r="HB25" s="7"/>
      <c r="HC25" s="7"/>
      <c r="HD25" s="7"/>
      <c r="HE25" s="7"/>
      <c r="HF25" s="7"/>
      <c r="HG25" s="7"/>
      <c r="HH25" s="7"/>
      <c r="HI25" s="7"/>
      <c r="HJ25" s="7"/>
      <c r="HK25" s="7"/>
      <c r="HL25" s="7"/>
      <c r="HM25" s="7"/>
      <c r="HN25" s="7"/>
      <c r="HO25" s="7"/>
      <c r="HP25" s="7"/>
      <c r="HQ25" s="7"/>
      <c r="HR25" s="7"/>
      <c r="HS25" s="7"/>
      <c r="HT25" s="7"/>
      <c r="HU25" s="7"/>
      <c r="HV25" s="7"/>
      <c r="HW25" s="7"/>
      <c r="HX25" s="7"/>
      <c r="HY25" s="7"/>
      <c r="HZ25" s="7"/>
      <c r="IA25" s="7"/>
      <c r="IB25" s="7"/>
      <c r="IC25" s="7"/>
      <c r="ID25" s="7"/>
      <c r="IE25" s="7"/>
      <c r="IF25" s="7"/>
      <c r="IG25" s="7"/>
      <c r="IH25" s="7"/>
      <c r="II25" s="7"/>
      <c r="IJ25" s="7"/>
      <c r="IK25" s="7"/>
      <c r="IL25" s="7"/>
      <c r="IM25" s="7"/>
      <c r="IN25" s="7"/>
      <c r="IO25" s="7"/>
      <c r="IP25" s="7"/>
      <c r="IQ25" s="7"/>
      <c r="IR25" s="7"/>
      <c r="IS25" s="7"/>
      <c r="IT25" s="7"/>
      <c r="IU25" s="7"/>
      <c r="IV25" s="7"/>
    </row>
    <row r="26" spans="1:256" s="7" customFormat="1" ht="15">
      <c r="A26" s="15" t="s">
        <v>433</v>
      </c>
      <c r="B26" s="60" t="s">
        <v>452</v>
      </c>
      <c r="C26" s="39" t="s">
        <v>110</v>
      </c>
      <c r="D26" s="38" t="s">
        <v>326</v>
      </c>
      <c r="E26" s="38" t="s">
        <v>520</v>
      </c>
      <c r="F26" s="38" t="s">
        <v>635</v>
      </c>
      <c r="G26" s="303">
        <v>60</v>
      </c>
      <c r="H26" s="123" t="s">
        <v>615</v>
      </c>
      <c r="I26" s="38" t="s">
        <v>483</v>
      </c>
      <c r="J26" s="39" t="s">
        <v>485</v>
      </c>
      <c r="K26" s="38" t="s">
        <v>1</v>
      </c>
      <c r="L26" s="315"/>
      <c r="M26" s="311" t="s">
        <v>484</v>
      </c>
      <c r="N26" s="319" t="s">
        <v>740</v>
      </c>
      <c r="O26" s="220"/>
      <c r="P26" s="220"/>
      <c r="Q26" s="39"/>
      <c r="R26" s="15">
        <v>2.8</v>
      </c>
      <c r="S26" s="96">
        <v>460000</v>
      </c>
      <c r="T26" s="206"/>
      <c r="U26" s="206"/>
      <c r="V26" s="186">
        <f t="shared" si="0"/>
        <v>0</v>
      </c>
      <c r="W26" s="241">
        <f t="shared" si="1"/>
        <v>0</v>
      </c>
      <c r="X26" s="46">
        <f>W26/S26*43560/16</f>
        <v>0</v>
      </c>
      <c r="Y26" s="228">
        <f>IF(X26&gt;Z26,"too high",X26)</f>
        <v>0</v>
      </c>
      <c r="Z26" s="246">
        <v>2</v>
      </c>
      <c r="AA26" s="238">
        <f t="shared" si="2"/>
        <v>0</v>
      </c>
      <c r="AB26" s="1"/>
      <c r="AC26" s="1"/>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row>
    <row r="27" spans="1:34" s="26" customFormat="1" ht="19.5" customHeight="1">
      <c r="A27" s="61" t="s">
        <v>433</v>
      </c>
      <c r="B27" s="60" t="s">
        <v>376</v>
      </c>
      <c r="C27" s="39" t="s">
        <v>13</v>
      </c>
      <c r="D27" s="38" t="s">
        <v>309</v>
      </c>
      <c r="E27" s="38" t="s">
        <v>520</v>
      </c>
      <c r="F27" s="125" t="s">
        <v>634</v>
      </c>
      <c r="G27" s="303" t="s">
        <v>542</v>
      </c>
      <c r="H27" s="15" t="s">
        <v>993</v>
      </c>
      <c r="I27" s="38" t="s">
        <v>377</v>
      </c>
      <c r="J27" s="39" t="s">
        <v>484</v>
      </c>
      <c r="K27" s="38" t="s">
        <v>7</v>
      </c>
      <c r="L27" s="315" t="s">
        <v>596</v>
      </c>
      <c r="M27" s="311" t="s">
        <v>484</v>
      </c>
      <c r="N27" s="319" t="s">
        <v>832</v>
      </c>
      <c r="O27" s="220"/>
      <c r="P27" s="220"/>
      <c r="Q27" s="39"/>
      <c r="R27" s="15">
        <v>0.7</v>
      </c>
      <c r="S27" s="442">
        <v>12000</v>
      </c>
      <c r="T27" s="438"/>
      <c r="U27" s="231"/>
      <c r="V27" s="186">
        <f t="shared" si="0"/>
        <v>0</v>
      </c>
      <c r="W27" s="241">
        <f t="shared" si="1"/>
        <v>0</v>
      </c>
      <c r="X27" s="232">
        <f>(W27/S27*43560)/16</f>
        <v>0</v>
      </c>
      <c r="Y27" s="241">
        <f>X27</f>
        <v>0</v>
      </c>
      <c r="Z27" s="429"/>
      <c r="AA27" s="237">
        <f>T27*Y27</f>
        <v>0</v>
      </c>
      <c r="AB27" s="32"/>
      <c r="AC27" s="32"/>
      <c r="AD27" s="32"/>
      <c r="AE27" s="32"/>
      <c r="AF27" s="32"/>
      <c r="AG27" s="32"/>
      <c r="AH27" s="32"/>
    </row>
    <row r="28" spans="1:29" ht="12.75" customHeight="1">
      <c r="A28" s="15" t="s">
        <v>433</v>
      </c>
      <c r="B28" s="60" t="s">
        <v>454</v>
      </c>
      <c r="C28" s="39" t="s">
        <v>15</v>
      </c>
      <c r="D28" s="38" t="s">
        <v>333</v>
      </c>
      <c r="E28" s="38" t="s">
        <v>520</v>
      </c>
      <c r="F28" s="125" t="s">
        <v>634</v>
      </c>
      <c r="G28" s="303" t="s">
        <v>597</v>
      </c>
      <c r="H28" s="15" t="s">
        <v>615</v>
      </c>
      <c r="I28" s="38" t="s">
        <v>377</v>
      </c>
      <c r="J28" s="39" t="s">
        <v>485</v>
      </c>
      <c r="K28" s="38" t="s">
        <v>1</v>
      </c>
      <c r="L28" s="315" t="s">
        <v>568</v>
      </c>
      <c r="M28" s="311" t="s">
        <v>484</v>
      </c>
      <c r="N28" s="319" t="s">
        <v>740</v>
      </c>
      <c r="O28" s="220"/>
      <c r="P28" s="220"/>
      <c r="Q28" s="39"/>
      <c r="R28" s="15">
        <v>0.5</v>
      </c>
      <c r="S28" s="96">
        <v>6600</v>
      </c>
      <c r="T28" s="206"/>
      <c r="U28" s="206"/>
      <c r="V28" s="186">
        <f t="shared" si="0"/>
        <v>0</v>
      </c>
      <c r="W28" s="241">
        <f t="shared" si="1"/>
        <v>0</v>
      </c>
      <c r="X28" s="46">
        <f>W28/S28*43560/16</f>
        <v>0</v>
      </c>
      <c r="Y28" s="241">
        <f>X28</f>
        <v>0</v>
      </c>
      <c r="Z28" s="246"/>
      <c r="AA28" s="238">
        <f t="shared" si="2"/>
        <v>0</v>
      </c>
      <c r="AB28" s="1"/>
      <c r="AC28" s="1"/>
    </row>
    <row r="29" spans="1:29" s="26" customFormat="1" ht="15">
      <c r="A29" s="61"/>
      <c r="B29" s="56" t="s">
        <v>304</v>
      </c>
      <c r="C29" s="33"/>
      <c r="D29" s="336"/>
      <c r="E29" s="336"/>
      <c r="F29" s="336"/>
      <c r="G29" s="341"/>
      <c r="H29" s="315"/>
      <c r="I29" s="315"/>
      <c r="J29" s="338"/>
      <c r="K29" s="315"/>
      <c r="L29" s="315"/>
      <c r="M29" s="311"/>
      <c r="N29" s="315"/>
      <c r="O29" s="339"/>
      <c r="P29" s="339"/>
      <c r="Q29" s="339"/>
      <c r="R29" s="367"/>
      <c r="S29" s="40"/>
      <c r="T29" s="206"/>
      <c r="U29" s="248">
        <f>SUM(U19:U28)</f>
        <v>0</v>
      </c>
      <c r="V29" s="582">
        <f>SUM(V19:V28)</f>
        <v>0</v>
      </c>
      <c r="W29" s="58">
        <f>SUM(W19:W28)</f>
        <v>0</v>
      </c>
      <c r="X29" s="58">
        <f>SUM(X20:X28)</f>
        <v>0</v>
      </c>
      <c r="Y29" s="58">
        <f>SUM(Y19:Y28)</f>
        <v>0</v>
      </c>
      <c r="Z29" s="58"/>
      <c r="AA29" s="80">
        <f>SUM(AA19:AA28)</f>
        <v>0</v>
      </c>
      <c r="AB29" s="33"/>
      <c r="AC29" s="33">
        <f>AB29*X29</f>
        <v>0</v>
      </c>
    </row>
    <row r="30" spans="1:27" s="26" customFormat="1" ht="15">
      <c r="A30" s="2"/>
      <c r="B30" s="27"/>
      <c r="D30" s="328"/>
      <c r="E30" s="328"/>
      <c r="F30" s="328"/>
      <c r="G30" s="329"/>
      <c r="H30" s="308"/>
      <c r="I30" s="308"/>
      <c r="J30" s="293"/>
      <c r="K30" s="308"/>
      <c r="L30" s="308"/>
      <c r="M30" s="309"/>
      <c r="N30" s="308"/>
      <c r="O30" s="330"/>
      <c r="P30" s="330"/>
      <c r="Q30" s="330"/>
      <c r="R30" s="365"/>
      <c r="S30" s="29"/>
      <c r="T30" s="466"/>
      <c r="U30" s="32"/>
      <c r="V30" s="109"/>
      <c r="W30" s="109"/>
      <c r="AA30" s="79"/>
    </row>
    <row r="31" spans="1:34" s="4" customFormat="1" ht="15">
      <c r="A31" s="118" t="s">
        <v>673</v>
      </c>
      <c r="B31" s="7"/>
      <c r="C31" s="7"/>
      <c r="D31" s="342"/>
      <c r="E31" s="342"/>
      <c r="F31" s="342"/>
      <c r="G31" s="342"/>
      <c r="H31" s="342"/>
      <c r="I31" s="342"/>
      <c r="J31" s="342"/>
      <c r="K31" s="342"/>
      <c r="L31" s="342"/>
      <c r="M31" s="342"/>
      <c r="N31" s="343"/>
      <c r="O31" s="344"/>
      <c r="P31" s="345"/>
      <c r="Q31" s="346"/>
      <c r="R31" s="11"/>
      <c r="S31" s="443"/>
      <c r="T31" s="22"/>
      <c r="U31" s="22"/>
      <c r="V31" s="544"/>
      <c r="W31" s="544"/>
      <c r="X31" s="22"/>
      <c r="Y31" s="22"/>
      <c r="Z31" s="22"/>
      <c r="AA31" s="255"/>
      <c r="AB31" s="22"/>
      <c r="AC31" s="22"/>
      <c r="AD31" s="22"/>
      <c r="AE31" s="22"/>
      <c r="AF31" s="22"/>
      <c r="AG31" s="22"/>
      <c r="AH31" s="22"/>
    </row>
    <row r="32" spans="1:34" s="4" customFormat="1" ht="28.5" customHeight="1">
      <c r="A32" s="625" t="s">
        <v>819</v>
      </c>
      <c r="B32" s="625"/>
      <c r="C32" s="625"/>
      <c r="D32" s="625"/>
      <c r="E32" s="625"/>
      <c r="F32" s="625"/>
      <c r="G32" s="625"/>
      <c r="H32" s="625"/>
      <c r="I32" s="625"/>
      <c r="J32" s="625"/>
      <c r="K32" s="625"/>
      <c r="L32" s="625"/>
      <c r="M32" s="625"/>
      <c r="N32" s="625"/>
      <c r="O32" s="625"/>
      <c r="P32" s="625"/>
      <c r="Q32" s="625"/>
      <c r="R32" s="625"/>
      <c r="S32" s="625"/>
      <c r="T32" s="625"/>
      <c r="U32" s="625"/>
      <c r="V32" s="625"/>
      <c r="W32" s="625"/>
      <c r="X32" s="568"/>
      <c r="Y32" s="568"/>
      <c r="Z32" s="568"/>
      <c r="AA32" s="568"/>
      <c r="AB32" s="22"/>
      <c r="AC32" s="22"/>
      <c r="AD32" s="22"/>
      <c r="AE32" s="22"/>
      <c r="AF32" s="22"/>
      <c r="AG32" s="22"/>
      <c r="AH32" s="22"/>
    </row>
    <row r="33" spans="1:34" s="4" customFormat="1" ht="15">
      <c r="A33" s="7"/>
      <c r="B33" s="252" t="s">
        <v>1000</v>
      </c>
      <c r="C33" s="7"/>
      <c r="D33" s="342"/>
      <c r="E33" s="342"/>
      <c r="F33" s="342"/>
      <c r="G33" s="342"/>
      <c r="H33" s="342"/>
      <c r="I33" s="342"/>
      <c r="J33" s="342"/>
      <c r="K33" s="342"/>
      <c r="L33" s="384"/>
      <c r="M33" s="342"/>
      <c r="N33" s="343"/>
      <c r="O33" s="344"/>
      <c r="P33" s="345"/>
      <c r="Q33" s="346"/>
      <c r="R33" s="11"/>
      <c r="S33" s="443"/>
      <c r="T33" s="22"/>
      <c r="U33" s="22"/>
      <c r="V33" s="544"/>
      <c r="W33" s="544"/>
      <c r="X33" s="22"/>
      <c r="Y33" s="22"/>
      <c r="Z33" s="22"/>
      <c r="AA33" s="255"/>
      <c r="AB33" s="22"/>
      <c r="AC33" s="22"/>
      <c r="AD33" s="22"/>
      <c r="AE33" s="22"/>
      <c r="AF33" s="22"/>
      <c r="AG33" s="22"/>
      <c r="AH33" s="22"/>
    </row>
    <row r="34" spans="1:34" s="4" customFormat="1" ht="15">
      <c r="A34" s="7"/>
      <c r="B34" s="252" t="s">
        <v>1001</v>
      </c>
      <c r="C34" s="7"/>
      <c r="D34" s="342"/>
      <c r="E34" s="342"/>
      <c r="F34" s="342"/>
      <c r="G34" s="342"/>
      <c r="H34" s="342"/>
      <c r="I34" s="342"/>
      <c r="J34" s="342"/>
      <c r="K34" s="342"/>
      <c r="L34" s="384"/>
      <c r="M34" s="342"/>
      <c r="N34" s="343"/>
      <c r="O34" s="344"/>
      <c r="P34" s="345"/>
      <c r="Q34" s="346"/>
      <c r="R34" s="11"/>
      <c r="S34" s="443"/>
      <c r="T34" s="22"/>
      <c r="U34" s="22"/>
      <c r="V34" s="544"/>
      <c r="W34" s="544"/>
      <c r="X34" s="22"/>
      <c r="Y34" s="22"/>
      <c r="Z34" s="22"/>
      <c r="AA34" s="255"/>
      <c r="AB34" s="22"/>
      <c r="AC34" s="22"/>
      <c r="AD34" s="22"/>
      <c r="AE34" s="22"/>
      <c r="AF34" s="22"/>
      <c r="AG34" s="22"/>
      <c r="AH34" s="22"/>
    </row>
    <row r="35" spans="1:34" s="4" customFormat="1" ht="15">
      <c r="A35" s="7"/>
      <c r="B35" s="252" t="s">
        <v>1022</v>
      </c>
      <c r="C35" s="7"/>
      <c r="D35" s="342"/>
      <c r="E35" s="342"/>
      <c r="F35" s="342"/>
      <c r="G35" s="342"/>
      <c r="H35" s="342"/>
      <c r="I35" s="342"/>
      <c r="J35" s="342"/>
      <c r="K35" s="342"/>
      <c r="L35" s="384"/>
      <c r="M35" s="342"/>
      <c r="N35" s="343"/>
      <c r="O35" s="344"/>
      <c r="P35" s="345"/>
      <c r="Q35" s="346"/>
      <c r="R35" s="11"/>
      <c r="S35" s="443"/>
      <c r="T35" s="22"/>
      <c r="U35" s="22"/>
      <c r="V35" s="544"/>
      <c r="W35" s="544"/>
      <c r="X35" s="22"/>
      <c r="Y35" s="22"/>
      <c r="Z35" s="22"/>
      <c r="AA35" s="255"/>
      <c r="AB35" s="22"/>
      <c r="AC35" s="22"/>
      <c r="AD35" s="22"/>
      <c r="AE35" s="22"/>
      <c r="AF35" s="22"/>
      <c r="AG35" s="22"/>
      <c r="AH35" s="22"/>
    </row>
    <row r="36" spans="1:34" s="4" customFormat="1" ht="15">
      <c r="A36" s="7"/>
      <c r="B36" s="252" t="s">
        <v>1023</v>
      </c>
      <c r="C36" s="7"/>
      <c r="D36" s="342"/>
      <c r="E36" s="342"/>
      <c r="F36" s="342"/>
      <c r="G36" s="342"/>
      <c r="H36" s="342"/>
      <c r="I36" s="342"/>
      <c r="J36" s="342"/>
      <c r="K36" s="342"/>
      <c r="L36" s="384"/>
      <c r="M36" s="342"/>
      <c r="N36" s="343"/>
      <c r="O36" s="344"/>
      <c r="P36" s="345"/>
      <c r="Q36" s="346"/>
      <c r="R36" s="11"/>
      <c r="S36" s="443"/>
      <c r="T36" s="22"/>
      <c r="U36" s="22"/>
      <c r="V36" s="544"/>
      <c r="W36" s="544"/>
      <c r="X36" s="22"/>
      <c r="Y36" s="22"/>
      <c r="Z36" s="22"/>
      <c r="AA36" s="255"/>
      <c r="AB36" s="22"/>
      <c r="AC36" s="22"/>
      <c r="AD36" s="22"/>
      <c r="AE36" s="22"/>
      <c r="AF36" s="22"/>
      <c r="AG36" s="22"/>
      <c r="AH36" s="22"/>
    </row>
    <row r="37" spans="1:34" s="4" customFormat="1" ht="27.75" customHeight="1">
      <c r="A37" s="626" t="s">
        <v>1019</v>
      </c>
      <c r="B37" s="626"/>
      <c r="C37" s="626"/>
      <c r="D37" s="626"/>
      <c r="E37" s="626"/>
      <c r="F37" s="626"/>
      <c r="G37" s="626"/>
      <c r="H37" s="626"/>
      <c r="I37" s="626"/>
      <c r="J37" s="626"/>
      <c r="K37" s="626"/>
      <c r="L37" s="626"/>
      <c r="M37" s="626"/>
      <c r="N37" s="626"/>
      <c r="O37" s="626"/>
      <c r="P37" s="626"/>
      <c r="Q37" s="626"/>
      <c r="R37" s="626"/>
      <c r="S37" s="626"/>
      <c r="T37" s="626"/>
      <c r="U37" s="626"/>
      <c r="V37" s="626"/>
      <c r="W37" s="626"/>
      <c r="X37" s="626"/>
      <c r="Y37" s="626"/>
      <c r="Z37" s="626"/>
      <c r="AA37" s="626"/>
      <c r="AB37" s="22"/>
      <c r="AC37" s="22"/>
      <c r="AD37" s="22"/>
      <c r="AE37" s="22"/>
      <c r="AF37" s="22"/>
      <c r="AG37" s="22"/>
      <c r="AH37" s="22"/>
    </row>
    <row r="38" spans="1:34" s="4" customFormat="1" ht="15">
      <c r="A38" s="252" t="s">
        <v>1004</v>
      </c>
      <c r="B38" s="7"/>
      <c r="C38" s="7"/>
      <c r="D38" s="342"/>
      <c r="E38" s="342"/>
      <c r="F38" s="342"/>
      <c r="G38" s="342"/>
      <c r="H38" s="342"/>
      <c r="I38" s="342"/>
      <c r="J38" s="342"/>
      <c r="K38" s="342"/>
      <c r="L38" s="342"/>
      <c r="M38" s="342"/>
      <c r="N38" s="343"/>
      <c r="O38" s="344"/>
      <c r="P38" s="345"/>
      <c r="Q38" s="346"/>
      <c r="R38" s="11"/>
      <c r="S38" s="443"/>
      <c r="T38" s="22"/>
      <c r="U38" s="22"/>
      <c r="V38" s="544"/>
      <c r="W38" s="544"/>
      <c r="X38" s="22"/>
      <c r="Y38" s="22"/>
      <c r="Z38" s="22"/>
      <c r="AA38" s="255"/>
      <c r="AB38" s="22"/>
      <c r="AC38" s="22"/>
      <c r="AD38" s="22"/>
      <c r="AE38" s="22"/>
      <c r="AF38" s="22"/>
      <c r="AG38" s="22"/>
      <c r="AH38" s="22"/>
    </row>
    <row r="39" spans="1:34" s="4" customFormat="1" ht="15">
      <c r="A39" s="252" t="s">
        <v>822</v>
      </c>
      <c r="B39" s="7"/>
      <c r="C39" s="7"/>
      <c r="D39" s="342"/>
      <c r="E39" s="384"/>
      <c r="F39" s="342"/>
      <c r="G39" s="342"/>
      <c r="H39" s="342"/>
      <c r="I39" s="342"/>
      <c r="J39" s="342"/>
      <c r="K39" s="342"/>
      <c r="L39" s="342"/>
      <c r="M39" s="342"/>
      <c r="N39" s="343"/>
      <c r="O39" s="344"/>
      <c r="P39" s="345"/>
      <c r="Q39" s="346"/>
      <c r="R39" s="11"/>
      <c r="S39" s="443"/>
      <c r="T39" s="22"/>
      <c r="U39" s="22"/>
      <c r="V39" s="544"/>
      <c r="W39" s="544"/>
      <c r="X39" s="22"/>
      <c r="Y39" s="22"/>
      <c r="Z39" s="22"/>
      <c r="AA39" s="255"/>
      <c r="AB39" s="22"/>
      <c r="AC39" s="22"/>
      <c r="AD39" s="22"/>
      <c r="AE39" s="22"/>
      <c r="AF39" s="22"/>
      <c r="AG39" s="22"/>
      <c r="AH39" s="22"/>
    </row>
    <row r="40" spans="1:34" s="4" customFormat="1" ht="30.75" customHeight="1">
      <c r="A40" s="626" t="s">
        <v>1010</v>
      </c>
      <c r="B40" s="626"/>
      <c r="C40" s="626"/>
      <c r="D40" s="626"/>
      <c r="E40" s="626"/>
      <c r="F40" s="626"/>
      <c r="G40" s="626"/>
      <c r="H40" s="626"/>
      <c r="I40" s="626"/>
      <c r="J40" s="626"/>
      <c r="K40" s="626"/>
      <c r="L40" s="626"/>
      <c r="M40" s="626"/>
      <c r="N40" s="626"/>
      <c r="O40" s="626"/>
      <c r="P40" s="626"/>
      <c r="Q40" s="626"/>
      <c r="R40" s="626"/>
      <c r="S40" s="626"/>
      <c r="T40" s="626"/>
      <c r="U40" s="626"/>
      <c r="V40" s="626"/>
      <c r="W40" s="626"/>
      <c r="X40" s="626"/>
      <c r="Y40" s="626"/>
      <c r="Z40" s="626"/>
      <c r="AA40" s="626"/>
      <c r="AB40" s="22"/>
      <c r="AC40" s="22"/>
      <c r="AD40" s="22"/>
      <c r="AE40" s="22"/>
      <c r="AF40" s="22"/>
      <c r="AG40" s="22"/>
      <c r="AH40" s="22"/>
    </row>
    <row r="41" spans="1:34" s="4" customFormat="1" ht="15">
      <c r="A41" s="253" t="s">
        <v>1005</v>
      </c>
      <c r="B41" s="7"/>
      <c r="C41" s="7"/>
      <c r="D41" s="342"/>
      <c r="E41" s="342"/>
      <c r="F41" s="342"/>
      <c r="G41" s="342"/>
      <c r="H41" s="342"/>
      <c r="I41" s="342"/>
      <c r="J41" s="342"/>
      <c r="K41" s="342"/>
      <c r="L41" s="342"/>
      <c r="M41" s="342"/>
      <c r="N41" s="343"/>
      <c r="O41" s="344"/>
      <c r="P41" s="345"/>
      <c r="Q41" s="346"/>
      <c r="R41" s="11"/>
      <c r="S41" s="443"/>
      <c r="T41" s="22"/>
      <c r="U41" s="22"/>
      <c r="V41" s="544"/>
      <c r="W41" s="544"/>
      <c r="X41" s="22"/>
      <c r="Y41" s="22"/>
      <c r="Z41" s="22"/>
      <c r="AA41" s="255"/>
      <c r="AB41" s="22"/>
      <c r="AC41" s="22"/>
      <c r="AD41" s="22"/>
      <c r="AE41" s="22"/>
      <c r="AF41" s="22"/>
      <c r="AG41" s="22"/>
      <c r="AH41" s="22"/>
    </row>
    <row r="42" spans="1:27" s="4" customFormat="1" ht="16.5" customHeight="1">
      <c r="A42" s="142"/>
      <c r="B42" s="7"/>
      <c r="C42" s="7"/>
      <c r="D42" s="342"/>
      <c r="E42" s="342"/>
      <c r="F42" s="342"/>
      <c r="G42" s="342"/>
      <c r="H42" s="342"/>
      <c r="I42" s="342"/>
      <c r="J42" s="342"/>
      <c r="K42" s="342"/>
      <c r="L42" s="342"/>
      <c r="M42" s="347"/>
      <c r="N42" s="343"/>
      <c r="O42" s="344"/>
      <c r="P42" s="345"/>
      <c r="Q42" s="346"/>
      <c r="R42" s="368"/>
      <c r="S42" s="10"/>
      <c r="T42" s="467"/>
      <c r="U42" s="22"/>
      <c r="V42" s="111"/>
      <c r="W42" s="111"/>
      <c r="AA42" s="81"/>
    </row>
    <row r="43" spans="1:27" s="26" customFormat="1" ht="15">
      <c r="A43" s="118" t="s">
        <v>677</v>
      </c>
      <c r="B43" s="7"/>
      <c r="C43" s="7"/>
      <c r="D43" s="308"/>
      <c r="E43" s="308"/>
      <c r="F43" s="308"/>
      <c r="G43" s="329"/>
      <c r="H43" s="308"/>
      <c r="I43" s="308"/>
      <c r="J43" s="293"/>
      <c r="K43" s="308"/>
      <c r="L43" s="308"/>
      <c r="M43" s="309"/>
      <c r="N43" s="308"/>
      <c r="O43" s="293"/>
      <c r="P43" s="293"/>
      <c r="Q43" s="293"/>
      <c r="R43" s="365"/>
      <c r="S43" s="29"/>
      <c r="T43" s="466"/>
      <c r="U43" s="32"/>
      <c r="V43" s="109"/>
      <c r="W43" s="109"/>
      <c r="AA43" s="79"/>
    </row>
    <row r="44" spans="1:30" ht="31.5" customHeight="1">
      <c r="A44" s="612" t="s">
        <v>10</v>
      </c>
      <c r="B44" s="631"/>
      <c r="C44" s="631"/>
      <c r="D44" s="631"/>
      <c r="E44" s="631"/>
      <c r="F44" s="631"/>
      <c r="G44" s="631"/>
      <c r="H44" s="631"/>
      <c r="I44" s="631"/>
      <c r="J44" s="631"/>
      <c r="K44" s="631"/>
      <c r="L44" s="631"/>
      <c r="M44" s="631"/>
      <c r="N44" s="631"/>
      <c r="O44" s="631"/>
      <c r="P44" s="631"/>
      <c r="Q44" s="613"/>
      <c r="R44" s="632" t="s">
        <v>11</v>
      </c>
      <c r="S44" s="633"/>
      <c r="T44" s="612" t="s">
        <v>651</v>
      </c>
      <c r="U44" s="613"/>
      <c r="V44" s="615" t="s">
        <v>652</v>
      </c>
      <c r="W44" s="616"/>
      <c r="X44" s="616"/>
      <c r="Y44" s="616"/>
      <c r="Z44" s="616"/>
      <c r="AA44" s="616"/>
      <c r="AB44" s="616"/>
      <c r="AC44" s="617"/>
      <c r="AD44" s="138"/>
    </row>
    <row r="45" spans="1:29" ht="72.75" customHeight="1">
      <c r="A45" s="492" t="s">
        <v>417</v>
      </c>
      <c r="B45" s="88" t="s">
        <v>414</v>
      </c>
      <c r="C45" s="88" t="s">
        <v>415</v>
      </c>
      <c r="D45" s="335" t="s">
        <v>674</v>
      </c>
      <c r="E45" s="385" t="s">
        <v>56</v>
      </c>
      <c r="F45" s="385" t="s">
        <v>57</v>
      </c>
      <c r="G45" s="298" t="s">
        <v>58</v>
      </c>
      <c r="H45" s="25" t="s">
        <v>713</v>
      </c>
      <c r="I45" s="385" t="s">
        <v>646</v>
      </c>
      <c r="J45" s="312" t="s">
        <v>650</v>
      </c>
      <c r="K45" s="312" t="s">
        <v>0</v>
      </c>
      <c r="L45" s="312" t="s">
        <v>9</v>
      </c>
      <c r="M45" s="386" t="s">
        <v>524</v>
      </c>
      <c r="N45" s="385" t="s">
        <v>653</v>
      </c>
      <c r="O45" s="335" t="s">
        <v>675</v>
      </c>
      <c r="P45" s="335" t="s">
        <v>676</v>
      </c>
      <c r="Q45" s="335" t="s">
        <v>305</v>
      </c>
      <c r="R45" s="312" t="s">
        <v>645</v>
      </c>
      <c r="S45" s="13" t="s">
        <v>986</v>
      </c>
      <c r="T45" s="468" t="s">
        <v>987</v>
      </c>
      <c r="U45" s="248" t="s">
        <v>705</v>
      </c>
      <c r="V45" s="110" t="s">
        <v>647</v>
      </c>
      <c r="W45" s="472" t="s">
        <v>648</v>
      </c>
      <c r="X45" s="55" t="s">
        <v>53</v>
      </c>
      <c r="Y45" s="472" t="s">
        <v>53</v>
      </c>
      <c r="Z45" s="203" t="s">
        <v>752</v>
      </c>
      <c r="AA45" s="236" t="s">
        <v>55</v>
      </c>
      <c r="AB45" s="55" t="s">
        <v>678</v>
      </c>
      <c r="AC45" s="55" t="s">
        <v>679</v>
      </c>
    </row>
    <row r="46" spans="1:27" ht="30">
      <c r="A46" s="458" t="s">
        <v>455</v>
      </c>
      <c r="B46" s="43" t="s">
        <v>802</v>
      </c>
      <c r="C46" s="39" t="s">
        <v>223</v>
      </c>
      <c r="D46" s="38" t="s">
        <v>320</v>
      </c>
      <c r="E46" s="454" t="s">
        <v>520</v>
      </c>
      <c r="F46" s="453" t="s">
        <v>634</v>
      </c>
      <c r="G46" s="299" t="s">
        <v>532</v>
      </c>
      <c r="H46" s="15" t="s">
        <v>961</v>
      </c>
      <c r="I46" s="454" t="s">
        <v>377</v>
      </c>
      <c r="J46" s="39" t="s">
        <v>485</v>
      </c>
      <c r="K46" s="38" t="s">
        <v>3</v>
      </c>
      <c r="L46" s="320" t="s">
        <v>552</v>
      </c>
      <c r="M46" s="463" t="s">
        <v>377</v>
      </c>
      <c r="N46" s="462" t="s">
        <v>740</v>
      </c>
      <c r="O46" s="222" t="s">
        <v>224</v>
      </c>
      <c r="P46" s="222" t="s">
        <v>224</v>
      </c>
      <c r="Q46" s="39"/>
      <c r="R46" s="366">
        <v>1.8</v>
      </c>
      <c r="S46" s="71">
        <v>156000</v>
      </c>
      <c r="T46" s="469"/>
      <c r="U46" s="206"/>
      <c r="V46" s="186">
        <f>U46/100*20</f>
        <v>0</v>
      </c>
      <c r="W46" s="228">
        <f aca="true" t="shared" si="3" ref="W46:W66">V46*R46</f>
        <v>0</v>
      </c>
      <c r="X46" s="46">
        <f aca="true" t="shared" si="4" ref="X46:X64">W46/S46*43560</f>
        <v>0</v>
      </c>
      <c r="Y46" s="228">
        <f aca="true" t="shared" si="5" ref="Y46:Y109">X46</f>
        <v>0</v>
      </c>
      <c r="Z46" s="246"/>
      <c r="AA46" s="238">
        <f aca="true" t="shared" si="6" ref="AA46:AA65">X46*T46</f>
        <v>0</v>
      </c>
    </row>
    <row r="47" spans="1:29" s="26" customFormat="1" ht="21" customHeight="1">
      <c r="A47" s="458" t="s">
        <v>455</v>
      </c>
      <c r="B47" s="60" t="s">
        <v>456</v>
      </c>
      <c r="C47" s="39" t="s">
        <v>226</v>
      </c>
      <c r="D47" s="38" t="s">
        <v>320</v>
      </c>
      <c r="E47" s="454" t="s">
        <v>523</v>
      </c>
      <c r="F47" s="453" t="s">
        <v>634</v>
      </c>
      <c r="G47" s="303" t="s">
        <v>561</v>
      </c>
      <c r="H47" s="15" t="s">
        <v>962</v>
      </c>
      <c r="I47" s="454" t="s">
        <v>377</v>
      </c>
      <c r="J47" s="39" t="s">
        <v>485</v>
      </c>
      <c r="K47" s="38" t="s">
        <v>5</v>
      </c>
      <c r="L47" s="315" t="s">
        <v>552</v>
      </c>
      <c r="M47" s="463" t="s">
        <v>484</v>
      </c>
      <c r="N47" s="493" t="s">
        <v>832</v>
      </c>
      <c r="O47" s="340" t="s">
        <v>225</v>
      </c>
      <c r="P47" s="315"/>
      <c r="Q47" s="338"/>
      <c r="R47" s="366">
        <v>1.2</v>
      </c>
      <c r="S47" s="96">
        <v>65000</v>
      </c>
      <c r="T47" s="469"/>
      <c r="U47" s="206"/>
      <c r="V47" s="186">
        <f aca="true" t="shared" si="7" ref="V47:V110">U47/100*20</f>
        <v>0</v>
      </c>
      <c r="W47" s="228">
        <f t="shared" si="3"/>
        <v>0</v>
      </c>
      <c r="X47" s="46">
        <f t="shared" si="4"/>
        <v>0</v>
      </c>
      <c r="Y47" s="228">
        <f t="shared" si="5"/>
        <v>0</v>
      </c>
      <c r="Z47" s="246"/>
      <c r="AA47" s="238">
        <f t="shared" si="6"/>
        <v>0</v>
      </c>
      <c r="AB47"/>
      <c r="AC47"/>
    </row>
    <row r="48" spans="1:27" ht="18.75" customHeight="1">
      <c r="A48" s="457" t="s">
        <v>455</v>
      </c>
      <c r="B48" s="59" t="s">
        <v>421</v>
      </c>
      <c r="C48" s="34" t="s">
        <v>235</v>
      </c>
      <c r="D48" s="336" t="s">
        <v>326</v>
      </c>
      <c r="E48" s="463" t="s">
        <v>523</v>
      </c>
      <c r="F48" s="463" t="s">
        <v>634</v>
      </c>
      <c r="G48" s="303">
        <v>60</v>
      </c>
      <c r="H48" s="337" t="s">
        <v>662</v>
      </c>
      <c r="I48" s="456" t="s">
        <v>377</v>
      </c>
      <c r="J48" s="338" t="s">
        <v>485</v>
      </c>
      <c r="K48" s="315" t="s">
        <v>4</v>
      </c>
      <c r="L48" s="315" t="s">
        <v>559</v>
      </c>
      <c r="M48" s="463"/>
      <c r="N48" s="462" t="s">
        <v>740</v>
      </c>
      <c r="O48" s="340" t="s">
        <v>234</v>
      </c>
      <c r="P48" s="340" t="s">
        <v>234</v>
      </c>
      <c r="Q48" s="338"/>
      <c r="R48" s="366">
        <v>1.4</v>
      </c>
      <c r="S48" s="96">
        <v>80000</v>
      </c>
      <c r="T48" s="469"/>
      <c r="U48" s="206"/>
      <c r="V48" s="186">
        <f t="shared" si="7"/>
        <v>0</v>
      </c>
      <c r="W48" s="228">
        <f t="shared" si="3"/>
        <v>0</v>
      </c>
      <c r="X48" s="46">
        <f t="shared" si="4"/>
        <v>0</v>
      </c>
      <c r="Y48" s="228">
        <f t="shared" si="5"/>
        <v>0</v>
      </c>
      <c r="Z48" s="246"/>
      <c r="AA48" s="238">
        <f t="shared" si="6"/>
        <v>0</v>
      </c>
    </row>
    <row r="49" spans="1:27" ht="75">
      <c r="A49" s="458" t="s">
        <v>455</v>
      </c>
      <c r="B49" s="43" t="s">
        <v>457</v>
      </c>
      <c r="C49" s="39" t="s">
        <v>228</v>
      </c>
      <c r="D49" s="38" t="s">
        <v>320</v>
      </c>
      <c r="E49" s="453" t="s">
        <v>523</v>
      </c>
      <c r="F49" s="453" t="s">
        <v>634</v>
      </c>
      <c r="G49" s="303" t="s">
        <v>562</v>
      </c>
      <c r="H49" s="15" t="s">
        <v>964</v>
      </c>
      <c r="I49" s="454" t="s">
        <v>377</v>
      </c>
      <c r="J49" s="15" t="s">
        <v>608</v>
      </c>
      <c r="K49" s="38" t="s">
        <v>3</v>
      </c>
      <c r="L49" s="315" t="s">
        <v>543</v>
      </c>
      <c r="M49" s="463" t="s">
        <v>377</v>
      </c>
      <c r="N49" s="462" t="s">
        <v>854</v>
      </c>
      <c r="O49" s="222" t="s">
        <v>227</v>
      </c>
      <c r="P49" s="222" t="s">
        <v>227</v>
      </c>
      <c r="Q49" s="39" t="s">
        <v>879</v>
      </c>
      <c r="R49" s="366">
        <v>1.2</v>
      </c>
      <c r="S49" s="96">
        <v>67000</v>
      </c>
      <c r="T49" s="469"/>
      <c r="U49" s="206"/>
      <c r="V49" s="186">
        <f t="shared" si="7"/>
        <v>0</v>
      </c>
      <c r="W49" s="228">
        <f t="shared" si="3"/>
        <v>0</v>
      </c>
      <c r="X49" s="46">
        <f t="shared" si="4"/>
        <v>0</v>
      </c>
      <c r="Y49" s="228">
        <f t="shared" si="5"/>
        <v>0</v>
      </c>
      <c r="Z49" s="246"/>
      <c r="AA49" s="238">
        <f t="shared" si="6"/>
        <v>0</v>
      </c>
    </row>
    <row r="50" spans="1:29" s="26" customFormat="1" ht="15">
      <c r="A50" s="457" t="s">
        <v>455</v>
      </c>
      <c r="B50" s="59" t="s">
        <v>422</v>
      </c>
      <c r="C50" s="34" t="s">
        <v>245</v>
      </c>
      <c r="D50" s="33" t="s">
        <v>326</v>
      </c>
      <c r="E50" s="454" t="s">
        <v>520</v>
      </c>
      <c r="F50" s="454" t="s">
        <v>634</v>
      </c>
      <c r="G50" s="304">
        <v>36</v>
      </c>
      <c r="H50" s="337" t="s">
        <v>615</v>
      </c>
      <c r="I50" s="456" t="s">
        <v>483</v>
      </c>
      <c r="J50" s="338" t="s">
        <v>485</v>
      </c>
      <c r="K50" s="315" t="s">
        <v>3</v>
      </c>
      <c r="L50" s="320" t="s">
        <v>558</v>
      </c>
      <c r="M50" s="456" t="s">
        <v>629</v>
      </c>
      <c r="N50" s="462" t="s">
        <v>740</v>
      </c>
      <c r="O50" s="215"/>
      <c r="P50" s="215"/>
      <c r="Q50" s="34"/>
      <c r="R50" s="15">
        <v>0.9</v>
      </c>
      <c r="S50" s="96">
        <v>21000</v>
      </c>
      <c r="T50" s="469"/>
      <c r="U50" s="206"/>
      <c r="V50" s="186">
        <f>U50/100*60</f>
        <v>0</v>
      </c>
      <c r="W50" s="478">
        <f>V50*R50</f>
        <v>0</v>
      </c>
      <c r="X50" s="117">
        <f>W50/S50*43560</f>
        <v>0</v>
      </c>
      <c r="Y50" s="478">
        <f>IF(X50&gt;Z50,"too high",X50)</f>
        <v>0</v>
      </c>
      <c r="Z50" s="202">
        <v>3</v>
      </c>
      <c r="AA50" s="238">
        <f>X50*T50</f>
        <v>0</v>
      </c>
      <c r="AB50" s="33"/>
      <c r="AC50" s="33"/>
    </row>
    <row r="51" spans="1:29" s="26" customFormat="1" ht="15.75" customHeight="1">
      <c r="A51" s="457" t="s">
        <v>455</v>
      </c>
      <c r="B51" s="59" t="s">
        <v>423</v>
      </c>
      <c r="C51" s="34" t="s">
        <v>246</v>
      </c>
      <c r="D51" s="33" t="s">
        <v>326</v>
      </c>
      <c r="E51" s="454" t="s">
        <v>520</v>
      </c>
      <c r="F51" s="454" t="s">
        <v>634</v>
      </c>
      <c r="G51" s="304">
        <v>48</v>
      </c>
      <c r="H51" s="337" t="s">
        <v>616</v>
      </c>
      <c r="I51" s="456" t="s">
        <v>483</v>
      </c>
      <c r="J51" s="338" t="s">
        <v>485</v>
      </c>
      <c r="K51" s="315" t="s">
        <v>3</v>
      </c>
      <c r="L51" s="320" t="s">
        <v>559</v>
      </c>
      <c r="M51" s="456" t="s">
        <v>377</v>
      </c>
      <c r="N51" s="462" t="s">
        <v>834</v>
      </c>
      <c r="O51" s="215"/>
      <c r="P51" s="221" t="s">
        <v>715</v>
      </c>
      <c r="Q51" s="34"/>
      <c r="R51" s="15">
        <v>0.5</v>
      </c>
      <c r="S51" s="96">
        <v>6500</v>
      </c>
      <c r="T51" s="469"/>
      <c r="U51" s="206"/>
      <c r="V51" s="186">
        <f>U51/100*60</f>
        <v>0</v>
      </c>
      <c r="W51" s="478">
        <f>V51*R51</f>
        <v>0</v>
      </c>
      <c r="X51" s="117">
        <f>W51/S51*43560</f>
        <v>0</v>
      </c>
      <c r="Y51" s="478">
        <f>IF(X51&gt;Z51,"too high",X51)</f>
        <v>0</v>
      </c>
      <c r="Z51" s="202">
        <v>3</v>
      </c>
      <c r="AA51" s="238">
        <f>X51*T51</f>
        <v>0</v>
      </c>
      <c r="AB51" s="33"/>
      <c r="AC51" s="33"/>
    </row>
    <row r="52" spans="1:29" s="26" customFormat="1" ht="15.75" customHeight="1">
      <c r="A52" s="457" t="s">
        <v>455</v>
      </c>
      <c r="B52" s="59" t="s">
        <v>424</v>
      </c>
      <c r="C52" s="34" t="s">
        <v>247</v>
      </c>
      <c r="D52" s="33" t="s">
        <v>320</v>
      </c>
      <c r="E52" s="454" t="s">
        <v>627</v>
      </c>
      <c r="F52" s="454" t="s">
        <v>538</v>
      </c>
      <c r="G52" s="304">
        <v>36</v>
      </c>
      <c r="H52" s="337" t="s">
        <v>616</v>
      </c>
      <c r="I52" s="456" t="s">
        <v>483</v>
      </c>
      <c r="J52" s="338" t="s">
        <v>484</v>
      </c>
      <c r="K52" s="315" t="s">
        <v>3</v>
      </c>
      <c r="L52" s="320" t="s">
        <v>559</v>
      </c>
      <c r="M52" s="456" t="s">
        <v>377</v>
      </c>
      <c r="N52" s="462" t="s">
        <v>740</v>
      </c>
      <c r="O52" s="215"/>
      <c r="P52" s="215"/>
      <c r="Q52" s="34"/>
      <c r="R52" s="15">
        <v>0.4</v>
      </c>
      <c r="S52" s="96">
        <v>5000</v>
      </c>
      <c r="T52" s="469"/>
      <c r="U52" s="206"/>
      <c r="V52" s="186">
        <f>U52/100*60</f>
        <v>0</v>
      </c>
      <c r="W52" s="478">
        <f>V52*R52</f>
        <v>0</v>
      </c>
      <c r="X52" s="117">
        <f>W52/S52*43560</f>
        <v>0</v>
      </c>
      <c r="Y52" s="478">
        <f>IF(X52&gt;Z52,"too high",X52)</f>
        <v>0</v>
      </c>
      <c r="Z52" s="202">
        <v>3</v>
      </c>
      <c r="AA52" s="238">
        <f>X52*T52</f>
        <v>0</v>
      </c>
      <c r="AB52" s="33"/>
      <c r="AC52" s="33"/>
    </row>
    <row r="53" spans="1:27" ht="15">
      <c r="A53" s="458" t="s">
        <v>455</v>
      </c>
      <c r="B53" s="60" t="s">
        <v>458</v>
      </c>
      <c r="C53" s="39" t="s">
        <v>248</v>
      </c>
      <c r="D53" s="38" t="s">
        <v>320</v>
      </c>
      <c r="E53" s="454" t="s">
        <v>523</v>
      </c>
      <c r="F53" s="453" t="s">
        <v>634</v>
      </c>
      <c r="G53" s="303">
        <v>48</v>
      </c>
      <c r="H53" s="123" t="s">
        <v>619</v>
      </c>
      <c r="I53" s="454" t="s">
        <v>483</v>
      </c>
      <c r="J53" s="39" t="s">
        <v>484</v>
      </c>
      <c r="K53" s="38" t="s">
        <v>3</v>
      </c>
      <c r="L53" s="320" t="s">
        <v>559</v>
      </c>
      <c r="M53" s="463" t="s">
        <v>484</v>
      </c>
      <c r="N53" s="462" t="s">
        <v>745</v>
      </c>
      <c r="O53" s="222"/>
      <c r="P53" s="220"/>
      <c r="Q53" s="39"/>
      <c r="R53" s="15">
        <v>1.6</v>
      </c>
      <c r="S53" s="96">
        <v>160000</v>
      </c>
      <c r="T53" s="469"/>
      <c r="U53" s="206"/>
      <c r="V53" s="186">
        <f t="shared" si="7"/>
        <v>0</v>
      </c>
      <c r="W53" s="228">
        <f t="shared" si="3"/>
        <v>0</v>
      </c>
      <c r="X53" s="46">
        <f t="shared" si="4"/>
        <v>0</v>
      </c>
      <c r="Y53" s="228">
        <f t="shared" si="5"/>
        <v>0</v>
      </c>
      <c r="Z53" s="246"/>
      <c r="AA53" s="238">
        <f t="shared" si="6"/>
        <v>0</v>
      </c>
    </row>
    <row r="54" spans="1:27" ht="30">
      <c r="A54" s="458" t="s">
        <v>455</v>
      </c>
      <c r="B54" s="59" t="s">
        <v>459</v>
      </c>
      <c r="C54" s="34" t="s">
        <v>165</v>
      </c>
      <c r="D54" s="336" t="s">
        <v>326</v>
      </c>
      <c r="E54" s="456" t="s">
        <v>523</v>
      </c>
      <c r="F54" s="463" t="s">
        <v>634</v>
      </c>
      <c r="G54" s="303" t="s">
        <v>578</v>
      </c>
      <c r="H54" s="337" t="s">
        <v>619</v>
      </c>
      <c r="I54" s="456" t="s">
        <v>377</v>
      </c>
      <c r="J54" s="338" t="s">
        <v>485</v>
      </c>
      <c r="K54" s="315" t="s">
        <v>4</v>
      </c>
      <c r="L54" s="315" t="s">
        <v>568</v>
      </c>
      <c r="M54" s="463" t="s">
        <v>377</v>
      </c>
      <c r="N54" s="462" t="s">
        <v>740</v>
      </c>
      <c r="O54" s="340" t="s">
        <v>527</v>
      </c>
      <c r="P54" s="348" t="s">
        <v>720</v>
      </c>
      <c r="Q54" s="338"/>
      <c r="R54" s="366">
        <v>1.4</v>
      </c>
      <c r="S54" s="96">
        <v>95000</v>
      </c>
      <c r="T54" s="469"/>
      <c r="U54" s="206"/>
      <c r="V54" s="186">
        <f t="shared" si="7"/>
        <v>0</v>
      </c>
      <c r="W54" s="228">
        <f t="shared" si="3"/>
        <v>0</v>
      </c>
      <c r="X54" s="46">
        <f t="shared" si="4"/>
        <v>0</v>
      </c>
      <c r="Y54" s="228">
        <f t="shared" si="5"/>
        <v>0</v>
      </c>
      <c r="Z54" s="246"/>
      <c r="AA54" s="238">
        <f t="shared" si="6"/>
        <v>0</v>
      </c>
    </row>
    <row r="55" spans="1:27" ht="30">
      <c r="A55" s="458" t="s">
        <v>455</v>
      </c>
      <c r="B55" s="59" t="s">
        <v>460</v>
      </c>
      <c r="C55" s="34" t="s">
        <v>166</v>
      </c>
      <c r="D55" s="336" t="s">
        <v>333</v>
      </c>
      <c r="E55" s="456" t="s">
        <v>523</v>
      </c>
      <c r="F55" s="463" t="s">
        <v>634</v>
      </c>
      <c r="G55" s="303" t="s">
        <v>567</v>
      </c>
      <c r="H55" s="337" t="s">
        <v>619</v>
      </c>
      <c r="I55" s="456" t="s">
        <v>377</v>
      </c>
      <c r="J55" s="338" t="s">
        <v>485</v>
      </c>
      <c r="K55" s="315" t="s">
        <v>4</v>
      </c>
      <c r="L55" s="315" t="s">
        <v>543</v>
      </c>
      <c r="M55" s="463" t="s">
        <v>377</v>
      </c>
      <c r="N55" s="462" t="s">
        <v>740</v>
      </c>
      <c r="O55" s="340"/>
      <c r="P55" s="340"/>
      <c r="Q55" s="338"/>
      <c r="R55" s="366">
        <v>1.8</v>
      </c>
      <c r="S55" s="96">
        <v>160000</v>
      </c>
      <c r="T55" s="469"/>
      <c r="U55" s="206"/>
      <c r="V55" s="186">
        <f t="shared" si="7"/>
        <v>0</v>
      </c>
      <c r="W55" s="228">
        <f t="shared" si="3"/>
        <v>0</v>
      </c>
      <c r="X55" s="46">
        <f t="shared" si="4"/>
        <v>0</v>
      </c>
      <c r="Y55" s="228">
        <f t="shared" si="5"/>
        <v>0</v>
      </c>
      <c r="Z55" s="246"/>
      <c r="AA55" s="238">
        <f t="shared" si="6"/>
        <v>0</v>
      </c>
    </row>
    <row r="56" spans="1:27" ht="50.25" customHeight="1">
      <c r="A56" s="458" t="s">
        <v>455</v>
      </c>
      <c r="B56" s="126" t="s">
        <v>971</v>
      </c>
      <c r="C56" s="34" t="s">
        <v>168</v>
      </c>
      <c r="D56" s="336" t="s">
        <v>160</v>
      </c>
      <c r="E56" s="456" t="s">
        <v>523</v>
      </c>
      <c r="F56" s="456" t="s">
        <v>634</v>
      </c>
      <c r="G56" s="303">
        <v>24</v>
      </c>
      <c r="H56" s="337" t="s">
        <v>619</v>
      </c>
      <c r="I56" s="456" t="s">
        <v>484</v>
      </c>
      <c r="J56" s="338" t="s">
        <v>607</v>
      </c>
      <c r="K56" s="315" t="s">
        <v>2</v>
      </c>
      <c r="L56" s="320" t="s">
        <v>568</v>
      </c>
      <c r="M56" s="463"/>
      <c r="N56" s="462" t="s">
        <v>740</v>
      </c>
      <c r="O56" s="340"/>
      <c r="P56" s="340"/>
      <c r="Q56" s="338"/>
      <c r="R56" s="366">
        <v>2.4</v>
      </c>
      <c r="S56" s="71">
        <v>350000</v>
      </c>
      <c r="T56" s="469"/>
      <c r="U56" s="206"/>
      <c r="V56" s="186">
        <f t="shared" si="7"/>
        <v>0</v>
      </c>
      <c r="W56" s="228">
        <f t="shared" si="3"/>
        <v>0</v>
      </c>
      <c r="X56" s="46">
        <f t="shared" si="4"/>
        <v>0</v>
      </c>
      <c r="Y56" s="228">
        <f>IF(X56&gt;Z56,"too high",X56)</f>
        <v>0</v>
      </c>
      <c r="Z56" s="471">
        <v>0.5</v>
      </c>
      <c r="AA56" s="238">
        <f t="shared" si="6"/>
        <v>0</v>
      </c>
    </row>
    <row r="57" spans="1:27" ht="15">
      <c r="A57" s="458" t="s">
        <v>455</v>
      </c>
      <c r="B57" s="43" t="s">
        <v>972</v>
      </c>
      <c r="C57" s="39" t="s">
        <v>180</v>
      </c>
      <c r="D57" s="38" t="s">
        <v>333</v>
      </c>
      <c r="E57" s="454" t="s">
        <v>523</v>
      </c>
      <c r="F57" s="453" t="s">
        <v>634</v>
      </c>
      <c r="G57" s="303" t="s">
        <v>536</v>
      </c>
      <c r="H57" s="123" t="s">
        <v>619</v>
      </c>
      <c r="I57" s="454" t="s">
        <v>484</v>
      </c>
      <c r="J57" s="39" t="s">
        <v>485</v>
      </c>
      <c r="K57" s="38" t="s">
        <v>4</v>
      </c>
      <c r="L57" s="315" t="s">
        <v>559</v>
      </c>
      <c r="M57" s="463" t="s">
        <v>541</v>
      </c>
      <c r="N57" s="462" t="s">
        <v>832</v>
      </c>
      <c r="O57" s="340"/>
      <c r="P57" s="340"/>
      <c r="Q57" s="338"/>
      <c r="R57" s="366">
        <v>1.7</v>
      </c>
      <c r="S57" s="96">
        <v>130000</v>
      </c>
      <c r="T57" s="469"/>
      <c r="U57" s="206"/>
      <c r="V57" s="186">
        <f t="shared" si="7"/>
        <v>0</v>
      </c>
      <c r="W57" s="228">
        <f t="shared" si="3"/>
        <v>0</v>
      </c>
      <c r="X57" s="46">
        <f t="shared" si="4"/>
        <v>0</v>
      </c>
      <c r="Y57" s="228">
        <f t="shared" si="5"/>
        <v>0</v>
      </c>
      <c r="Z57" s="246"/>
      <c r="AA57" s="238">
        <f t="shared" si="6"/>
        <v>0</v>
      </c>
    </row>
    <row r="58" spans="1:27" ht="18.75" customHeight="1">
      <c r="A58" s="458" t="s">
        <v>455</v>
      </c>
      <c r="B58" s="60" t="s">
        <v>461</v>
      </c>
      <c r="C58" s="39" t="s">
        <v>181</v>
      </c>
      <c r="D58" s="38" t="s">
        <v>320</v>
      </c>
      <c r="E58" s="454" t="s">
        <v>523</v>
      </c>
      <c r="F58" s="453" t="s">
        <v>634</v>
      </c>
      <c r="G58" s="303">
        <v>84</v>
      </c>
      <c r="H58" s="15" t="s">
        <v>962</v>
      </c>
      <c r="I58" s="454" t="s">
        <v>483</v>
      </c>
      <c r="J58" s="39" t="s">
        <v>484</v>
      </c>
      <c r="K58" s="38" t="s">
        <v>4</v>
      </c>
      <c r="L58" s="320" t="s">
        <v>568</v>
      </c>
      <c r="M58" s="463"/>
      <c r="N58" s="462" t="s">
        <v>758</v>
      </c>
      <c r="O58" s="340"/>
      <c r="P58" s="315"/>
      <c r="Q58" s="338"/>
      <c r="R58" s="366">
        <v>0.5</v>
      </c>
      <c r="S58" s="96">
        <v>10000</v>
      </c>
      <c r="T58" s="469"/>
      <c r="U58" s="206"/>
      <c r="V58" s="186">
        <f t="shared" si="7"/>
        <v>0</v>
      </c>
      <c r="W58" s="228">
        <f t="shared" si="3"/>
        <v>0</v>
      </c>
      <c r="X58" s="46">
        <f t="shared" si="4"/>
        <v>0</v>
      </c>
      <c r="Y58" s="228">
        <f t="shared" si="5"/>
        <v>0</v>
      </c>
      <c r="Z58" s="246"/>
      <c r="AA58" s="238">
        <f t="shared" si="6"/>
        <v>0</v>
      </c>
    </row>
    <row r="59" spans="1:27" ht="30">
      <c r="A59" s="458" t="s">
        <v>455</v>
      </c>
      <c r="B59" s="60" t="s">
        <v>462</v>
      </c>
      <c r="C59" s="39" t="s">
        <v>182</v>
      </c>
      <c r="D59" s="38" t="s">
        <v>160</v>
      </c>
      <c r="E59" s="454" t="s">
        <v>523</v>
      </c>
      <c r="F59" s="453" t="s">
        <v>634</v>
      </c>
      <c r="G59" s="301" t="s">
        <v>846</v>
      </c>
      <c r="H59" s="123" t="s">
        <v>619</v>
      </c>
      <c r="I59" s="454" t="s">
        <v>483</v>
      </c>
      <c r="J59" s="39" t="s">
        <v>485</v>
      </c>
      <c r="K59" s="38" t="s">
        <v>4</v>
      </c>
      <c r="L59" s="315" t="s">
        <v>568</v>
      </c>
      <c r="M59" s="463" t="s">
        <v>377</v>
      </c>
      <c r="N59" s="462" t="s">
        <v>832</v>
      </c>
      <c r="O59" s="340"/>
      <c r="P59" s="315"/>
      <c r="Q59" s="338"/>
      <c r="R59" s="366">
        <v>0.6</v>
      </c>
      <c r="S59" s="96">
        <v>15000</v>
      </c>
      <c r="T59" s="469"/>
      <c r="U59" s="206"/>
      <c r="V59" s="186">
        <f t="shared" si="7"/>
        <v>0</v>
      </c>
      <c r="W59" s="228">
        <f t="shared" si="3"/>
        <v>0</v>
      </c>
      <c r="X59" s="46">
        <f t="shared" si="4"/>
        <v>0</v>
      </c>
      <c r="Y59" s="228">
        <f t="shared" si="5"/>
        <v>0</v>
      </c>
      <c r="Z59" s="246"/>
      <c r="AA59" s="238">
        <f t="shared" si="6"/>
        <v>0</v>
      </c>
    </row>
    <row r="60" spans="1:27" ht="45">
      <c r="A60" s="458" t="s">
        <v>455</v>
      </c>
      <c r="B60" s="60" t="s">
        <v>463</v>
      </c>
      <c r="C60" s="39" t="s">
        <v>68</v>
      </c>
      <c r="D60" s="38" t="s">
        <v>202</v>
      </c>
      <c r="E60" s="453" t="s">
        <v>523</v>
      </c>
      <c r="F60" s="453" t="s">
        <v>634</v>
      </c>
      <c r="G60" s="303" t="s">
        <v>532</v>
      </c>
      <c r="H60" s="123" t="s">
        <v>623</v>
      </c>
      <c r="I60" s="454" t="s">
        <v>377</v>
      </c>
      <c r="J60" s="15" t="s">
        <v>607</v>
      </c>
      <c r="K60" s="38" t="s">
        <v>4</v>
      </c>
      <c r="L60" s="315" t="s">
        <v>550</v>
      </c>
      <c r="M60" s="463" t="s">
        <v>484</v>
      </c>
      <c r="N60" s="462" t="s">
        <v>914</v>
      </c>
      <c r="O60" s="222"/>
      <c r="P60" s="220"/>
      <c r="Q60" s="15" t="s">
        <v>915</v>
      </c>
      <c r="R60" s="366">
        <v>0.7</v>
      </c>
      <c r="S60" s="96">
        <v>11000</v>
      </c>
      <c r="T60" s="469"/>
      <c r="U60" s="206"/>
      <c r="V60" s="186">
        <f t="shared" si="7"/>
        <v>0</v>
      </c>
      <c r="W60" s="228">
        <f t="shared" si="3"/>
        <v>0</v>
      </c>
      <c r="X60" s="46">
        <f t="shared" si="4"/>
        <v>0</v>
      </c>
      <c r="Y60" s="228">
        <f t="shared" si="5"/>
        <v>0</v>
      </c>
      <c r="Z60" s="246"/>
      <c r="AA60" s="238">
        <f t="shared" si="6"/>
        <v>0</v>
      </c>
    </row>
    <row r="61" spans="1:27" ht="30">
      <c r="A61" s="458" t="s">
        <v>455</v>
      </c>
      <c r="B61" s="43" t="s">
        <v>464</v>
      </c>
      <c r="C61" s="39" t="s">
        <v>98</v>
      </c>
      <c r="D61" s="38" t="s">
        <v>320</v>
      </c>
      <c r="E61" s="454" t="s">
        <v>520</v>
      </c>
      <c r="F61" s="453" t="s">
        <v>634</v>
      </c>
      <c r="G61" s="303">
        <v>36</v>
      </c>
      <c r="H61" s="123" t="s">
        <v>623</v>
      </c>
      <c r="I61" s="454" t="s">
        <v>484</v>
      </c>
      <c r="J61" s="39" t="s">
        <v>607</v>
      </c>
      <c r="K61" s="38" t="s">
        <v>3</v>
      </c>
      <c r="L61" s="315" t="s">
        <v>533</v>
      </c>
      <c r="M61" s="463"/>
      <c r="N61" s="462" t="s">
        <v>744</v>
      </c>
      <c r="O61" s="340"/>
      <c r="P61" s="315"/>
      <c r="Q61" s="338"/>
      <c r="R61" s="366">
        <v>0.8</v>
      </c>
      <c r="S61" s="96">
        <v>20000</v>
      </c>
      <c r="T61" s="469"/>
      <c r="U61" s="206"/>
      <c r="V61" s="186">
        <f t="shared" si="7"/>
        <v>0</v>
      </c>
      <c r="W61" s="228">
        <f t="shared" si="3"/>
        <v>0</v>
      </c>
      <c r="X61" s="46">
        <f t="shared" si="4"/>
        <v>0</v>
      </c>
      <c r="Y61" s="228">
        <f t="shared" si="5"/>
        <v>0</v>
      </c>
      <c r="Z61" s="246"/>
      <c r="AA61" s="238">
        <f t="shared" si="6"/>
        <v>0</v>
      </c>
    </row>
    <row r="62" spans="1:27" ht="15">
      <c r="A62" s="458" t="s">
        <v>455</v>
      </c>
      <c r="B62" s="59" t="s">
        <v>465</v>
      </c>
      <c r="C62" s="34" t="s">
        <v>106</v>
      </c>
      <c r="D62" s="336" t="s">
        <v>333</v>
      </c>
      <c r="E62" s="456" t="s">
        <v>523</v>
      </c>
      <c r="F62" s="463" t="s">
        <v>634</v>
      </c>
      <c r="G62" s="304" t="s">
        <v>590</v>
      </c>
      <c r="H62" s="337" t="s">
        <v>618</v>
      </c>
      <c r="I62" s="456" t="s">
        <v>484</v>
      </c>
      <c r="J62" s="338" t="s">
        <v>484</v>
      </c>
      <c r="K62" s="315" t="s">
        <v>4</v>
      </c>
      <c r="L62" s="315" t="s">
        <v>543</v>
      </c>
      <c r="M62" s="463" t="s">
        <v>377</v>
      </c>
      <c r="N62" s="462" t="s">
        <v>740</v>
      </c>
      <c r="O62" s="351"/>
      <c r="P62" s="336"/>
      <c r="Q62" s="339"/>
      <c r="R62" s="366">
        <v>0.7</v>
      </c>
      <c r="S62" s="96">
        <v>14000</v>
      </c>
      <c r="T62" s="469"/>
      <c r="U62" s="206"/>
      <c r="V62" s="186">
        <f t="shared" si="7"/>
        <v>0</v>
      </c>
      <c r="W62" s="228">
        <f t="shared" si="3"/>
        <v>0</v>
      </c>
      <c r="X62" s="46">
        <f t="shared" si="4"/>
        <v>0</v>
      </c>
      <c r="Y62" s="228">
        <f t="shared" si="5"/>
        <v>0</v>
      </c>
      <c r="Z62" s="246"/>
      <c r="AA62" s="238">
        <f t="shared" si="6"/>
        <v>0</v>
      </c>
    </row>
    <row r="63" spans="1:27" ht="45">
      <c r="A63" s="458" t="s">
        <v>455</v>
      </c>
      <c r="B63" s="60" t="s">
        <v>466</v>
      </c>
      <c r="C63" s="39" t="s">
        <v>116</v>
      </c>
      <c r="D63" s="38" t="s">
        <v>160</v>
      </c>
      <c r="E63" s="454" t="s">
        <v>523</v>
      </c>
      <c r="F63" s="453" t="s">
        <v>634</v>
      </c>
      <c r="G63" s="303" t="s">
        <v>542</v>
      </c>
      <c r="H63" s="15" t="s">
        <v>619</v>
      </c>
      <c r="I63" s="454" t="s">
        <v>483</v>
      </c>
      <c r="J63" s="39" t="s">
        <v>607</v>
      </c>
      <c r="K63" s="38" t="s">
        <v>5</v>
      </c>
      <c r="L63" s="315" t="s">
        <v>568</v>
      </c>
      <c r="M63" s="463" t="s">
        <v>541</v>
      </c>
      <c r="N63" s="462" t="s">
        <v>912</v>
      </c>
      <c r="O63" s="222"/>
      <c r="P63" s="220"/>
      <c r="Q63" s="39" t="s">
        <v>937</v>
      </c>
      <c r="R63" s="15">
        <v>0.1</v>
      </c>
      <c r="S63" s="71">
        <v>1400</v>
      </c>
      <c r="T63" s="469"/>
      <c r="U63" s="206"/>
      <c r="V63" s="186">
        <f t="shared" si="7"/>
        <v>0</v>
      </c>
      <c r="W63" s="228">
        <f t="shared" si="3"/>
        <v>0</v>
      </c>
      <c r="X63" s="46">
        <f t="shared" si="4"/>
        <v>0</v>
      </c>
      <c r="Y63" s="228">
        <f t="shared" si="5"/>
        <v>0</v>
      </c>
      <c r="Z63" s="246"/>
      <c r="AA63" s="238">
        <f t="shared" si="6"/>
        <v>0</v>
      </c>
    </row>
    <row r="64" spans="1:27" s="26" customFormat="1" ht="15">
      <c r="A64" s="457" t="s">
        <v>455</v>
      </c>
      <c r="B64" s="43" t="s">
        <v>124</v>
      </c>
      <c r="C64" s="39" t="s">
        <v>123</v>
      </c>
      <c r="D64" s="315" t="s">
        <v>326</v>
      </c>
      <c r="E64" s="456" t="s">
        <v>520</v>
      </c>
      <c r="F64" s="463" t="s">
        <v>634</v>
      </c>
      <c r="G64" s="303">
        <v>36</v>
      </c>
      <c r="H64" s="318" t="s">
        <v>619</v>
      </c>
      <c r="I64" s="456" t="s">
        <v>377</v>
      </c>
      <c r="J64" s="338" t="s">
        <v>484</v>
      </c>
      <c r="K64" s="315" t="s">
        <v>5</v>
      </c>
      <c r="L64" s="320" t="s">
        <v>559</v>
      </c>
      <c r="M64" s="463"/>
      <c r="N64" s="462" t="s">
        <v>744</v>
      </c>
      <c r="O64" s="315"/>
      <c r="P64" s="315"/>
      <c r="Q64" s="338"/>
      <c r="R64" s="366">
        <v>1.5</v>
      </c>
      <c r="S64" s="40">
        <v>93000</v>
      </c>
      <c r="T64" s="469"/>
      <c r="U64" s="206"/>
      <c r="V64" s="186">
        <f>U64/100*40</f>
        <v>0</v>
      </c>
      <c r="W64" s="228">
        <f t="shared" si="3"/>
        <v>0</v>
      </c>
      <c r="X64" s="117">
        <f t="shared" si="4"/>
        <v>0</v>
      </c>
      <c r="Y64" s="228">
        <f t="shared" si="5"/>
        <v>0</v>
      </c>
      <c r="Z64" s="470"/>
      <c r="AA64" s="238">
        <f t="shared" si="6"/>
        <v>0</v>
      </c>
    </row>
    <row r="65" spans="1:27" ht="60">
      <c r="A65" s="457" t="s">
        <v>455</v>
      </c>
      <c r="B65" s="43" t="s">
        <v>830</v>
      </c>
      <c r="C65" s="39" t="s">
        <v>127</v>
      </c>
      <c r="D65" s="38" t="s">
        <v>326</v>
      </c>
      <c r="E65" s="454" t="s">
        <v>520</v>
      </c>
      <c r="F65" s="453" t="s">
        <v>538</v>
      </c>
      <c r="G65" s="299" t="s">
        <v>532</v>
      </c>
      <c r="H65" s="123" t="s">
        <v>621</v>
      </c>
      <c r="I65" s="454" t="s">
        <v>377</v>
      </c>
      <c r="J65" s="39" t="s">
        <v>485</v>
      </c>
      <c r="K65" s="38" t="s">
        <v>5</v>
      </c>
      <c r="L65" s="320" t="s">
        <v>642</v>
      </c>
      <c r="M65" s="463"/>
      <c r="N65" s="462" t="s">
        <v>878</v>
      </c>
      <c r="O65" s="220"/>
      <c r="P65" s="220"/>
      <c r="Q65" s="39" t="s">
        <v>940</v>
      </c>
      <c r="R65" s="15">
        <v>1.7</v>
      </c>
      <c r="S65" s="40">
        <v>130000</v>
      </c>
      <c r="T65" s="469"/>
      <c r="U65" s="206"/>
      <c r="V65" s="186">
        <f>U65/100*20</f>
        <v>0</v>
      </c>
      <c r="W65" s="228">
        <f t="shared" si="3"/>
        <v>0</v>
      </c>
      <c r="X65" s="46"/>
      <c r="Y65" s="228">
        <f t="shared" si="5"/>
        <v>0</v>
      </c>
      <c r="Z65" s="246"/>
      <c r="AA65" s="238">
        <f t="shared" si="6"/>
        <v>0</v>
      </c>
    </row>
    <row r="66" spans="1:27" ht="21" customHeight="1">
      <c r="A66" s="458" t="s">
        <v>455</v>
      </c>
      <c r="B66" s="59" t="s">
        <v>468</v>
      </c>
      <c r="C66" s="34" t="s">
        <v>34</v>
      </c>
      <c r="D66" s="38" t="s">
        <v>320</v>
      </c>
      <c r="E66" s="458" t="s">
        <v>523</v>
      </c>
      <c r="F66" s="458" t="s">
        <v>634</v>
      </c>
      <c r="G66" s="303" t="s">
        <v>601</v>
      </c>
      <c r="H66" s="123" t="s">
        <v>619</v>
      </c>
      <c r="I66" s="458" t="s">
        <v>377</v>
      </c>
      <c r="J66" s="39" t="s">
        <v>485</v>
      </c>
      <c r="K66" s="38" t="s">
        <v>4</v>
      </c>
      <c r="L66" s="315" t="s">
        <v>543</v>
      </c>
      <c r="M66" s="458" t="s">
        <v>377</v>
      </c>
      <c r="N66" s="458" t="s">
        <v>747</v>
      </c>
      <c r="O66" s="222"/>
      <c r="P66" s="220"/>
      <c r="Q66" s="39"/>
      <c r="R66" s="273">
        <v>1</v>
      </c>
      <c r="S66" s="96">
        <v>24000</v>
      </c>
      <c r="T66" s="469"/>
      <c r="U66" s="206"/>
      <c r="V66" s="186">
        <f t="shared" si="7"/>
        <v>0</v>
      </c>
      <c r="W66" s="228">
        <f t="shared" si="3"/>
        <v>0</v>
      </c>
      <c r="X66" s="46">
        <f>W66/S66*43560</f>
        <v>0</v>
      </c>
      <c r="Y66" s="228">
        <f t="shared" si="5"/>
        <v>0</v>
      </c>
      <c r="Z66" s="246"/>
      <c r="AA66" s="238">
        <f>X66*T66</f>
        <v>0</v>
      </c>
    </row>
    <row r="67" spans="1:27" s="7" customFormat="1" ht="15">
      <c r="A67" s="261"/>
      <c r="B67" s="259"/>
      <c r="C67" s="261"/>
      <c r="D67" s="352"/>
      <c r="E67" s="352"/>
      <c r="F67" s="352"/>
      <c r="G67" s="353"/>
      <c r="H67" s="354"/>
      <c r="I67" s="352"/>
      <c r="J67" s="354"/>
      <c r="K67" s="352"/>
      <c r="L67" s="352"/>
      <c r="M67" s="575"/>
      <c r="N67" s="352"/>
      <c r="O67" s="355"/>
      <c r="P67" s="354"/>
      <c r="Q67" s="354"/>
      <c r="R67" s="576"/>
      <c r="S67" s="288"/>
      <c r="T67" s="481"/>
      <c r="U67" s="261"/>
      <c r="V67" s="522">
        <f t="shared" si="7"/>
        <v>0</v>
      </c>
      <c r="W67" s="263"/>
      <c r="X67" s="263"/>
      <c r="Y67" s="263">
        <f t="shared" si="5"/>
        <v>0</v>
      </c>
      <c r="Z67" s="263"/>
      <c r="AA67" s="282"/>
    </row>
    <row r="68" spans="1:27" s="32" customFormat="1" ht="45">
      <c r="A68" s="457" t="s">
        <v>419</v>
      </c>
      <c r="B68" s="271" t="s">
        <v>764</v>
      </c>
      <c r="C68" s="6" t="s">
        <v>765</v>
      </c>
      <c r="D68" s="125" t="s">
        <v>326</v>
      </c>
      <c r="E68" s="453" t="s">
        <v>523</v>
      </c>
      <c r="F68" s="453" t="s">
        <v>634</v>
      </c>
      <c r="G68" s="301" t="s">
        <v>766</v>
      </c>
      <c r="H68" s="15" t="s">
        <v>621</v>
      </c>
      <c r="I68" s="453" t="s">
        <v>377</v>
      </c>
      <c r="J68" s="15" t="s">
        <v>485</v>
      </c>
      <c r="K68" s="125" t="s">
        <v>3</v>
      </c>
      <c r="L68" s="319" t="s">
        <v>566</v>
      </c>
      <c r="M68" s="463"/>
      <c r="N68" s="462" t="s">
        <v>866</v>
      </c>
      <c r="O68" s="222"/>
      <c r="P68" s="220"/>
      <c r="Q68" s="15" t="s">
        <v>859</v>
      </c>
      <c r="R68" s="15">
        <v>0.4</v>
      </c>
      <c r="S68" s="201">
        <v>5400</v>
      </c>
      <c r="T68" s="469"/>
      <c r="U68" s="206"/>
      <c r="V68" s="186">
        <f>U68/100*20</f>
        <v>0</v>
      </c>
      <c r="W68" s="228">
        <f aca="true" t="shared" si="8" ref="W68:W92">V68*R68</f>
        <v>0</v>
      </c>
      <c r="X68" s="46">
        <f aca="true" t="shared" si="9" ref="X68:X84">W68/S68*43560</f>
        <v>0</v>
      </c>
      <c r="Y68" s="228">
        <f t="shared" si="5"/>
        <v>0</v>
      </c>
      <c r="Z68" s="246"/>
      <c r="AA68" s="238">
        <f aca="true" t="shared" si="10" ref="AA68:AA85">X68*T68</f>
        <v>0</v>
      </c>
    </row>
    <row r="69" spans="1:27" ht="15">
      <c r="A69" s="458" t="s">
        <v>419</v>
      </c>
      <c r="B69" s="59" t="s">
        <v>470</v>
      </c>
      <c r="C69" s="34" t="s">
        <v>203</v>
      </c>
      <c r="D69" s="336" t="s">
        <v>320</v>
      </c>
      <c r="E69" s="456" t="s">
        <v>523</v>
      </c>
      <c r="F69" s="463" t="s">
        <v>634</v>
      </c>
      <c r="G69" s="299" t="s">
        <v>544</v>
      </c>
      <c r="H69" s="15" t="s">
        <v>964</v>
      </c>
      <c r="I69" s="456" t="s">
        <v>377</v>
      </c>
      <c r="J69" s="338" t="s">
        <v>485</v>
      </c>
      <c r="K69" s="315" t="s">
        <v>2</v>
      </c>
      <c r="L69" s="315" t="s">
        <v>546</v>
      </c>
      <c r="M69" s="463" t="s">
        <v>484</v>
      </c>
      <c r="N69" s="462" t="s">
        <v>740</v>
      </c>
      <c r="O69" s="340"/>
      <c r="P69" s="315"/>
      <c r="Q69" s="338"/>
      <c r="R69" s="366">
        <v>0.5</v>
      </c>
      <c r="S69" s="96">
        <v>8000</v>
      </c>
      <c r="T69" s="469"/>
      <c r="U69" s="206"/>
      <c r="V69" s="186">
        <f t="shared" si="7"/>
        <v>0</v>
      </c>
      <c r="W69" s="228">
        <f t="shared" si="8"/>
        <v>0</v>
      </c>
      <c r="X69" s="46">
        <f t="shared" si="9"/>
        <v>0</v>
      </c>
      <c r="Y69" s="228">
        <f t="shared" si="5"/>
        <v>0</v>
      </c>
      <c r="Z69" s="246"/>
      <c r="AA69" s="238">
        <f t="shared" si="10"/>
        <v>0</v>
      </c>
    </row>
    <row r="70" spans="1:27" ht="15">
      <c r="A70" s="458" t="s">
        <v>419</v>
      </c>
      <c r="B70" s="59" t="s">
        <v>420</v>
      </c>
      <c r="C70" s="34" t="s">
        <v>212</v>
      </c>
      <c r="D70" s="336" t="s">
        <v>326</v>
      </c>
      <c r="E70" s="454" t="s">
        <v>523</v>
      </c>
      <c r="F70" s="453" t="s">
        <v>634</v>
      </c>
      <c r="G70" s="299" t="s">
        <v>554</v>
      </c>
      <c r="H70" s="337" t="s">
        <v>615</v>
      </c>
      <c r="I70" s="456" t="s">
        <v>377</v>
      </c>
      <c r="J70" s="338" t="s">
        <v>485</v>
      </c>
      <c r="K70" s="315" t="s">
        <v>4</v>
      </c>
      <c r="L70" s="315" t="s">
        <v>547</v>
      </c>
      <c r="M70" s="456" t="s">
        <v>484</v>
      </c>
      <c r="N70" s="462" t="s">
        <v>740</v>
      </c>
      <c r="O70" s="220"/>
      <c r="P70" s="220"/>
      <c r="Q70" s="39"/>
      <c r="R70" s="15">
        <v>0.4</v>
      </c>
      <c r="S70" s="96">
        <v>4800</v>
      </c>
      <c r="T70" s="469"/>
      <c r="U70" s="206"/>
      <c r="V70" s="186">
        <f t="shared" si="7"/>
        <v>0</v>
      </c>
      <c r="W70" s="228">
        <f t="shared" si="8"/>
        <v>0</v>
      </c>
      <c r="X70" s="46">
        <f t="shared" si="9"/>
        <v>0</v>
      </c>
      <c r="Y70" s="228">
        <f t="shared" si="5"/>
        <v>0</v>
      </c>
      <c r="Z70" s="246"/>
      <c r="AA70" s="238">
        <f t="shared" si="10"/>
        <v>0</v>
      </c>
    </row>
    <row r="71" spans="1:27" ht="30">
      <c r="A71" s="458" t="s">
        <v>419</v>
      </c>
      <c r="B71" s="59" t="s">
        <v>426</v>
      </c>
      <c r="C71" s="34" t="s">
        <v>136</v>
      </c>
      <c r="D71" s="336" t="s">
        <v>326</v>
      </c>
      <c r="E71" s="456" t="s">
        <v>523</v>
      </c>
      <c r="F71" s="456" t="s">
        <v>484</v>
      </c>
      <c r="G71" s="304">
        <v>72</v>
      </c>
      <c r="H71" s="337" t="s">
        <v>617</v>
      </c>
      <c r="I71" s="456" t="s">
        <v>377</v>
      </c>
      <c r="J71" s="338" t="s">
        <v>485</v>
      </c>
      <c r="K71" s="315" t="s">
        <v>2</v>
      </c>
      <c r="L71" s="315" t="s">
        <v>558</v>
      </c>
      <c r="M71" s="463"/>
      <c r="N71" s="462" t="s">
        <v>740</v>
      </c>
      <c r="O71" s="336"/>
      <c r="P71" s="336"/>
      <c r="Q71" s="339"/>
      <c r="R71" s="366">
        <v>0.7</v>
      </c>
      <c r="S71" s="96">
        <v>12000</v>
      </c>
      <c r="T71" s="469"/>
      <c r="U71" s="206"/>
      <c r="V71" s="186">
        <f t="shared" si="7"/>
        <v>0</v>
      </c>
      <c r="W71" s="228">
        <f t="shared" si="8"/>
        <v>0</v>
      </c>
      <c r="X71" s="46">
        <f t="shared" si="9"/>
        <v>0</v>
      </c>
      <c r="Y71" s="228">
        <f t="shared" si="5"/>
        <v>0</v>
      </c>
      <c r="Z71" s="246"/>
      <c r="AA71" s="238">
        <f t="shared" si="10"/>
        <v>0</v>
      </c>
    </row>
    <row r="72" spans="1:27" ht="30">
      <c r="A72" s="458" t="s">
        <v>419</v>
      </c>
      <c r="B72" s="60" t="s">
        <v>472</v>
      </c>
      <c r="C72" s="39" t="s">
        <v>191</v>
      </c>
      <c r="D72" s="38" t="s">
        <v>320</v>
      </c>
      <c r="E72" s="454" t="s">
        <v>627</v>
      </c>
      <c r="F72" s="454" t="s">
        <v>634</v>
      </c>
      <c r="G72" s="299" t="s">
        <v>637</v>
      </c>
      <c r="H72" s="123" t="s">
        <v>619</v>
      </c>
      <c r="I72" s="454" t="s">
        <v>483</v>
      </c>
      <c r="J72" s="39" t="s">
        <v>485</v>
      </c>
      <c r="K72" s="38" t="s">
        <v>2</v>
      </c>
      <c r="L72" s="320" t="s">
        <v>558</v>
      </c>
      <c r="M72" s="463" t="s">
        <v>377</v>
      </c>
      <c r="N72" s="462" t="s">
        <v>740</v>
      </c>
      <c r="O72" s="222"/>
      <c r="P72" s="220"/>
      <c r="Q72" s="39"/>
      <c r="R72" s="15">
        <v>0.3</v>
      </c>
      <c r="S72" s="96">
        <v>4000</v>
      </c>
      <c r="T72" s="469"/>
      <c r="U72" s="206"/>
      <c r="V72" s="186">
        <f t="shared" si="7"/>
        <v>0</v>
      </c>
      <c r="W72" s="228">
        <f t="shared" si="8"/>
        <v>0</v>
      </c>
      <c r="X72" s="46">
        <f t="shared" si="9"/>
        <v>0</v>
      </c>
      <c r="Y72" s="228">
        <f t="shared" si="5"/>
        <v>0</v>
      </c>
      <c r="Z72" s="246"/>
      <c r="AA72" s="238">
        <f t="shared" si="10"/>
        <v>0</v>
      </c>
    </row>
    <row r="73" spans="1:27" ht="15">
      <c r="A73" s="458" t="s">
        <v>419</v>
      </c>
      <c r="B73" s="59" t="s">
        <v>473</v>
      </c>
      <c r="C73" s="34" t="s">
        <v>192</v>
      </c>
      <c r="D73" s="315" t="s">
        <v>320</v>
      </c>
      <c r="E73" s="456" t="s">
        <v>627</v>
      </c>
      <c r="F73" s="456" t="s">
        <v>634</v>
      </c>
      <c r="G73" s="299" t="s">
        <v>637</v>
      </c>
      <c r="H73" s="337" t="s">
        <v>619</v>
      </c>
      <c r="I73" s="456" t="s">
        <v>483</v>
      </c>
      <c r="J73" s="338" t="s">
        <v>485</v>
      </c>
      <c r="K73" s="315" t="s">
        <v>2</v>
      </c>
      <c r="L73" s="320" t="s">
        <v>533</v>
      </c>
      <c r="M73" s="463" t="s">
        <v>377</v>
      </c>
      <c r="N73" s="462" t="s">
        <v>838</v>
      </c>
      <c r="O73" s="340"/>
      <c r="P73" s="315"/>
      <c r="Q73" s="338"/>
      <c r="R73" s="366">
        <v>0.2</v>
      </c>
      <c r="S73" s="96">
        <v>1600</v>
      </c>
      <c r="T73" s="469"/>
      <c r="U73" s="206"/>
      <c r="V73" s="186">
        <f t="shared" si="7"/>
        <v>0</v>
      </c>
      <c r="W73" s="228">
        <f t="shared" si="8"/>
        <v>0</v>
      </c>
      <c r="X73" s="46">
        <f t="shared" si="9"/>
        <v>0</v>
      </c>
      <c r="Y73" s="228">
        <f t="shared" si="5"/>
        <v>0</v>
      </c>
      <c r="Z73" s="246"/>
      <c r="AA73" s="238">
        <f t="shared" si="10"/>
        <v>0</v>
      </c>
    </row>
    <row r="74" spans="1:27" ht="75">
      <c r="A74" s="458" t="s">
        <v>419</v>
      </c>
      <c r="B74" s="60" t="s">
        <v>427</v>
      </c>
      <c r="C74" s="39" t="s">
        <v>193</v>
      </c>
      <c r="D74" s="38" t="s">
        <v>326</v>
      </c>
      <c r="E74" s="454" t="s">
        <v>523</v>
      </c>
      <c r="F74" s="454" t="s">
        <v>634</v>
      </c>
      <c r="G74" s="299" t="s">
        <v>536</v>
      </c>
      <c r="H74" s="123" t="s">
        <v>615</v>
      </c>
      <c r="I74" s="454" t="s">
        <v>377</v>
      </c>
      <c r="J74" s="39" t="s">
        <v>608</v>
      </c>
      <c r="K74" s="38" t="s">
        <v>2</v>
      </c>
      <c r="L74" s="320" t="s">
        <v>546</v>
      </c>
      <c r="M74" s="463"/>
      <c r="N74" s="462" t="s">
        <v>908</v>
      </c>
      <c r="O74" s="220"/>
      <c r="P74" s="220"/>
      <c r="Q74" s="39" t="s">
        <v>909</v>
      </c>
      <c r="R74" s="15">
        <v>0.2</v>
      </c>
      <c r="S74" s="96">
        <v>1300</v>
      </c>
      <c r="T74" s="469"/>
      <c r="U74" s="206"/>
      <c r="V74" s="186">
        <f t="shared" si="7"/>
        <v>0</v>
      </c>
      <c r="W74" s="228">
        <f t="shared" si="8"/>
        <v>0</v>
      </c>
      <c r="X74" s="46">
        <f t="shared" si="9"/>
        <v>0</v>
      </c>
      <c r="Y74" s="228">
        <f t="shared" si="5"/>
        <v>0</v>
      </c>
      <c r="Z74" s="246"/>
      <c r="AA74" s="238">
        <f t="shared" si="10"/>
        <v>0</v>
      </c>
    </row>
    <row r="75" spans="1:27" s="32" customFormat="1" ht="45">
      <c r="A75" s="457" t="s">
        <v>419</v>
      </c>
      <c r="B75" s="60" t="s">
        <v>794</v>
      </c>
      <c r="C75" s="39" t="s">
        <v>793</v>
      </c>
      <c r="D75" s="38" t="s">
        <v>326</v>
      </c>
      <c r="E75" s="454" t="s">
        <v>523</v>
      </c>
      <c r="F75" s="454" t="s">
        <v>634</v>
      </c>
      <c r="G75" s="299" t="s">
        <v>536</v>
      </c>
      <c r="H75" s="15" t="s">
        <v>672</v>
      </c>
      <c r="I75" s="454" t="s">
        <v>377</v>
      </c>
      <c r="J75" s="39" t="s">
        <v>608</v>
      </c>
      <c r="K75" s="125" t="s">
        <v>2</v>
      </c>
      <c r="L75" s="320" t="s">
        <v>546</v>
      </c>
      <c r="M75" s="463" t="s">
        <v>377</v>
      </c>
      <c r="N75" s="462" t="s">
        <v>910</v>
      </c>
      <c r="O75" s="220"/>
      <c r="P75" s="219" t="s">
        <v>795</v>
      </c>
      <c r="Q75" s="39" t="s">
        <v>911</v>
      </c>
      <c r="R75" s="15">
        <v>0.15</v>
      </c>
      <c r="S75" s="40">
        <v>1000</v>
      </c>
      <c r="T75" s="469"/>
      <c r="U75" s="206"/>
      <c r="V75" s="186">
        <f>U75/100*20</f>
        <v>0</v>
      </c>
      <c r="W75" s="228">
        <f t="shared" si="8"/>
        <v>0</v>
      </c>
      <c r="X75" s="46">
        <f t="shared" si="9"/>
        <v>0</v>
      </c>
      <c r="Y75" s="228">
        <f t="shared" si="5"/>
        <v>0</v>
      </c>
      <c r="Z75" s="246"/>
      <c r="AA75" s="238">
        <f t="shared" si="10"/>
        <v>0</v>
      </c>
    </row>
    <row r="76" spans="1:27" ht="45">
      <c r="A76" s="458" t="s">
        <v>419</v>
      </c>
      <c r="B76" s="60" t="s">
        <v>294</v>
      </c>
      <c r="C76" s="39" t="s">
        <v>69</v>
      </c>
      <c r="D76" s="38" t="s">
        <v>326</v>
      </c>
      <c r="E76" s="453" t="s">
        <v>627</v>
      </c>
      <c r="F76" s="453" t="s">
        <v>538</v>
      </c>
      <c r="G76" s="299" t="s">
        <v>564</v>
      </c>
      <c r="H76" s="123" t="s">
        <v>621</v>
      </c>
      <c r="I76" s="454" t="s">
        <v>483</v>
      </c>
      <c r="J76" s="15" t="s">
        <v>484</v>
      </c>
      <c r="K76" s="38" t="s">
        <v>8</v>
      </c>
      <c r="L76" s="315" t="s">
        <v>558</v>
      </c>
      <c r="M76" s="463" t="s">
        <v>377</v>
      </c>
      <c r="N76" s="462" t="s">
        <v>899</v>
      </c>
      <c r="O76" s="222"/>
      <c r="P76" s="220"/>
      <c r="Q76" s="15" t="s">
        <v>916</v>
      </c>
      <c r="R76" s="15">
        <v>2.6</v>
      </c>
      <c r="S76" s="96">
        <v>400000</v>
      </c>
      <c r="T76" s="469"/>
      <c r="U76" s="206"/>
      <c r="V76" s="186">
        <f t="shared" si="7"/>
        <v>0</v>
      </c>
      <c r="W76" s="228">
        <f t="shared" si="8"/>
        <v>0</v>
      </c>
      <c r="X76" s="46">
        <f t="shared" si="9"/>
        <v>0</v>
      </c>
      <c r="Y76" s="228">
        <f t="shared" si="5"/>
        <v>0</v>
      </c>
      <c r="Z76" s="246"/>
      <c r="AA76" s="238">
        <f t="shared" si="10"/>
        <v>0</v>
      </c>
    </row>
    <row r="77" spans="1:27" ht="45">
      <c r="A77" s="458" t="s">
        <v>419</v>
      </c>
      <c r="B77" s="60" t="s">
        <v>475</v>
      </c>
      <c r="C77" s="39" t="s">
        <v>70</v>
      </c>
      <c r="D77" s="38" t="s">
        <v>333</v>
      </c>
      <c r="E77" s="453" t="s">
        <v>628</v>
      </c>
      <c r="F77" s="454" t="s">
        <v>538</v>
      </c>
      <c r="G77" s="299" t="s">
        <v>564</v>
      </c>
      <c r="H77" s="123" t="s">
        <v>619</v>
      </c>
      <c r="I77" s="454" t="s">
        <v>484</v>
      </c>
      <c r="J77" s="15" t="s">
        <v>484</v>
      </c>
      <c r="K77" s="38" t="s">
        <v>5</v>
      </c>
      <c r="L77" s="315" t="s">
        <v>568</v>
      </c>
      <c r="M77" s="463" t="s">
        <v>484</v>
      </c>
      <c r="N77" s="462" t="s">
        <v>914</v>
      </c>
      <c r="O77" s="222"/>
      <c r="P77" s="220"/>
      <c r="Q77" s="15" t="s">
        <v>915</v>
      </c>
      <c r="R77" s="15">
        <v>3</v>
      </c>
      <c r="S77" s="71">
        <v>500000</v>
      </c>
      <c r="T77" s="469"/>
      <c r="U77" s="206"/>
      <c r="V77" s="186">
        <f t="shared" si="7"/>
        <v>0</v>
      </c>
      <c r="W77" s="228">
        <f t="shared" si="8"/>
        <v>0</v>
      </c>
      <c r="X77" s="46">
        <f t="shared" si="9"/>
        <v>0</v>
      </c>
      <c r="Y77" s="228">
        <f t="shared" si="5"/>
        <v>0</v>
      </c>
      <c r="Z77" s="246"/>
      <c r="AA77" s="238">
        <f t="shared" si="10"/>
        <v>0</v>
      </c>
    </row>
    <row r="78" spans="1:27" ht="15">
      <c r="A78" s="458" t="s">
        <v>419</v>
      </c>
      <c r="B78" s="59" t="s">
        <v>477</v>
      </c>
      <c r="C78" s="34" t="s">
        <v>73</v>
      </c>
      <c r="D78" s="315" t="s">
        <v>320</v>
      </c>
      <c r="E78" s="456" t="s">
        <v>627</v>
      </c>
      <c r="F78" s="456" t="s">
        <v>484</v>
      </c>
      <c r="G78" s="303">
        <v>24</v>
      </c>
      <c r="H78" s="337" t="s">
        <v>619</v>
      </c>
      <c r="I78" s="456" t="s">
        <v>377</v>
      </c>
      <c r="J78" s="338" t="s">
        <v>608</v>
      </c>
      <c r="K78" s="315" t="s">
        <v>2</v>
      </c>
      <c r="L78" s="320" t="s">
        <v>557</v>
      </c>
      <c r="M78" s="463"/>
      <c r="N78" s="462" t="s">
        <v>740</v>
      </c>
      <c r="O78" s="340"/>
      <c r="P78" s="315"/>
      <c r="Q78" s="338"/>
      <c r="R78" s="366">
        <v>1</v>
      </c>
      <c r="S78" s="71">
        <v>39000</v>
      </c>
      <c r="T78" s="469"/>
      <c r="U78" s="206"/>
      <c r="V78" s="186">
        <f t="shared" si="7"/>
        <v>0</v>
      </c>
      <c r="W78" s="228">
        <f t="shared" si="8"/>
        <v>0</v>
      </c>
      <c r="X78" s="46">
        <f t="shared" si="9"/>
        <v>0</v>
      </c>
      <c r="Y78" s="228">
        <f t="shared" si="5"/>
        <v>0</v>
      </c>
      <c r="Z78" s="246"/>
      <c r="AA78" s="238">
        <f t="shared" si="10"/>
        <v>0</v>
      </c>
    </row>
    <row r="79" spans="1:27" ht="15">
      <c r="A79" s="458" t="s">
        <v>419</v>
      </c>
      <c r="B79" s="60" t="s">
        <v>429</v>
      </c>
      <c r="C79" s="39" t="s">
        <v>75</v>
      </c>
      <c r="D79" s="38" t="s">
        <v>326</v>
      </c>
      <c r="E79" s="454" t="s">
        <v>523</v>
      </c>
      <c r="F79" s="453" t="s">
        <v>634</v>
      </c>
      <c r="G79" s="303">
        <v>24</v>
      </c>
      <c r="H79" s="123" t="s">
        <v>619</v>
      </c>
      <c r="I79" s="454" t="s">
        <v>484</v>
      </c>
      <c r="J79" s="39" t="s">
        <v>485</v>
      </c>
      <c r="K79" s="38" t="s">
        <v>2</v>
      </c>
      <c r="L79" s="320" t="s">
        <v>558</v>
      </c>
      <c r="M79" s="463"/>
      <c r="N79" s="462" t="s">
        <v>740</v>
      </c>
      <c r="O79" s="220"/>
      <c r="P79" s="220"/>
      <c r="Q79" s="39"/>
      <c r="R79" s="15">
        <v>7</v>
      </c>
      <c r="S79" s="96">
        <v>2300000</v>
      </c>
      <c r="T79" s="469"/>
      <c r="U79" s="206"/>
      <c r="V79" s="186">
        <f t="shared" si="7"/>
        <v>0</v>
      </c>
      <c r="W79" s="228">
        <f t="shared" si="8"/>
        <v>0</v>
      </c>
      <c r="X79" s="46">
        <f t="shared" si="9"/>
        <v>0</v>
      </c>
      <c r="Y79" s="228">
        <f t="shared" si="5"/>
        <v>0</v>
      </c>
      <c r="Z79" s="246"/>
      <c r="AA79" s="238">
        <f t="shared" si="10"/>
        <v>0</v>
      </c>
    </row>
    <row r="80" spans="1:27" s="7" customFormat="1" ht="15">
      <c r="A80" s="458" t="s">
        <v>419</v>
      </c>
      <c r="B80" s="43" t="s">
        <v>430</v>
      </c>
      <c r="C80" s="39" t="s">
        <v>84</v>
      </c>
      <c r="D80" s="38" t="s">
        <v>333</v>
      </c>
      <c r="E80" s="454" t="s">
        <v>523</v>
      </c>
      <c r="F80" s="453" t="s">
        <v>538</v>
      </c>
      <c r="G80" s="299" t="s">
        <v>560</v>
      </c>
      <c r="H80" s="123" t="s">
        <v>618</v>
      </c>
      <c r="I80" s="453" t="s">
        <v>484</v>
      </c>
      <c r="J80" s="39" t="s">
        <v>484</v>
      </c>
      <c r="K80" s="38" t="s">
        <v>3</v>
      </c>
      <c r="L80" s="315" t="s">
        <v>543</v>
      </c>
      <c r="M80" s="463" t="s">
        <v>377</v>
      </c>
      <c r="N80" s="493" t="s">
        <v>742</v>
      </c>
      <c r="O80" s="222"/>
      <c r="P80" s="220"/>
      <c r="Q80" s="39"/>
      <c r="R80" s="15">
        <v>1</v>
      </c>
      <c r="S80" s="40">
        <v>39000</v>
      </c>
      <c r="T80" s="469"/>
      <c r="U80" s="206"/>
      <c r="V80" s="517">
        <f t="shared" si="7"/>
        <v>0</v>
      </c>
      <c r="W80" s="228">
        <f t="shared" si="8"/>
        <v>0</v>
      </c>
      <c r="X80" s="46">
        <f t="shared" si="9"/>
        <v>0</v>
      </c>
      <c r="Y80" s="228">
        <f t="shared" si="5"/>
        <v>0</v>
      </c>
      <c r="Z80" s="246"/>
      <c r="AA80" s="238">
        <f t="shared" si="10"/>
        <v>0</v>
      </c>
    </row>
    <row r="81" spans="1:27" ht="90">
      <c r="A81" s="458" t="s">
        <v>419</v>
      </c>
      <c r="B81" s="60" t="s">
        <v>478</v>
      </c>
      <c r="C81" s="39" t="s">
        <v>89</v>
      </c>
      <c r="D81" s="38" t="s">
        <v>160</v>
      </c>
      <c r="E81" s="453" t="s">
        <v>520</v>
      </c>
      <c r="F81" s="453" t="s">
        <v>634</v>
      </c>
      <c r="G81" s="299" t="s">
        <v>588</v>
      </c>
      <c r="H81" s="123" t="s">
        <v>619</v>
      </c>
      <c r="I81" s="454" t="s">
        <v>377</v>
      </c>
      <c r="J81" s="39" t="s">
        <v>484</v>
      </c>
      <c r="K81" s="38" t="s">
        <v>4</v>
      </c>
      <c r="L81" s="315"/>
      <c r="M81" s="463" t="s">
        <v>484</v>
      </c>
      <c r="N81" s="462" t="s">
        <v>851</v>
      </c>
      <c r="O81" s="222"/>
      <c r="P81" s="220"/>
      <c r="Q81" s="15" t="s">
        <v>1009</v>
      </c>
      <c r="R81" s="15">
        <v>1</v>
      </c>
      <c r="S81" s="96">
        <v>44000</v>
      </c>
      <c r="T81" s="469"/>
      <c r="U81" s="206"/>
      <c r="V81" s="186">
        <f t="shared" si="7"/>
        <v>0</v>
      </c>
      <c r="W81" s="228">
        <f t="shared" si="8"/>
        <v>0</v>
      </c>
      <c r="X81" s="46">
        <f t="shared" si="9"/>
        <v>0</v>
      </c>
      <c r="Y81" s="228">
        <f t="shared" si="5"/>
        <v>0</v>
      </c>
      <c r="Z81" s="246"/>
      <c r="AA81" s="238">
        <f t="shared" si="10"/>
        <v>0</v>
      </c>
    </row>
    <row r="82" spans="1:27" ht="15">
      <c r="A82" s="458" t="s">
        <v>419</v>
      </c>
      <c r="B82" s="60" t="s">
        <v>479</v>
      </c>
      <c r="C82" s="39" t="s">
        <v>90</v>
      </c>
      <c r="D82" s="38" t="s">
        <v>320</v>
      </c>
      <c r="E82" s="454" t="s">
        <v>523</v>
      </c>
      <c r="F82" s="453" t="s">
        <v>634</v>
      </c>
      <c r="G82" s="303">
        <v>48</v>
      </c>
      <c r="H82" s="15" t="s">
        <v>712</v>
      </c>
      <c r="I82" s="454" t="s">
        <v>484</v>
      </c>
      <c r="J82" s="39" t="s">
        <v>484</v>
      </c>
      <c r="K82" s="38" t="s">
        <v>4</v>
      </c>
      <c r="L82" s="320" t="s">
        <v>543</v>
      </c>
      <c r="M82" s="463" t="s">
        <v>377</v>
      </c>
      <c r="N82" s="462" t="s">
        <v>740</v>
      </c>
      <c r="O82" s="222"/>
      <c r="P82" s="220"/>
      <c r="Q82" s="39"/>
      <c r="R82" s="15">
        <v>0.7</v>
      </c>
      <c r="S82" s="71">
        <v>11000</v>
      </c>
      <c r="T82" s="469"/>
      <c r="U82" s="206"/>
      <c r="V82" s="186">
        <f t="shared" si="7"/>
        <v>0</v>
      </c>
      <c r="W82" s="228">
        <f t="shared" si="8"/>
        <v>0</v>
      </c>
      <c r="X82" s="46">
        <f t="shared" si="9"/>
        <v>0</v>
      </c>
      <c r="Y82" s="228">
        <f t="shared" si="5"/>
        <v>0</v>
      </c>
      <c r="Z82" s="246"/>
      <c r="AA82" s="238">
        <f t="shared" si="10"/>
        <v>0</v>
      </c>
    </row>
    <row r="83" spans="1:27" ht="33.75" customHeight="1">
      <c r="A83" s="458" t="s">
        <v>419</v>
      </c>
      <c r="B83" s="60" t="s">
        <v>431</v>
      </c>
      <c r="C83" s="39" t="s">
        <v>96</v>
      </c>
      <c r="D83" s="38" t="s">
        <v>333</v>
      </c>
      <c r="E83" s="454" t="s">
        <v>521</v>
      </c>
      <c r="F83" s="454" t="s">
        <v>634</v>
      </c>
      <c r="G83" s="303">
        <v>36</v>
      </c>
      <c r="H83" s="123" t="s">
        <v>620</v>
      </c>
      <c r="I83" s="454" t="s">
        <v>483</v>
      </c>
      <c r="J83" s="39" t="s">
        <v>485</v>
      </c>
      <c r="K83" s="38" t="s">
        <v>4</v>
      </c>
      <c r="L83" s="315" t="s">
        <v>640</v>
      </c>
      <c r="M83" s="463" t="s">
        <v>377</v>
      </c>
      <c r="N83" s="462" t="s">
        <v>831</v>
      </c>
      <c r="O83" s="220"/>
      <c r="P83" s="220" t="s">
        <v>97</v>
      </c>
      <c r="Q83" s="39"/>
      <c r="R83" s="15">
        <v>0.7</v>
      </c>
      <c r="S83" s="96">
        <v>13000</v>
      </c>
      <c r="T83" s="469"/>
      <c r="U83" s="206"/>
      <c r="V83" s="186">
        <f t="shared" si="7"/>
        <v>0</v>
      </c>
      <c r="W83" s="228">
        <f t="shared" si="8"/>
        <v>0</v>
      </c>
      <c r="X83" s="46">
        <f t="shared" si="9"/>
        <v>0</v>
      </c>
      <c r="Y83" s="228">
        <f t="shared" si="5"/>
        <v>0</v>
      </c>
      <c r="Z83" s="246"/>
      <c r="AA83" s="238">
        <f t="shared" si="10"/>
        <v>0</v>
      </c>
    </row>
    <row r="84" spans="1:27" ht="60">
      <c r="A84" s="458" t="s">
        <v>419</v>
      </c>
      <c r="B84" s="43" t="s">
        <v>480</v>
      </c>
      <c r="C84" s="39" t="s">
        <v>91</v>
      </c>
      <c r="D84" s="38" t="s">
        <v>333</v>
      </c>
      <c r="E84" s="454" t="s">
        <v>523</v>
      </c>
      <c r="F84" s="453" t="s">
        <v>634</v>
      </c>
      <c r="G84" s="299" t="s">
        <v>535</v>
      </c>
      <c r="H84" s="123" t="s">
        <v>622</v>
      </c>
      <c r="I84" s="454" t="s">
        <v>377</v>
      </c>
      <c r="J84" s="15" t="s">
        <v>958</v>
      </c>
      <c r="K84" s="38" t="s">
        <v>4</v>
      </c>
      <c r="L84" s="315" t="s">
        <v>558</v>
      </c>
      <c r="M84" s="463" t="s">
        <v>541</v>
      </c>
      <c r="N84" s="462" t="s">
        <v>925</v>
      </c>
      <c r="O84" s="222"/>
      <c r="P84" s="220"/>
      <c r="Q84" s="39" t="s">
        <v>926</v>
      </c>
      <c r="R84" s="273">
        <v>2.1</v>
      </c>
      <c r="S84" s="40">
        <v>220000</v>
      </c>
      <c r="T84" s="469"/>
      <c r="U84" s="206"/>
      <c r="V84" s="186">
        <f t="shared" si="7"/>
        <v>0</v>
      </c>
      <c r="W84" s="228">
        <f t="shared" si="8"/>
        <v>0</v>
      </c>
      <c r="X84" s="46">
        <f t="shared" si="9"/>
        <v>0</v>
      </c>
      <c r="Y84" s="228">
        <f t="shared" si="5"/>
        <v>0</v>
      </c>
      <c r="Z84" s="246"/>
      <c r="AA84" s="238">
        <f t="shared" si="10"/>
        <v>0</v>
      </c>
    </row>
    <row r="85" spans="1:27" ht="150">
      <c r="A85" s="458" t="s">
        <v>419</v>
      </c>
      <c r="B85" s="43" t="s">
        <v>829</v>
      </c>
      <c r="C85" s="39" t="s">
        <v>509</v>
      </c>
      <c r="D85" s="38" t="s">
        <v>320</v>
      </c>
      <c r="E85" s="454" t="s">
        <v>627</v>
      </c>
      <c r="F85" s="454" t="s">
        <v>634</v>
      </c>
      <c r="G85" s="303">
        <v>48</v>
      </c>
      <c r="H85" s="123" t="s">
        <v>618</v>
      </c>
      <c r="I85" s="454" t="s">
        <v>484</v>
      </c>
      <c r="J85" s="39" t="s">
        <v>484</v>
      </c>
      <c r="K85" s="38"/>
      <c r="L85" s="320" t="s">
        <v>551</v>
      </c>
      <c r="M85" s="463" t="s">
        <v>377</v>
      </c>
      <c r="N85" s="535" t="s">
        <v>740</v>
      </c>
      <c r="O85" s="222" t="s">
        <v>508</v>
      </c>
      <c r="P85" s="222" t="s">
        <v>508</v>
      </c>
      <c r="Q85" s="15" t="s">
        <v>935</v>
      </c>
      <c r="R85" s="273">
        <v>1.3</v>
      </c>
      <c r="S85" s="201">
        <v>73000</v>
      </c>
      <c r="T85" s="469"/>
      <c r="U85" s="206"/>
      <c r="V85" s="186">
        <f t="shared" si="7"/>
        <v>0</v>
      </c>
      <c r="W85" s="228">
        <f t="shared" si="8"/>
        <v>0</v>
      </c>
      <c r="X85" s="46"/>
      <c r="Y85" s="228">
        <f t="shared" si="5"/>
        <v>0</v>
      </c>
      <c r="Z85" s="246"/>
      <c r="AA85" s="238">
        <f t="shared" si="10"/>
        <v>0</v>
      </c>
    </row>
    <row r="86" spans="1:27" ht="15">
      <c r="A86" s="458" t="s">
        <v>419</v>
      </c>
      <c r="B86" s="43" t="s">
        <v>432</v>
      </c>
      <c r="C86" s="39" t="s">
        <v>118</v>
      </c>
      <c r="D86" s="38" t="s">
        <v>326</v>
      </c>
      <c r="E86" s="454" t="s">
        <v>520</v>
      </c>
      <c r="F86" s="453" t="s">
        <v>538</v>
      </c>
      <c r="G86" s="303">
        <v>48</v>
      </c>
      <c r="H86" s="123" t="s">
        <v>617</v>
      </c>
      <c r="I86" s="454" t="s">
        <v>484</v>
      </c>
      <c r="J86" s="39" t="s">
        <v>485</v>
      </c>
      <c r="K86" s="38" t="s">
        <v>2</v>
      </c>
      <c r="L86" s="320" t="s">
        <v>568</v>
      </c>
      <c r="M86" s="463"/>
      <c r="N86" s="462" t="s">
        <v>740</v>
      </c>
      <c r="O86" s="220"/>
      <c r="P86" s="220"/>
      <c r="Q86" s="39"/>
      <c r="R86" s="15">
        <v>1</v>
      </c>
      <c r="S86" s="96">
        <v>50000</v>
      </c>
      <c r="T86" s="469"/>
      <c r="U86" s="206"/>
      <c r="V86" s="186">
        <f t="shared" si="7"/>
        <v>0</v>
      </c>
      <c r="W86" s="228">
        <f t="shared" si="8"/>
        <v>0</v>
      </c>
      <c r="X86" s="46">
        <f aca="true" t="shared" si="11" ref="X86:X92">W86/S86*43560</f>
        <v>0</v>
      </c>
      <c r="Y86" s="228">
        <f t="shared" si="5"/>
        <v>0</v>
      </c>
      <c r="Z86" s="246"/>
      <c r="AA86" s="238">
        <f aca="true" t="shared" si="12" ref="AA86:AA92">X86*T86</f>
        <v>0</v>
      </c>
    </row>
    <row r="87" spans="1:27" ht="15">
      <c r="A87" s="458" t="s">
        <v>419</v>
      </c>
      <c r="B87" s="60" t="s">
        <v>334</v>
      </c>
      <c r="C87" s="39" t="s">
        <v>16</v>
      </c>
      <c r="D87" s="38" t="s">
        <v>333</v>
      </c>
      <c r="E87" s="454" t="s">
        <v>520</v>
      </c>
      <c r="F87" s="453" t="s">
        <v>634</v>
      </c>
      <c r="G87" s="303" t="s">
        <v>589</v>
      </c>
      <c r="H87" s="123" t="s">
        <v>619</v>
      </c>
      <c r="I87" s="454" t="s">
        <v>377</v>
      </c>
      <c r="J87" s="39" t="s">
        <v>485</v>
      </c>
      <c r="K87" s="38" t="s">
        <v>4</v>
      </c>
      <c r="L87" s="315" t="s">
        <v>558</v>
      </c>
      <c r="M87" s="463" t="s">
        <v>377</v>
      </c>
      <c r="N87" s="462" t="s">
        <v>740</v>
      </c>
      <c r="O87" s="222"/>
      <c r="P87" s="220"/>
      <c r="Q87" s="39"/>
      <c r="R87" s="15">
        <v>2.1</v>
      </c>
      <c r="S87" s="96">
        <v>220000</v>
      </c>
      <c r="T87" s="469"/>
      <c r="U87" s="206"/>
      <c r="V87" s="186">
        <f t="shared" si="7"/>
        <v>0</v>
      </c>
      <c r="W87" s="228">
        <f t="shared" si="8"/>
        <v>0</v>
      </c>
      <c r="X87" s="46">
        <f t="shared" si="11"/>
        <v>0</v>
      </c>
      <c r="Y87" s="228">
        <f t="shared" si="5"/>
        <v>0</v>
      </c>
      <c r="Z87" s="246"/>
      <c r="AA87" s="238">
        <f t="shared" si="12"/>
        <v>0</v>
      </c>
    </row>
    <row r="88" spans="1:27" ht="15">
      <c r="A88" s="458" t="s">
        <v>419</v>
      </c>
      <c r="B88" s="60" t="s">
        <v>335</v>
      </c>
      <c r="C88" s="39" t="s">
        <v>17</v>
      </c>
      <c r="D88" s="38" t="s">
        <v>320</v>
      </c>
      <c r="E88" s="454" t="s">
        <v>520</v>
      </c>
      <c r="F88" s="453" t="s">
        <v>634</v>
      </c>
      <c r="G88" s="303" t="s">
        <v>589</v>
      </c>
      <c r="H88" s="123" t="s">
        <v>616</v>
      </c>
      <c r="I88" s="454" t="s">
        <v>377</v>
      </c>
      <c r="J88" s="39" t="s">
        <v>485</v>
      </c>
      <c r="K88" s="38" t="s">
        <v>4</v>
      </c>
      <c r="L88" s="320" t="s">
        <v>568</v>
      </c>
      <c r="M88" s="463"/>
      <c r="N88" s="462" t="s">
        <v>841</v>
      </c>
      <c r="O88" s="222"/>
      <c r="P88" s="220"/>
      <c r="Q88" s="39"/>
      <c r="R88" s="15">
        <v>2.3</v>
      </c>
      <c r="S88" s="71">
        <v>300000</v>
      </c>
      <c r="T88" s="469"/>
      <c r="U88" s="206"/>
      <c r="V88" s="186">
        <f t="shared" si="7"/>
        <v>0</v>
      </c>
      <c r="W88" s="228">
        <f t="shared" si="8"/>
        <v>0</v>
      </c>
      <c r="X88" s="46">
        <f t="shared" si="11"/>
        <v>0</v>
      </c>
      <c r="Y88" s="228">
        <f t="shared" si="5"/>
        <v>0</v>
      </c>
      <c r="Z88" s="246"/>
      <c r="AA88" s="238">
        <f t="shared" si="12"/>
        <v>0</v>
      </c>
    </row>
    <row r="89" spans="1:27" ht="15">
      <c r="A89" s="458" t="s">
        <v>419</v>
      </c>
      <c r="B89" s="43" t="s">
        <v>336</v>
      </c>
      <c r="C89" s="39" t="s">
        <v>25</v>
      </c>
      <c r="D89" s="38" t="s">
        <v>160</v>
      </c>
      <c r="E89" s="454" t="s">
        <v>523</v>
      </c>
      <c r="F89" s="453" t="s">
        <v>634</v>
      </c>
      <c r="G89" s="303">
        <v>36</v>
      </c>
      <c r="H89" s="123" t="s">
        <v>619</v>
      </c>
      <c r="I89" s="454" t="s">
        <v>484</v>
      </c>
      <c r="J89" s="39" t="s">
        <v>484</v>
      </c>
      <c r="K89" s="38" t="s">
        <v>3</v>
      </c>
      <c r="L89" s="315" t="s">
        <v>568</v>
      </c>
      <c r="M89" s="463" t="s">
        <v>377</v>
      </c>
      <c r="N89" s="456">
        <v>146789</v>
      </c>
      <c r="O89" s="222"/>
      <c r="P89" s="220"/>
      <c r="Q89" s="39"/>
      <c r="R89" s="15">
        <v>0.8</v>
      </c>
      <c r="S89" s="71">
        <v>20000</v>
      </c>
      <c r="T89" s="469"/>
      <c r="U89" s="206"/>
      <c r="V89" s="186">
        <f t="shared" si="7"/>
        <v>0</v>
      </c>
      <c r="W89" s="228">
        <f t="shared" si="8"/>
        <v>0</v>
      </c>
      <c r="X89" s="46">
        <f t="shared" si="11"/>
        <v>0</v>
      </c>
      <c r="Y89" s="228">
        <f t="shared" si="5"/>
        <v>0</v>
      </c>
      <c r="Z89" s="246"/>
      <c r="AA89" s="238">
        <f t="shared" si="12"/>
        <v>0</v>
      </c>
    </row>
    <row r="90" spans="1:27" ht="15">
      <c r="A90" s="458" t="s">
        <v>419</v>
      </c>
      <c r="B90" s="43" t="s">
        <v>27</v>
      </c>
      <c r="C90" s="39" t="s">
        <v>26</v>
      </c>
      <c r="D90" s="38" t="s">
        <v>160</v>
      </c>
      <c r="E90" s="454" t="s">
        <v>523</v>
      </c>
      <c r="F90" s="453" t="s">
        <v>634</v>
      </c>
      <c r="G90" s="303" t="s">
        <v>598</v>
      </c>
      <c r="H90" s="123" t="s">
        <v>657</v>
      </c>
      <c r="I90" s="454" t="s">
        <v>377</v>
      </c>
      <c r="J90" s="39" t="s">
        <v>485</v>
      </c>
      <c r="K90" s="38" t="s">
        <v>1</v>
      </c>
      <c r="L90" s="315" t="s">
        <v>546</v>
      </c>
      <c r="M90" s="463" t="s">
        <v>377</v>
      </c>
      <c r="N90" s="462" t="s">
        <v>740</v>
      </c>
      <c r="O90" s="222"/>
      <c r="P90" s="220"/>
      <c r="Q90" s="39"/>
      <c r="R90" s="15">
        <v>0.8</v>
      </c>
      <c r="S90" s="96">
        <v>20000</v>
      </c>
      <c r="T90" s="469"/>
      <c r="U90" s="206"/>
      <c r="V90" s="186">
        <f t="shared" si="7"/>
        <v>0</v>
      </c>
      <c r="W90" s="228">
        <f t="shared" si="8"/>
        <v>0</v>
      </c>
      <c r="X90" s="46">
        <f t="shared" si="11"/>
        <v>0</v>
      </c>
      <c r="Y90" s="228">
        <f t="shared" si="5"/>
        <v>0</v>
      </c>
      <c r="Z90" s="246"/>
      <c r="AA90" s="238">
        <f t="shared" si="12"/>
        <v>0</v>
      </c>
    </row>
    <row r="91" spans="1:27" ht="30">
      <c r="A91" s="458" t="s">
        <v>419</v>
      </c>
      <c r="B91" s="60" t="s">
        <v>337</v>
      </c>
      <c r="C91" s="39" t="s">
        <v>32</v>
      </c>
      <c r="D91" s="38" t="s">
        <v>333</v>
      </c>
      <c r="E91" s="454" t="s">
        <v>523</v>
      </c>
      <c r="F91" s="453" t="s">
        <v>634</v>
      </c>
      <c r="G91" s="303" t="s">
        <v>600</v>
      </c>
      <c r="H91" s="15" t="s">
        <v>962</v>
      </c>
      <c r="I91" s="454" t="s">
        <v>484</v>
      </c>
      <c r="J91" s="15" t="s">
        <v>639</v>
      </c>
      <c r="K91" s="38" t="s">
        <v>3</v>
      </c>
      <c r="L91" s="315" t="s">
        <v>568</v>
      </c>
      <c r="M91" s="463" t="s">
        <v>484</v>
      </c>
      <c r="N91" s="462" t="s">
        <v>740</v>
      </c>
      <c r="O91" s="222"/>
      <c r="P91" s="220"/>
      <c r="Q91" s="39"/>
      <c r="R91" s="273">
        <v>1.5</v>
      </c>
      <c r="S91" s="40">
        <v>93000</v>
      </c>
      <c r="T91" s="469"/>
      <c r="U91" s="206"/>
      <c r="V91" s="186">
        <f t="shared" si="7"/>
        <v>0</v>
      </c>
      <c r="W91" s="228">
        <f t="shared" si="8"/>
        <v>0</v>
      </c>
      <c r="X91" s="46">
        <f t="shared" si="11"/>
        <v>0</v>
      </c>
      <c r="Y91" s="228">
        <f t="shared" si="5"/>
        <v>0</v>
      </c>
      <c r="Z91" s="246"/>
      <c r="AA91" s="238">
        <f t="shared" si="12"/>
        <v>0</v>
      </c>
    </row>
    <row r="92" spans="1:27" ht="30">
      <c r="A92" s="458" t="s">
        <v>419</v>
      </c>
      <c r="B92" s="60" t="s">
        <v>338</v>
      </c>
      <c r="C92" s="39" t="s">
        <v>41</v>
      </c>
      <c r="D92" s="38" t="s">
        <v>241</v>
      </c>
      <c r="E92" s="454" t="s">
        <v>523</v>
      </c>
      <c r="F92" s="453" t="s">
        <v>634</v>
      </c>
      <c r="G92" s="299" t="s">
        <v>535</v>
      </c>
      <c r="H92" s="123" t="s">
        <v>669</v>
      </c>
      <c r="I92" s="454" t="s">
        <v>484</v>
      </c>
      <c r="J92" s="15" t="s">
        <v>607</v>
      </c>
      <c r="K92" s="38" t="s">
        <v>2</v>
      </c>
      <c r="L92" s="315" t="s">
        <v>581</v>
      </c>
      <c r="M92" s="463" t="s">
        <v>541</v>
      </c>
      <c r="N92" s="462" t="s">
        <v>740</v>
      </c>
      <c r="O92" s="222"/>
      <c r="P92" s="220"/>
      <c r="Q92" s="39"/>
      <c r="R92" s="273">
        <v>0.7</v>
      </c>
      <c r="S92" s="40">
        <v>11000</v>
      </c>
      <c r="T92" s="469"/>
      <c r="U92" s="206"/>
      <c r="V92" s="186">
        <f t="shared" si="7"/>
        <v>0</v>
      </c>
      <c r="W92" s="228">
        <f t="shared" si="8"/>
        <v>0</v>
      </c>
      <c r="X92" s="46">
        <f t="shared" si="11"/>
        <v>0</v>
      </c>
      <c r="Y92" s="228">
        <f t="shared" si="5"/>
        <v>0</v>
      </c>
      <c r="Z92" s="246"/>
      <c r="AA92" s="238">
        <f t="shared" si="12"/>
        <v>0</v>
      </c>
    </row>
    <row r="93" spans="1:27" s="7" customFormat="1" ht="15">
      <c r="A93" s="261"/>
      <c r="B93" s="259"/>
      <c r="C93" s="261"/>
      <c r="D93" s="352"/>
      <c r="E93" s="352"/>
      <c r="F93" s="352"/>
      <c r="G93" s="358"/>
      <c r="H93" s="354"/>
      <c r="I93" s="352"/>
      <c r="J93" s="354"/>
      <c r="K93" s="352"/>
      <c r="L93" s="352"/>
      <c r="M93" s="575"/>
      <c r="N93" s="352"/>
      <c r="O93" s="355"/>
      <c r="P93" s="354"/>
      <c r="Q93" s="354"/>
      <c r="R93" s="576"/>
      <c r="S93" s="288"/>
      <c r="T93" s="481"/>
      <c r="U93" s="261"/>
      <c r="V93" s="522">
        <f t="shared" si="7"/>
        <v>0</v>
      </c>
      <c r="W93" s="263"/>
      <c r="X93" s="263"/>
      <c r="Y93" s="263">
        <f t="shared" si="5"/>
        <v>0</v>
      </c>
      <c r="Z93" s="263"/>
      <c r="AA93" s="282"/>
    </row>
    <row r="94" spans="1:27" ht="30">
      <c r="A94" s="457" t="s">
        <v>433</v>
      </c>
      <c r="B94" s="59" t="s">
        <v>434</v>
      </c>
      <c r="C94" s="34" t="s">
        <v>244</v>
      </c>
      <c r="D94" s="336" t="s">
        <v>326</v>
      </c>
      <c r="E94" s="456" t="s">
        <v>520</v>
      </c>
      <c r="F94" s="463" t="s">
        <v>634</v>
      </c>
      <c r="G94" s="303">
        <v>24</v>
      </c>
      <c r="H94" s="337" t="s">
        <v>615</v>
      </c>
      <c r="I94" s="456" t="s">
        <v>483</v>
      </c>
      <c r="J94" s="338" t="s">
        <v>485</v>
      </c>
      <c r="K94" s="315" t="s">
        <v>1</v>
      </c>
      <c r="L94" s="315"/>
      <c r="M94" s="463" t="s">
        <v>484</v>
      </c>
      <c r="N94" s="462" t="s">
        <v>740</v>
      </c>
      <c r="O94" s="315"/>
      <c r="P94" s="315"/>
      <c r="Q94" s="338"/>
      <c r="R94" s="366">
        <v>1</v>
      </c>
      <c r="S94" s="96">
        <v>50000</v>
      </c>
      <c r="T94" s="469"/>
      <c r="U94" s="206"/>
      <c r="V94" s="186">
        <f t="shared" si="7"/>
        <v>0</v>
      </c>
      <c r="W94" s="228">
        <f aca="true" t="shared" si="13" ref="W94:W120">V94*R94</f>
        <v>0</v>
      </c>
      <c r="X94" s="46">
        <f aca="true" t="shared" si="14" ref="X94:X120">W94/S94*43560</f>
        <v>0</v>
      </c>
      <c r="Y94" s="228">
        <f t="shared" si="5"/>
        <v>0</v>
      </c>
      <c r="Z94" s="246"/>
      <c r="AA94" s="238">
        <f aca="true" t="shared" si="15" ref="AA94:AA120">X94*T94</f>
        <v>0</v>
      </c>
    </row>
    <row r="95" spans="1:27" ht="30">
      <c r="A95" s="457" t="s">
        <v>433</v>
      </c>
      <c r="B95" s="43" t="s">
        <v>804</v>
      </c>
      <c r="C95" s="39" t="s">
        <v>42</v>
      </c>
      <c r="D95" s="38" t="s">
        <v>333</v>
      </c>
      <c r="E95" s="454" t="s">
        <v>523</v>
      </c>
      <c r="F95" s="454" t="s">
        <v>635</v>
      </c>
      <c r="G95" s="303" t="s">
        <v>532</v>
      </c>
      <c r="H95" s="15" t="s">
        <v>615</v>
      </c>
      <c r="I95" s="454" t="s">
        <v>377</v>
      </c>
      <c r="J95" s="39" t="s">
        <v>485</v>
      </c>
      <c r="K95" s="38" t="s">
        <v>1</v>
      </c>
      <c r="L95" s="315"/>
      <c r="M95" s="463" t="s">
        <v>484</v>
      </c>
      <c r="N95" s="465" t="s">
        <v>882</v>
      </c>
      <c r="O95" s="220" t="s">
        <v>853</v>
      </c>
      <c r="P95" s="220" t="s">
        <v>853</v>
      </c>
      <c r="Q95" s="15" t="s">
        <v>883</v>
      </c>
      <c r="R95" s="15">
        <v>2.4</v>
      </c>
      <c r="S95" s="96">
        <v>331250</v>
      </c>
      <c r="T95" s="469"/>
      <c r="U95" s="206"/>
      <c r="V95" s="186">
        <f t="shared" si="7"/>
        <v>0</v>
      </c>
      <c r="W95" s="228">
        <f t="shared" si="13"/>
        <v>0</v>
      </c>
      <c r="X95" s="46">
        <f t="shared" si="14"/>
        <v>0</v>
      </c>
      <c r="Y95" s="228">
        <f t="shared" si="5"/>
        <v>0</v>
      </c>
      <c r="Z95" s="246"/>
      <c r="AA95" s="238">
        <f t="shared" si="15"/>
        <v>0</v>
      </c>
    </row>
    <row r="96" spans="1:27" ht="15">
      <c r="A96" s="457" t="s">
        <v>433</v>
      </c>
      <c r="B96" s="59" t="s">
        <v>436</v>
      </c>
      <c r="C96" s="34" t="s">
        <v>268</v>
      </c>
      <c r="D96" s="336" t="s">
        <v>326</v>
      </c>
      <c r="E96" s="456" t="s">
        <v>523</v>
      </c>
      <c r="F96" s="463" t="s">
        <v>634</v>
      </c>
      <c r="G96" s="303" t="s">
        <v>573</v>
      </c>
      <c r="H96" s="337" t="s">
        <v>615</v>
      </c>
      <c r="I96" s="456" t="s">
        <v>484</v>
      </c>
      <c r="J96" s="338" t="s">
        <v>483</v>
      </c>
      <c r="K96" s="315" t="s">
        <v>1</v>
      </c>
      <c r="L96" s="315" t="s">
        <v>550</v>
      </c>
      <c r="M96" s="463" t="s">
        <v>377</v>
      </c>
      <c r="N96" s="462" t="s">
        <v>835</v>
      </c>
      <c r="O96" s="315"/>
      <c r="P96" s="315"/>
      <c r="Q96" s="338"/>
      <c r="R96" s="366">
        <v>1</v>
      </c>
      <c r="S96" s="96">
        <v>30000</v>
      </c>
      <c r="T96" s="469"/>
      <c r="U96" s="206"/>
      <c r="V96" s="186">
        <f t="shared" si="7"/>
        <v>0</v>
      </c>
      <c r="W96" s="228">
        <f t="shared" si="13"/>
        <v>0</v>
      </c>
      <c r="X96" s="46">
        <f t="shared" si="14"/>
        <v>0</v>
      </c>
      <c r="Y96" s="228">
        <f t="shared" si="5"/>
        <v>0</v>
      </c>
      <c r="Z96" s="246"/>
      <c r="AA96" s="238">
        <f t="shared" si="15"/>
        <v>0</v>
      </c>
    </row>
    <row r="97" spans="1:27" s="32" customFormat="1" ht="15">
      <c r="A97" s="457" t="s">
        <v>433</v>
      </c>
      <c r="B97" s="43" t="s">
        <v>771</v>
      </c>
      <c r="C97" s="39" t="s">
        <v>772</v>
      </c>
      <c r="D97" s="125" t="s">
        <v>333</v>
      </c>
      <c r="E97" s="453" t="s">
        <v>627</v>
      </c>
      <c r="F97" s="453" t="s">
        <v>634</v>
      </c>
      <c r="G97" s="301" t="s">
        <v>612</v>
      </c>
      <c r="H97" s="15" t="s">
        <v>621</v>
      </c>
      <c r="I97" s="453" t="s">
        <v>484</v>
      </c>
      <c r="J97" s="15" t="s">
        <v>608</v>
      </c>
      <c r="K97" s="125" t="s">
        <v>1</v>
      </c>
      <c r="L97" s="315"/>
      <c r="M97" s="463"/>
      <c r="N97" s="462" t="s">
        <v>836</v>
      </c>
      <c r="O97" s="220"/>
      <c r="P97" s="220"/>
      <c r="Q97" s="39"/>
      <c r="R97" s="15">
        <v>0.9</v>
      </c>
      <c r="S97" s="40">
        <v>23000</v>
      </c>
      <c r="T97" s="469"/>
      <c r="U97" s="206"/>
      <c r="V97" s="186">
        <f>U97/100*20</f>
        <v>0</v>
      </c>
      <c r="W97" s="228">
        <f t="shared" si="13"/>
        <v>0</v>
      </c>
      <c r="X97" s="46">
        <f t="shared" si="14"/>
        <v>0</v>
      </c>
      <c r="Y97" s="228">
        <f t="shared" si="5"/>
        <v>0</v>
      </c>
      <c r="Z97" s="246"/>
      <c r="AA97" s="238">
        <f t="shared" si="15"/>
        <v>0</v>
      </c>
    </row>
    <row r="98" spans="1:27" s="32" customFormat="1" ht="15">
      <c r="A98" s="457" t="s">
        <v>433</v>
      </c>
      <c r="B98" s="43" t="s">
        <v>773</v>
      </c>
      <c r="C98" s="39" t="s">
        <v>774</v>
      </c>
      <c r="D98" s="6" t="s">
        <v>333</v>
      </c>
      <c r="E98" s="453" t="s">
        <v>627</v>
      </c>
      <c r="F98" s="453" t="s">
        <v>634</v>
      </c>
      <c r="G98" s="301" t="s">
        <v>612</v>
      </c>
      <c r="H98" s="15" t="s">
        <v>621</v>
      </c>
      <c r="I98" s="453" t="s">
        <v>484</v>
      </c>
      <c r="J98" s="15" t="s">
        <v>608</v>
      </c>
      <c r="K98" s="125" t="s">
        <v>1</v>
      </c>
      <c r="L98" s="315"/>
      <c r="M98" s="463"/>
      <c r="N98" s="462" t="s">
        <v>740</v>
      </c>
      <c r="O98" s="220"/>
      <c r="P98" s="220"/>
      <c r="Q98" s="39"/>
      <c r="R98" s="15">
        <v>1.1</v>
      </c>
      <c r="S98" s="40">
        <v>58000</v>
      </c>
      <c r="T98" s="469"/>
      <c r="U98" s="206"/>
      <c r="V98" s="186">
        <f>U98/100*20</f>
        <v>0</v>
      </c>
      <c r="W98" s="228">
        <f t="shared" si="13"/>
        <v>0</v>
      </c>
      <c r="X98" s="46">
        <f t="shared" si="14"/>
        <v>0</v>
      </c>
      <c r="Y98" s="228">
        <f t="shared" si="5"/>
        <v>0</v>
      </c>
      <c r="Z98" s="246"/>
      <c r="AA98" s="238">
        <f t="shared" si="15"/>
        <v>0</v>
      </c>
    </row>
    <row r="99" spans="1:27" s="32" customFormat="1" ht="15">
      <c r="A99" s="457" t="s">
        <v>433</v>
      </c>
      <c r="B99" s="43" t="s">
        <v>779</v>
      </c>
      <c r="C99" s="39" t="s">
        <v>780</v>
      </c>
      <c r="D99" s="125" t="s">
        <v>326</v>
      </c>
      <c r="E99" s="453" t="s">
        <v>627</v>
      </c>
      <c r="F99" s="453" t="s">
        <v>635</v>
      </c>
      <c r="G99" s="301" t="s">
        <v>767</v>
      </c>
      <c r="H99" s="15" t="s">
        <v>672</v>
      </c>
      <c r="I99" s="453" t="s">
        <v>377</v>
      </c>
      <c r="J99" s="15" t="s">
        <v>608</v>
      </c>
      <c r="K99" s="125" t="s">
        <v>1</v>
      </c>
      <c r="L99" s="315"/>
      <c r="M99" s="463"/>
      <c r="N99" s="462" t="s">
        <v>740</v>
      </c>
      <c r="O99" s="220"/>
      <c r="P99" s="220"/>
      <c r="Q99" s="39"/>
      <c r="R99" s="15">
        <v>1</v>
      </c>
      <c r="S99" s="40">
        <v>39000</v>
      </c>
      <c r="T99" s="469"/>
      <c r="U99" s="206"/>
      <c r="V99" s="186">
        <f>U99/100*60</f>
        <v>0</v>
      </c>
      <c r="W99" s="228">
        <f t="shared" si="13"/>
        <v>0</v>
      </c>
      <c r="X99" s="117">
        <f t="shared" si="14"/>
        <v>0</v>
      </c>
      <c r="Y99" s="228">
        <f t="shared" si="5"/>
        <v>0</v>
      </c>
      <c r="Z99" s="470"/>
      <c r="AA99" s="238">
        <f t="shared" si="15"/>
        <v>0</v>
      </c>
    </row>
    <row r="100" spans="1:27" ht="15">
      <c r="A100" s="457" t="s">
        <v>433</v>
      </c>
      <c r="B100" s="60" t="s">
        <v>438</v>
      </c>
      <c r="C100" s="39" t="s">
        <v>270</v>
      </c>
      <c r="D100" s="38" t="s">
        <v>326</v>
      </c>
      <c r="E100" s="454" t="s">
        <v>520</v>
      </c>
      <c r="F100" s="453" t="s">
        <v>634</v>
      </c>
      <c r="G100" s="303" t="s">
        <v>573</v>
      </c>
      <c r="H100" s="15" t="s">
        <v>672</v>
      </c>
      <c r="I100" s="454" t="s">
        <v>377</v>
      </c>
      <c r="J100" s="15" t="s">
        <v>638</v>
      </c>
      <c r="K100" s="38" t="s">
        <v>1</v>
      </c>
      <c r="L100" s="315" t="s">
        <v>557</v>
      </c>
      <c r="M100" s="463"/>
      <c r="N100" s="462" t="s">
        <v>740</v>
      </c>
      <c r="O100" s="220"/>
      <c r="P100" s="220"/>
      <c r="Q100" s="39"/>
      <c r="R100" s="15">
        <v>0.7</v>
      </c>
      <c r="S100" s="96">
        <v>11000</v>
      </c>
      <c r="T100" s="469"/>
      <c r="U100" s="206"/>
      <c r="V100" s="186">
        <f t="shared" si="7"/>
        <v>0</v>
      </c>
      <c r="W100" s="228">
        <f t="shared" si="13"/>
        <v>0</v>
      </c>
      <c r="X100" s="46">
        <f t="shared" si="14"/>
        <v>0</v>
      </c>
      <c r="Y100" s="228">
        <f t="shared" si="5"/>
        <v>0</v>
      </c>
      <c r="Z100" s="246"/>
      <c r="AA100" s="238">
        <f t="shared" si="15"/>
        <v>0</v>
      </c>
    </row>
    <row r="101" spans="1:27" ht="15">
      <c r="A101" s="457" t="s">
        <v>433</v>
      </c>
      <c r="B101" s="60" t="s">
        <v>439</v>
      </c>
      <c r="C101" s="39" t="s">
        <v>129</v>
      </c>
      <c r="D101" s="38" t="s">
        <v>320</v>
      </c>
      <c r="E101" s="454" t="s">
        <v>520</v>
      </c>
      <c r="F101" s="453" t="s">
        <v>635</v>
      </c>
      <c r="G101" s="303">
        <v>24</v>
      </c>
      <c r="H101" s="15" t="s">
        <v>672</v>
      </c>
      <c r="I101" s="454" t="s">
        <v>377</v>
      </c>
      <c r="J101" s="39" t="s">
        <v>485</v>
      </c>
      <c r="K101" s="38" t="s">
        <v>1</v>
      </c>
      <c r="L101" s="315"/>
      <c r="M101" s="463" t="s">
        <v>377</v>
      </c>
      <c r="N101" s="456">
        <v>12456789</v>
      </c>
      <c r="O101" s="220"/>
      <c r="P101" s="220"/>
      <c r="Q101" s="39"/>
      <c r="R101" s="15">
        <v>1.4</v>
      </c>
      <c r="S101" s="96">
        <v>84000</v>
      </c>
      <c r="T101" s="469"/>
      <c r="U101" s="206"/>
      <c r="V101" s="186">
        <f t="shared" si="7"/>
        <v>0</v>
      </c>
      <c r="W101" s="228">
        <f t="shared" si="13"/>
        <v>0</v>
      </c>
      <c r="X101" s="46">
        <f t="shared" si="14"/>
        <v>0</v>
      </c>
      <c r="Y101" s="228">
        <f t="shared" si="5"/>
        <v>0</v>
      </c>
      <c r="Z101" s="246"/>
      <c r="AA101" s="238">
        <f t="shared" si="15"/>
        <v>0</v>
      </c>
    </row>
    <row r="102" spans="1:27" ht="15">
      <c r="A102" s="457" t="s">
        <v>433</v>
      </c>
      <c r="B102" s="60" t="s">
        <v>440</v>
      </c>
      <c r="C102" s="39" t="s">
        <v>130</v>
      </c>
      <c r="D102" s="38" t="s">
        <v>326</v>
      </c>
      <c r="E102" s="454" t="s">
        <v>627</v>
      </c>
      <c r="F102" s="454" t="s">
        <v>538</v>
      </c>
      <c r="G102" s="303">
        <v>36</v>
      </c>
      <c r="H102" s="123" t="s">
        <v>621</v>
      </c>
      <c r="I102" s="454" t="s">
        <v>377</v>
      </c>
      <c r="J102" s="39" t="s">
        <v>485</v>
      </c>
      <c r="K102" s="38" t="s">
        <v>1</v>
      </c>
      <c r="L102" s="315" t="s">
        <v>547</v>
      </c>
      <c r="M102" s="463" t="s">
        <v>377</v>
      </c>
      <c r="N102" s="462" t="s">
        <v>740</v>
      </c>
      <c r="O102" s="220"/>
      <c r="P102" s="220"/>
      <c r="Q102" s="39"/>
      <c r="R102" s="15">
        <v>1</v>
      </c>
      <c r="S102" s="96">
        <v>34000</v>
      </c>
      <c r="T102" s="469"/>
      <c r="U102" s="206"/>
      <c r="V102" s="186">
        <f t="shared" si="7"/>
        <v>0</v>
      </c>
      <c r="W102" s="228">
        <f t="shared" si="13"/>
        <v>0</v>
      </c>
      <c r="X102" s="46">
        <f t="shared" si="14"/>
        <v>0</v>
      </c>
      <c r="Y102" s="228">
        <f t="shared" si="5"/>
        <v>0</v>
      </c>
      <c r="Z102" s="246"/>
      <c r="AA102" s="238">
        <f t="shared" si="15"/>
        <v>0</v>
      </c>
    </row>
    <row r="103" spans="1:27" ht="75.75" customHeight="1">
      <c r="A103" s="457" t="s">
        <v>433</v>
      </c>
      <c r="B103" s="60" t="s">
        <v>441</v>
      </c>
      <c r="C103" s="39" t="s">
        <v>131</v>
      </c>
      <c r="D103" s="38" t="s">
        <v>326</v>
      </c>
      <c r="E103" s="454" t="s">
        <v>523</v>
      </c>
      <c r="F103" s="453" t="s">
        <v>634</v>
      </c>
      <c r="G103" s="303" t="s">
        <v>574</v>
      </c>
      <c r="H103" s="123" t="s">
        <v>616</v>
      </c>
      <c r="I103" s="454" t="s">
        <v>377</v>
      </c>
      <c r="J103" s="39" t="s">
        <v>483</v>
      </c>
      <c r="K103" s="38" t="s">
        <v>7</v>
      </c>
      <c r="L103" s="315" t="s">
        <v>566</v>
      </c>
      <c r="M103" s="463"/>
      <c r="N103" s="462" t="s">
        <v>854</v>
      </c>
      <c r="O103" s="220"/>
      <c r="P103" s="220"/>
      <c r="Q103" s="39" t="s">
        <v>888</v>
      </c>
      <c r="R103" s="15">
        <v>1.1</v>
      </c>
      <c r="S103" s="96">
        <v>53000</v>
      </c>
      <c r="T103" s="469"/>
      <c r="U103" s="206"/>
      <c r="V103" s="186">
        <f t="shared" si="7"/>
        <v>0</v>
      </c>
      <c r="W103" s="228">
        <f t="shared" si="13"/>
        <v>0</v>
      </c>
      <c r="X103" s="46">
        <f t="shared" si="14"/>
        <v>0</v>
      </c>
      <c r="Y103" s="228">
        <f t="shared" si="5"/>
        <v>0</v>
      </c>
      <c r="Z103" s="246"/>
      <c r="AA103" s="238">
        <f t="shared" si="15"/>
        <v>0</v>
      </c>
    </row>
    <row r="104" spans="1:27" ht="15">
      <c r="A104" s="457" t="s">
        <v>433</v>
      </c>
      <c r="B104" s="60" t="s">
        <v>442</v>
      </c>
      <c r="C104" s="39" t="s">
        <v>132</v>
      </c>
      <c r="D104" s="38" t="s">
        <v>326</v>
      </c>
      <c r="E104" s="454" t="s">
        <v>523</v>
      </c>
      <c r="F104" s="454" t="s">
        <v>634</v>
      </c>
      <c r="G104" s="303">
        <v>36</v>
      </c>
      <c r="H104" s="123" t="s">
        <v>619</v>
      </c>
      <c r="I104" s="454" t="s">
        <v>483</v>
      </c>
      <c r="J104" s="39" t="s">
        <v>485</v>
      </c>
      <c r="K104" s="38" t="s">
        <v>1</v>
      </c>
      <c r="L104" s="315" t="s">
        <v>543</v>
      </c>
      <c r="M104" s="463" t="s">
        <v>377</v>
      </c>
      <c r="N104" s="462" t="s">
        <v>740</v>
      </c>
      <c r="O104" s="220"/>
      <c r="P104" s="220"/>
      <c r="Q104" s="39"/>
      <c r="R104" s="15">
        <v>1.6</v>
      </c>
      <c r="S104" s="96">
        <v>100000</v>
      </c>
      <c r="T104" s="469"/>
      <c r="U104" s="206"/>
      <c r="V104" s="186">
        <f t="shared" si="7"/>
        <v>0</v>
      </c>
      <c r="W104" s="228">
        <f t="shared" si="13"/>
        <v>0</v>
      </c>
      <c r="X104" s="46">
        <f t="shared" si="14"/>
        <v>0</v>
      </c>
      <c r="Y104" s="228">
        <f t="shared" si="5"/>
        <v>0</v>
      </c>
      <c r="Z104" s="246"/>
      <c r="AA104" s="238">
        <f t="shared" si="15"/>
        <v>0</v>
      </c>
    </row>
    <row r="105" spans="1:27" ht="15">
      <c r="A105" s="457" t="s">
        <v>433</v>
      </c>
      <c r="B105" s="60" t="s">
        <v>443</v>
      </c>
      <c r="C105" s="39" t="s">
        <v>153</v>
      </c>
      <c r="D105" s="38" t="s">
        <v>326</v>
      </c>
      <c r="E105" s="454" t="s">
        <v>520</v>
      </c>
      <c r="F105" s="453" t="s">
        <v>634</v>
      </c>
      <c r="G105" s="303">
        <v>12</v>
      </c>
      <c r="H105" s="123" t="s">
        <v>616</v>
      </c>
      <c r="I105" s="454" t="s">
        <v>484</v>
      </c>
      <c r="J105" s="39" t="s">
        <v>485</v>
      </c>
      <c r="K105" s="38" t="s">
        <v>1</v>
      </c>
      <c r="L105" s="315"/>
      <c r="M105" s="463" t="s">
        <v>484</v>
      </c>
      <c r="N105" s="462" t="s">
        <v>740</v>
      </c>
      <c r="O105" s="220"/>
      <c r="P105" s="220"/>
      <c r="Q105" s="39"/>
      <c r="R105" s="15">
        <v>1.3</v>
      </c>
      <c r="S105" s="96">
        <v>70000</v>
      </c>
      <c r="T105" s="469"/>
      <c r="U105" s="206"/>
      <c r="V105" s="186">
        <f t="shared" si="7"/>
        <v>0</v>
      </c>
      <c r="W105" s="228">
        <f t="shared" si="13"/>
        <v>0</v>
      </c>
      <c r="X105" s="46">
        <f t="shared" si="14"/>
        <v>0</v>
      </c>
      <c r="Y105" s="228">
        <f t="shared" si="5"/>
        <v>0</v>
      </c>
      <c r="Z105" s="246"/>
      <c r="AA105" s="238">
        <f t="shared" si="15"/>
        <v>0</v>
      </c>
    </row>
    <row r="106" spans="1:27" ht="15">
      <c r="A106" s="457" t="s">
        <v>433</v>
      </c>
      <c r="B106" s="60" t="s">
        <v>529</v>
      </c>
      <c r="C106" s="39" t="s">
        <v>154</v>
      </c>
      <c r="D106" s="38" t="s">
        <v>326</v>
      </c>
      <c r="E106" s="454" t="s">
        <v>520</v>
      </c>
      <c r="F106" s="454" t="s">
        <v>634</v>
      </c>
      <c r="G106" s="303">
        <v>18</v>
      </c>
      <c r="H106" s="123" t="s">
        <v>616</v>
      </c>
      <c r="I106" s="454" t="s">
        <v>484</v>
      </c>
      <c r="J106" s="39" t="s">
        <v>485</v>
      </c>
      <c r="K106" s="38" t="s">
        <v>1</v>
      </c>
      <c r="L106" s="315"/>
      <c r="M106" s="463" t="s">
        <v>377</v>
      </c>
      <c r="N106" s="462" t="s">
        <v>837</v>
      </c>
      <c r="O106" s="222" t="s">
        <v>444</v>
      </c>
      <c r="P106" s="222" t="s">
        <v>444</v>
      </c>
      <c r="Q106" s="39"/>
      <c r="R106" s="15">
        <v>1.6</v>
      </c>
      <c r="S106" s="96">
        <v>100000</v>
      </c>
      <c r="T106" s="469"/>
      <c r="U106" s="206"/>
      <c r="V106" s="186">
        <f t="shared" si="7"/>
        <v>0</v>
      </c>
      <c r="W106" s="228">
        <f t="shared" si="13"/>
        <v>0</v>
      </c>
      <c r="X106" s="46">
        <f t="shared" si="14"/>
        <v>0</v>
      </c>
      <c r="Y106" s="228">
        <f t="shared" si="5"/>
        <v>0</v>
      </c>
      <c r="Z106" s="246"/>
      <c r="AA106" s="238">
        <f t="shared" si="15"/>
        <v>0</v>
      </c>
    </row>
    <row r="107" spans="1:27" ht="15">
      <c r="A107" s="457" t="s">
        <v>433</v>
      </c>
      <c r="B107" s="60" t="s">
        <v>445</v>
      </c>
      <c r="C107" s="39" t="s">
        <v>155</v>
      </c>
      <c r="D107" s="38" t="s">
        <v>326</v>
      </c>
      <c r="E107" s="454" t="s">
        <v>520</v>
      </c>
      <c r="F107" s="454" t="s">
        <v>634</v>
      </c>
      <c r="G107" s="303">
        <v>15</v>
      </c>
      <c r="H107" s="123" t="s">
        <v>616</v>
      </c>
      <c r="I107" s="454" t="s">
        <v>484</v>
      </c>
      <c r="J107" s="39" t="s">
        <v>485</v>
      </c>
      <c r="K107" s="38" t="s">
        <v>1</v>
      </c>
      <c r="L107" s="315"/>
      <c r="M107" s="463" t="s">
        <v>377</v>
      </c>
      <c r="N107" s="462" t="s">
        <v>740</v>
      </c>
      <c r="O107" s="220"/>
      <c r="P107" s="220"/>
      <c r="Q107" s="39"/>
      <c r="R107" s="15">
        <v>1</v>
      </c>
      <c r="S107" s="96">
        <v>51000</v>
      </c>
      <c r="T107" s="469"/>
      <c r="U107" s="206"/>
      <c r="V107" s="186">
        <f t="shared" si="7"/>
        <v>0</v>
      </c>
      <c r="W107" s="228">
        <f t="shared" si="13"/>
        <v>0</v>
      </c>
      <c r="X107" s="46">
        <f t="shared" si="14"/>
        <v>0</v>
      </c>
      <c r="Y107" s="228">
        <f t="shared" si="5"/>
        <v>0</v>
      </c>
      <c r="Z107" s="246"/>
      <c r="AA107" s="238">
        <f t="shared" si="15"/>
        <v>0</v>
      </c>
    </row>
    <row r="108" spans="1:27" ht="15">
      <c r="A108" s="457" t="s">
        <v>433</v>
      </c>
      <c r="B108" s="60" t="s">
        <v>446</v>
      </c>
      <c r="C108" s="39" t="s">
        <v>175</v>
      </c>
      <c r="D108" s="38" t="s">
        <v>326</v>
      </c>
      <c r="E108" s="454" t="s">
        <v>523</v>
      </c>
      <c r="F108" s="453" t="s">
        <v>634</v>
      </c>
      <c r="G108" s="303">
        <v>36</v>
      </c>
      <c r="H108" s="123" t="s">
        <v>617</v>
      </c>
      <c r="I108" s="454" t="s">
        <v>484</v>
      </c>
      <c r="J108" s="39" t="s">
        <v>483</v>
      </c>
      <c r="K108" s="38" t="s">
        <v>1</v>
      </c>
      <c r="L108" s="315"/>
      <c r="M108" s="463"/>
      <c r="N108" s="462" t="s">
        <v>837</v>
      </c>
      <c r="O108" s="220"/>
      <c r="P108" s="220"/>
      <c r="Q108" s="39"/>
      <c r="R108" s="15">
        <v>1.3</v>
      </c>
      <c r="S108" s="96">
        <v>74000</v>
      </c>
      <c r="T108" s="469"/>
      <c r="U108" s="206"/>
      <c r="V108" s="186">
        <f t="shared" si="7"/>
        <v>0</v>
      </c>
      <c r="W108" s="228">
        <f t="shared" si="13"/>
        <v>0</v>
      </c>
      <c r="X108" s="46">
        <f t="shared" si="14"/>
        <v>0</v>
      </c>
      <c r="Y108" s="228">
        <f t="shared" si="5"/>
        <v>0</v>
      </c>
      <c r="Z108" s="246"/>
      <c r="AA108" s="238">
        <f t="shared" si="15"/>
        <v>0</v>
      </c>
    </row>
    <row r="109" spans="1:27" ht="15">
      <c r="A109" s="457" t="s">
        <v>433</v>
      </c>
      <c r="B109" s="60" t="s">
        <v>447</v>
      </c>
      <c r="C109" s="39" t="s">
        <v>176</v>
      </c>
      <c r="D109" s="38" t="s">
        <v>326</v>
      </c>
      <c r="E109" s="454" t="s">
        <v>520</v>
      </c>
      <c r="F109" s="453" t="s">
        <v>634</v>
      </c>
      <c r="G109" s="303" t="s">
        <v>582</v>
      </c>
      <c r="H109" s="123" t="s">
        <v>615</v>
      </c>
      <c r="I109" s="454" t="s">
        <v>377</v>
      </c>
      <c r="J109" s="39" t="s">
        <v>483</v>
      </c>
      <c r="K109" s="38" t="s">
        <v>1</v>
      </c>
      <c r="L109" s="315">
        <v>7</v>
      </c>
      <c r="M109" s="463" t="s">
        <v>377</v>
      </c>
      <c r="N109" s="462" t="s">
        <v>740</v>
      </c>
      <c r="O109" s="220"/>
      <c r="P109" s="220"/>
      <c r="Q109" s="39"/>
      <c r="R109" s="15">
        <v>1.3</v>
      </c>
      <c r="S109" s="96">
        <v>70000</v>
      </c>
      <c r="T109" s="469"/>
      <c r="U109" s="206"/>
      <c r="V109" s="186">
        <f t="shared" si="7"/>
        <v>0</v>
      </c>
      <c r="W109" s="228">
        <f t="shared" si="13"/>
        <v>0</v>
      </c>
      <c r="X109" s="46">
        <f t="shared" si="14"/>
        <v>0</v>
      </c>
      <c r="Y109" s="228">
        <f t="shared" si="5"/>
        <v>0</v>
      </c>
      <c r="Z109" s="246"/>
      <c r="AA109" s="238">
        <f t="shared" si="15"/>
        <v>0</v>
      </c>
    </row>
    <row r="110" spans="1:27" ht="15">
      <c r="A110" s="457" t="s">
        <v>433</v>
      </c>
      <c r="B110" s="60" t="s">
        <v>448</v>
      </c>
      <c r="C110" s="39" t="s">
        <v>177</v>
      </c>
      <c r="D110" s="38" t="s">
        <v>326</v>
      </c>
      <c r="E110" s="454" t="s">
        <v>627</v>
      </c>
      <c r="F110" s="453" t="s">
        <v>634</v>
      </c>
      <c r="G110" s="303">
        <v>36</v>
      </c>
      <c r="H110" s="123" t="s">
        <v>619</v>
      </c>
      <c r="I110" s="454" t="s">
        <v>484</v>
      </c>
      <c r="J110" s="39" t="s">
        <v>485</v>
      </c>
      <c r="K110" s="38" t="s">
        <v>1</v>
      </c>
      <c r="L110" s="315"/>
      <c r="M110" s="463"/>
      <c r="N110" s="462" t="s">
        <v>740</v>
      </c>
      <c r="O110" s="220"/>
      <c r="P110" s="220"/>
      <c r="Q110" s="39"/>
      <c r="R110" s="15">
        <v>1.5</v>
      </c>
      <c r="S110" s="96">
        <v>90000</v>
      </c>
      <c r="T110" s="469"/>
      <c r="U110" s="206"/>
      <c r="V110" s="186">
        <f t="shared" si="7"/>
        <v>0</v>
      </c>
      <c r="W110" s="228">
        <f t="shared" si="13"/>
        <v>0</v>
      </c>
      <c r="X110" s="46">
        <f t="shared" si="14"/>
        <v>0</v>
      </c>
      <c r="Y110" s="228">
        <f aca="true" t="shared" si="16" ref="Y110:Y124">X110</f>
        <v>0</v>
      </c>
      <c r="Z110" s="246"/>
      <c r="AA110" s="238">
        <f t="shared" si="15"/>
        <v>0</v>
      </c>
    </row>
    <row r="111" spans="1:27" ht="15">
      <c r="A111" s="457" t="s">
        <v>433</v>
      </c>
      <c r="B111" s="60" t="s">
        <v>474</v>
      </c>
      <c r="C111" s="39" t="s">
        <v>195</v>
      </c>
      <c r="D111" s="38" t="s">
        <v>326</v>
      </c>
      <c r="E111" s="454" t="s">
        <v>523</v>
      </c>
      <c r="F111" s="454" t="s">
        <v>634</v>
      </c>
      <c r="G111" s="303">
        <v>24</v>
      </c>
      <c r="H111" s="123" t="s">
        <v>616</v>
      </c>
      <c r="I111" s="454" t="s">
        <v>483</v>
      </c>
      <c r="J111" s="39" t="s">
        <v>608</v>
      </c>
      <c r="K111" s="38" t="s">
        <v>1</v>
      </c>
      <c r="L111" s="315"/>
      <c r="M111" s="463" t="s">
        <v>484</v>
      </c>
      <c r="N111" s="462" t="s">
        <v>839</v>
      </c>
      <c r="O111" s="222"/>
      <c r="P111" s="220"/>
      <c r="Q111" s="39"/>
      <c r="R111" s="15">
        <v>0.4</v>
      </c>
      <c r="S111" s="96">
        <v>4200</v>
      </c>
      <c r="T111" s="469"/>
      <c r="U111" s="206"/>
      <c r="V111" s="186">
        <f aca="true" t="shared" si="17" ref="V111:V124">U111/100*20</f>
        <v>0</v>
      </c>
      <c r="W111" s="228">
        <f t="shared" si="13"/>
        <v>0</v>
      </c>
      <c r="X111" s="46">
        <f t="shared" si="14"/>
        <v>0</v>
      </c>
      <c r="Y111" s="228">
        <f t="shared" si="16"/>
        <v>0</v>
      </c>
      <c r="Z111" s="246"/>
      <c r="AA111" s="238">
        <f t="shared" si="15"/>
        <v>0</v>
      </c>
    </row>
    <row r="112" spans="1:27" ht="15">
      <c r="A112" s="457" t="s">
        <v>433</v>
      </c>
      <c r="B112" s="60" t="s">
        <v>449</v>
      </c>
      <c r="C112" s="39" t="s">
        <v>196</v>
      </c>
      <c r="D112" s="38" t="s">
        <v>313</v>
      </c>
      <c r="E112" s="454" t="s">
        <v>520</v>
      </c>
      <c r="F112" s="453" t="s">
        <v>538</v>
      </c>
      <c r="G112" s="303">
        <v>24</v>
      </c>
      <c r="H112" s="123" t="s">
        <v>619</v>
      </c>
      <c r="I112" s="454" t="s">
        <v>483</v>
      </c>
      <c r="J112" s="39" t="s">
        <v>484</v>
      </c>
      <c r="K112" s="38" t="s">
        <v>1</v>
      </c>
      <c r="L112" s="315"/>
      <c r="M112" s="463"/>
      <c r="N112" s="462" t="s">
        <v>740</v>
      </c>
      <c r="O112" s="222"/>
      <c r="P112" s="220"/>
      <c r="Q112" s="39"/>
      <c r="R112" s="15">
        <v>8</v>
      </c>
      <c r="S112" s="96">
        <v>3200000</v>
      </c>
      <c r="T112" s="469"/>
      <c r="U112" s="206"/>
      <c r="V112" s="186">
        <f t="shared" si="17"/>
        <v>0</v>
      </c>
      <c r="W112" s="228">
        <f t="shared" si="13"/>
        <v>0</v>
      </c>
      <c r="X112" s="46">
        <f t="shared" si="14"/>
        <v>0</v>
      </c>
      <c r="Y112" s="228">
        <f t="shared" si="16"/>
        <v>0</v>
      </c>
      <c r="Z112" s="246"/>
      <c r="AA112" s="238">
        <f t="shared" si="15"/>
        <v>0</v>
      </c>
    </row>
    <row r="113" spans="1:27" ht="15">
      <c r="A113" s="457" t="s">
        <v>433</v>
      </c>
      <c r="B113" s="60" t="s">
        <v>450</v>
      </c>
      <c r="C113" s="39" t="s">
        <v>197</v>
      </c>
      <c r="D113" s="38" t="s">
        <v>326</v>
      </c>
      <c r="E113" s="454" t="s">
        <v>520</v>
      </c>
      <c r="F113" s="454" t="s">
        <v>634</v>
      </c>
      <c r="G113" s="303" t="s">
        <v>532</v>
      </c>
      <c r="H113" s="123" t="s">
        <v>617</v>
      </c>
      <c r="I113" s="454" t="s">
        <v>483</v>
      </c>
      <c r="J113" s="39" t="s">
        <v>638</v>
      </c>
      <c r="K113" s="38" t="s">
        <v>1</v>
      </c>
      <c r="L113" s="315">
        <v>7</v>
      </c>
      <c r="M113" s="463" t="s">
        <v>377</v>
      </c>
      <c r="N113" s="462" t="s">
        <v>840</v>
      </c>
      <c r="O113" s="220"/>
      <c r="P113" s="220"/>
      <c r="Q113" s="39"/>
      <c r="R113" s="15">
        <v>5</v>
      </c>
      <c r="S113" s="96">
        <v>1000000</v>
      </c>
      <c r="T113" s="469"/>
      <c r="U113" s="206"/>
      <c r="V113" s="186">
        <f t="shared" si="17"/>
        <v>0</v>
      </c>
      <c r="W113" s="228">
        <f t="shared" si="13"/>
        <v>0</v>
      </c>
      <c r="X113" s="46">
        <f t="shared" si="14"/>
        <v>0</v>
      </c>
      <c r="Y113" s="228">
        <f t="shared" si="16"/>
        <v>0</v>
      </c>
      <c r="Z113" s="246"/>
      <c r="AA113" s="238">
        <f t="shared" si="15"/>
        <v>0</v>
      </c>
    </row>
    <row r="114" spans="1:27" ht="15">
      <c r="A114" s="457" t="s">
        <v>433</v>
      </c>
      <c r="B114" s="60" t="s">
        <v>486</v>
      </c>
      <c r="C114" s="39" t="s">
        <v>487</v>
      </c>
      <c r="D114" s="38" t="s">
        <v>326</v>
      </c>
      <c r="E114" s="454" t="s">
        <v>520</v>
      </c>
      <c r="F114" s="454" t="s">
        <v>634</v>
      </c>
      <c r="G114" s="303">
        <v>24</v>
      </c>
      <c r="H114" s="123" t="s">
        <v>672</v>
      </c>
      <c r="I114" s="454" t="s">
        <v>483</v>
      </c>
      <c r="J114" s="39" t="s">
        <v>485</v>
      </c>
      <c r="K114" s="38" t="s">
        <v>1</v>
      </c>
      <c r="L114" s="315"/>
      <c r="M114" s="463" t="s">
        <v>377</v>
      </c>
      <c r="N114" s="462" t="s">
        <v>740</v>
      </c>
      <c r="O114" s="220"/>
      <c r="P114" s="220"/>
      <c r="Q114" s="39"/>
      <c r="R114" s="15">
        <v>6.6</v>
      </c>
      <c r="S114" s="71">
        <v>1851000</v>
      </c>
      <c r="T114" s="469"/>
      <c r="U114" s="206"/>
      <c r="V114" s="186">
        <f t="shared" si="17"/>
        <v>0</v>
      </c>
      <c r="W114" s="228">
        <f t="shared" si="13"/>
        <v>0</v>
      </c>
      <c r="X114" s="46">
        <f t="shared" si="14"/>
        <v>0</v>
      </c>
      <c r="Y114" s="228">
        <f t="shared" si="16"/>
        <v>0</v>
      </c>
      <c r="Z114" s="246"/>
      <c r="AA114" s="238">
        <f t="shared" si="15"/>
        <v>0</v>
      </c>
    </row>
    <row r="115" spans="1:27" ht="15">
      <c r="A115" s="457" t="s">
        <v>433</v>
      </c>
      <c r="B115" s="59" t="s">
        <v>375</v>
      </c>
      <c r="C115" s="34" t="s">
        <v>198</v>
      </c>
      <c r="D115" s="38" t="s">
        <v>313</v>
      </c>
      <c r="E115" s="453" t="s">
        <v>523</v>
      </c>
      <c r="F115" s="454" t="s">
        <v>634</v>
      </c>
      <c r="G115" s="299" t="s">
        <v>537</v>
      </c>
      <c r="H115" s="15" t="s">
        <v>967</v>
      </c>
      <c r="I115" s="454" t="s">
        <v>377</v>
      </c>
      <c r="J115" s="15" t="s">
        <v>958</v>
      </c>
      <c r="K115" s="38" t="s">
        <v>1</v>
      </c>
      <c r="L115" s="315">
        <v>7</v>
      </c>
      <c r="M115" s="463" t="s">
        <v>377</v>
      </c>
      <c r="N115" s="462" t="s">
        <v>740</v>
      </c>
      <c r="O115" s="220"/>
      <c r="P115" s="220"/>
      <c r="Q115" s="39"/>
      <c r="R115" s="15">
        <v>5</v>
      </c>
      <c r="S115" s="96">
        <v>1000000</v>
      </c>
      <c r="T115" s="469"/>
      <c r="U115" s="206"/>
      <c r="V115" s="186">
        <f t="shared" si="17"/>
        <v>0</v>
      </c>
      <c r="W115" s="228">
        <f t="shared" si="13"/>
        <v>0</v>
      </c>
      <c r="X115" s="46">
        <f t="shared" si="14"/>
        <v>0</v>
      </c>
      <c r="Y115" s="228">
        <f t="shared" si="16"/>
        <v>0</v>
      </c>
      <c r="Z115" s="246"/>
      <c r="AA115" s="238">
        <f t="shared" si="15"/>
        <v>0</v>
      </c>
    </row>
    <row r="116" spans="1:27" ht="15">
      <c r="A116" s="457" t="s">
        <v>433</v>
      </c>
      <c r="B116" s="43" t="s">
        <v>254</v>
      </c>
      <c r="C116" s="39" t="s">
        <v>194</v>
      </c>
      <c r="D116" s="38" t="s">
        <v>320</v>
      </c>
      <c r="E116" s="454" t="s">
        <v>520</v>
      </c>
      <c r="F116" s="453" t="s">
        <v>634</v>
      </c>
      <c r="G116" s="303">
        <v>12</v>
      </c>
      <c r="H116" s="15" t="s">
        <v>619</v>
      </c>
      <c r="I116" s="454" t="s">
        <v>483</v>
      </c>
      <c r="J116" s="39" t="s">
        <v>483</v>
      </c>
      <c r="K116" s="38" t="s">
        <v>1</v>
      </c>
      <c r="L116" s="315"/>
      <c r="M116" s="463" t="s">
        <v>377</v>
      </c>
      <c r="N116" s="456">
        <v>1345689</v>
      </c>
      <c r="O116" s="220"/>
      <c r="P116" s="220"/>
      <c r="Q116" s="39"/>
      <c r="R116" s="15">
        <v>6.2</v>
      </c>
      <c r="S116" s="96">
        <v>1600000</v>
      </c>
      <c r="T116" s="469"/>
      <c r="U116" s="206"/>
      <c r="V116" s="186">
        <f t="shared" si="17"/>
        <v>0</v>
      </c>
      <c r="W116" s="228">
        <f t="shared" si="13"/>
        <v>0</v>
      </c>
      <c r="X116" s="46">
        <f t="shared" si="14"/>
        <v>0</v>
      </c>
      <c r="Y116" s="228">
        <f t="shared" si="16"/>
        <v>0</v>
      </c>
      <c r="Z116" s="246"/>
      <c r="AA116" s="238">
        <f t="shared" si="15"/>
        <v>0</v>
      </c>
    </row>
    <row r="117" spans="1:27" ht="15">
      <c r="A117" s="457" t="s">
        <v>433</v>
      </c>
      <c r="B117" s="60" t="s">
        <v>451</v>
      </c>
      <c r="C117" s="39" t="s">
        <v>62</v>
      </c>
      <c r="D117" s="38" t="s">
        <v>326</v>
      </c>
      <c r="E117" s="454" t="s">
        <v>523</v>
      </c>
      <c r="F117" s="454" t="s">
        <v>634</v>
      </c>
      <c r="G117" s="303">
        <v>48</v>
      </c>
      <c r="H117" s="123" t="s">
        <v>615</v>
      </c>
      <c r="I117" s="454" t="s">
        <v>483</v>
      </c>
      <c r="J117" s="39" t="s">
        <v>485</v>
      </c>
      <c r="K117" s="38" t="s">
        <v>1</v>
      </c>
      <c r="L117" s="315"/>
      <c r="M117" s="463" t="s">
        <v>377</v>
      </c>
      <c r="N117" s="462" t="s">
        <v>740</v>
      </c>
      <c r="O117" s="220"/>
      <c r="P117" s="220"/>
      <c r="Q117" s="39"/>
      <c r="R117" s="15">
        <v>1</v>
      </c>
      <c r="S117" s="96">
        <v>34000</v>
      </c>
      <c r="T117" s="469"/>
      <c r="U117" s="206"/>
      <c r="V117" s="186">
        <f t="shared" si="17"/>
        <v>0</v>
      </c>
      <c r="W117" s="228">
        <f t="shared" si="13"/>
        <v>0</v>
      </c>
      <c r="X117" s="46">
        <f t="shared" si="14"/>
        <v>0</v>
      </c>
      <c r="Y117" s="228">
        <f t="shared" si="16"/>
        <v>0</v>
      </c>
      <c r="Z117" s="246"/>
      <c r="AA117" s="238">
        <f t="shared" si="15"/>
        <v>0</v>
      </c>
    </row>
    <row r="118" spans="1:27" ht="18" customHeight="1">
      <c r="A118" s="457" t="s">
        <v>433</v>
      </c>
      <c r="B118" s="59" t="s">
        <v>341</v>
      </c>
      <c r="C118" s="34" t="s">
        <v>80</v>
      </c>
      <c r="D118" s="38" t="s">
        <v>320</v>
      </c>
      <c r="E118" s="454" t="s">
        <v>627</v>
      </c>
      <c r="F118" s="454" t="s">
        <v>634</v>
      </c>
      <c r="G118" s="303">
        <v>24</v>
      </c>
      <c r="H118" s="15" t="s">
        <v>970</v>
      </c>
      <c r="I118" s="454" t="s">
        <v>377</v>
      </c>
      <c r="J118" s="15" t="s">
        <v>607</v>
      </c>
      <c r="K118" s="38" t="s">
        <v>1</v>
      </c>
      <c r="L118" s="315"/>
      <c r="M118" s="463" t="s">
        <v>377</v>
      </c>
      <c r="N118" s="462" t="s">
        <v>740</v>
      </c>
      <c r="O118" s="220"/>
      <c r="P118" s="220"/>
      <c r="Q118" s="39"/>
      <c r="R118" s="15">
        <v>1.4</v>
      </c>
      <c r="S118" s="96">
        <v>80000</v>
      </c>
      <c r="T118" s="469"/>
      <c r="U118" s="206"/>
      <c r="V118" s="186">
        <f t="shared" si="17"/>
        <v>0</v>
      </c>
      <c r="W118" s="228">
        <f t="shared" si="13"/>
        <v>0</v>
      </c>
      <c r="X118" s="46">
        <f t="shared" si="14"/>
        <v>0</v>
      </c>
      <c r="Y118" s="228">
        <f t="shared" si="16"/>
        <v>0</v>
      </c>
      <c r="Z118" s="246"/>
      <c r="AA118" s="238">
        <f t="shared" si="15"/>
        <v>0</v>
      </c>
    </row>
    <row r="119" spans="1:27" ht="45">
      <c r="A119" s="457" t="s">
        <v>433</v>
      </c>
      <c r="B119" s="60" t="s">
        <v>453</v>
      </c>
      <c r="C119" s="39" t="s">
        <v>111</v>
      </c>
      <c r="D119" s="38" t="s">
        <v>326</v>
      </c>
      <c r="E119" s="454" t="s">
        <v>520</v>
      </c>
      <c r="F119" s="454" t="s">
        <v>634</v>
      </c>
      <c r="G119" s="303">
        <v>60</v>
      </c>
      <c r="H119" s="123" t="s">
        <v>615</v>
      </c>
      <c r="I119" s="454" t="s">
        <v>483</v>
      </c>
      <c r="J119" s="39" t="s">
        <v>485</v>
      </c>
      <c r="K119" s="38" t="s">
        <v>7</v>
      </c>
      <c r="L119" s="315"/>
      <c r="M119" s="463" t="s">
        <v>484</v>
      </c>
      <c r="N119" s="462" t="s">
        <v>930</v>
      </c>
      <c r="O119" s="220"/>
      <c r="P119" s="220"/>
      <c r="Q119" s="39" t="s">
        <v>931</v>
      </c>
      <c r="R119" s="15">
        <v>5</v>
      </c>
      <c r="S119" s="96">
        <v>1700000</v>
      </c>
      <c r="T119" s="469"/>
      <c r="U119" s="206"/>
      <c r="V119" s="186">
        <f t="shared" si="17"/>
        <v>0</v>
      </c>
      <c r="W119" s="228">
        <f t="shared" si="13"/>
        <v>0</v>
      </c>
      <c r="X119" s="46">
        <f t="shared" si="14"/>
        <v>0</v>
      </c>
      <c r="Y119" s="228">
        <f t="shared" si="16"/>
        <v>0</v>
      </c>
      <c r="Z119" s="246"/>
      <c r="AA119" s="238">
        <f t="shared" si="15"/>
        <v>0</v>
      </c>
    </row>
    <row r="120" spans="1:27" s="32" customFormat="1" ht="60">
      <c r="A120" s="457" t="s">
        <v>433</v>
      </c>
      <c r="B120" s="43" t="s">
        <v>796</v>
      </c>
      <c r="C120" s="39" t="s">
        <v>797</v>
      </c>
      <c r="D120" s="125" t="s">
        <v>326</v>
      </c>
      <c r="E120" s="453" t="s">
        <v>520</v>
      </c>
      <c r="F120" s="453" t="s">
        <v>634</v>
      </c>
      <c r="G120" s="301" t="s">
        <v>637</v>
      </c>
      <c r="H120" s="15" t="s">
        <v>616</v>
      </c>
      <c r="I120" s="453" t="s">
        <v>484</v>
      </c>
      <c r="J120" s="15" t="s">
        <v>638</v>
      </c>
      <c r="K120" s="38"/>
      <c r="L120" s="315"/>
      <c r="M120" s="463"/>
      <c r="N120" s="462" t="s">
        <v>930</v>
      </c>
      <c r="O120" s="220" t="s">
        <v>798</v>
      </c>
      <c r="P120" s="220" t="s">
        <v>798</v>
      </c>
      <c r="Q120" s="15" t="s">
        <v>932</v>
      </c>
      <c r="R120" s="15">
        <v>0.6</v>
      </c>
      <c r="S120" s="201">
        <v>12000</v>
      </c>
      <c r="T120" s="469"/>
      <c r="U120" s="206"/>
      <c r="V120" s="186">
        <f>U120/100*60</f>
        <v>0</v>
      </c>
      <c r="W120" s="228">
        <f t="shared" si="13"/>
        <v>0</v>
      </c>
      <c r="X120" s="117">
        <f t="shared" si="14"/>
        <v>0</v>
      </c>
      <c r="Y120" s="228">
        <f t="shared" si="16"/>
        <v>0</v>
      </c>
      <c r="Z120" s="470"/>
      <c r="AA120" s="238">
        <f t="shared" si="15"/>
        <v>0</v>
      </c>
    </row>
    <row r="121" spans="1:27" s="7" customFormat="1" ht="15">
      <c r="A121" s="480"/>
      <c r="B121" s="259"/>
      <c r="C121" s="261"/>
      <c r="D121" s="352"/>
      <c r="E121" s="352"/>
      <c r="F121" s="352"/>
      <c r="G121" s="353"/>
      <c r="H121" s="354"/>
      <c r="I121" s="352"/>
      <c r="J121" s="354"/>
      <c r="K121" s="352"/>
      <c r="L121" s="352"/>
      <c r="M121" s="575"/>
      <c r="N121" s="352"/>
      <c r="O121" s="354"/>
      <c r="P121" s="354"/>
      <c r="Q121" s="354"/>
      <c r="R121" s="576"/>
      <c r="S121" s="288"/>
      <c r="T121" s="481"/>
      <c r="U121" s="261"/>
      <c r="V121" s="522">
        <f t="shared" si="17"/>
        <v>0</v>
      </c>
      <c r="W121" s="263"/>
      <c r="X121" s="263"/>
      <c r="Y121" s="263">
        <f t="shared" si="16"/>
        <v>0</v>
      </c>
      <c r="Z121" s="263"/>
      <c r="AA121" s="282"/>
    </row>
    <row r="122" spans="1:27" ht="48" customHeight="1">
      <c r="A122" s="458" t="s">
        <v>377</v>
      </c>
      <c r="B122" s="60" t="s">
        <v>469</v>
      </c>
      <c r="C122" s="39" t="s">
        <v>624</v>
      </c>
      <c r="D122" s="38" t="s">
        <v>333</v>
      </c>
      <c r="E122" s="453" t="s">
        <v>523</v>
      </c>
      <c r="F122" s="453" t="s">
        <v>634</v>
      </c>
      <c r="G122" s="303" t="s">
        <v>540</v>
      </c>
      <c r="H122" s="123" t="s">
        <v>616</v>
      </c>
      <c r="I122" s="454" t="s">
        <v>377</v>
      </c>
      <c r="J122" s="39" t="s">
        <v>485</v>
      </c>
      <c r="K122" s="38" t="s">
        <v>4</v>
      </c>
      <c r="L122" s="319" t="s">
        <v>557</v>
      </c>
      <c r="M122" s="463" t="s">
        <v>541</v>
      </c>
      <c r="N122" s="462" t="s">
        <v>742</v>
      </c>
      <c r="O122" s="222"/>
      <c r="P122" s="220"/>
      <c r="Q122" s="39" t="s">
        <v>861</v>
      </c>
      <c r="R122" s="15">
        <v>0.4</v>
      </c>
      <c r="S122" s="96">
        <v>4813</v>
      </c>
      <c r="T122" s="469"/>
      <c r="U122" s="206"/>
      <c r="V122" s="186">
        <f t="shared" si="17"/>
        <v>0</v>
      </c>
      <c r="W122" s="228">
        <f>V122*R122</f>
        <v>0</v>
      </c>
      <c r="X122" s="46">
        <f>W122/S122*43560</f>
        <v>0</v>
      </c>
      <c r="Y122" s="228">
        <f t="shared" si="16"/>
        <v>0</v>
      </c>
      <c r="Z122" s="246"/>
      <c r="AA122" s="238">
        <f>X122*T122</f>
        <v>0</v>
      </c>
    </row>
    <row r="123" spans="1:27" s="26" customFormat="1" ht="15" customHeight="1">
      <c r="A123" s="458" t="s">
        <v>377</v>
      </c>
      <c r="B123" s="60" t="s">
        <v>380</v>
      </c>
      <c r="C123" s="39" t="s">
        <v>147</v>
      </c>
      <c r="D123" s="38" t="s">
        <v>202</v>
      </c>
      <c r="E123" s="437" t="s">
        <v>523</v>
      </c>
      <c r="F123" s="437" t="s">
        <v>634</v>
      </c>
      <c r="G123" s="303" t="s">
        <v>532</v>
      </c>
      <c r="H123" s="15" t="s">
        <v>969</v>
      </c>
      <c r="I123" s="437" t="s">
        <v>484</v>
      </c>
      <c r="J123" s="39" t="s">
        <v>517</v>
      </c>
      <c r="K123" s="38" t="s">
        <v>2</v>
      </c>
      <c r="L123" s="315" t="s">
        <v>550</v>
      </c>
      <c r="M123" s="437" t="s">
        <v>541</v>
      </c>
      <c r="N123" s="437" t="s">
        <v>893</v>
      </c>
      <c r="O123" s="220"/>
      <c r="P123" s="220"/>
      <c r="Q123" s="15" t="s">
        <v>894</v>
      </c>
      <c r="R123" s="273">
        <v>0.4</v>
      </c>
      <c r="S123" s="442">
        <v>5500</v>
      </c>
      <c r="T123" s="244"/>
      <c r="U123" s="206"/>
      <c r="V123" s="186">
        <f t="shared" si="17"/>
        <v>0</v>
      </c>
      <c r="W123" s="228">
        <f>V123*R123</f>
        <v>0</v>
      </c>
      <c r="X123" s="46">
        <f>W123/S123*43560</f>
        <v>0</v>
      </c>
      <c r="Y123" s="228">
        <f t="shared" si="16"/>
        <v>0</v>
      </c>
      <c r="Z123" s="246"/>
      <c r="AA123" s="238">
        <f>X123*T123</f>
        <v>0</v>
      </c>
    </row>
    <row r="124" spans="1:27" ht="15">
      <c r="A124" s="458" t="s">
        <v>377</v>
      </c>
      <c r="B124" s="60" t="s">
        <v>318</v>
      </c>
      <c r="C124" s="39" t="s">
        <v>319</v>
      </c>
      <c r="D124" s="38" t="s">
        <v>320</v>
      </c>
      <c r="E124" s="454" t="s">
        <v>523</v>
      </c>
      <c r="F124" s="454" t="s">
        <v>634</v>
      </c>
      <c r="G124" s="303">
        <v>24</v>
      </c>
      <c r="H124" s="15" t="s">
        <v>619</v>
      </c>
      <c r="I124" s="454" t="s">
        <v>484</v>
      </c>
      <c r="J124" s="39" t="s">
        <v>608</v>
      </c>
      <c r="K124" s="38" t="s">
        <v>3</v>
      </c>
      <c r="L124" s="320" t="s">
        <v>557</v>
      </c>
      <c r="M124" s="463"/>
      <c r="N124" s="462" t="s">
        <v>740</v>
      </c>
      <c r="O124" s="220"/>
      <c r="P124" s="220"/>
      <c r="Q124" s="39"/>
      <c r="R124" s="15">
        <v>0.2</v>
      </c>
      <c r="S124" s="96">
        <v>1800</v>
      </c>
      <c r="T124" s="469"/>
      <c r="U124" s="206"/>
      <c r="V124" s="186">
        <f t="shared" si="17"/>
        <v>0</v>
      </c>
      <c r="W124" s="228">
        <f>V124*R124</f>
        <v>0</v>
      </c>
      <c r="X124" s="46">
        <f>W124/S124*43560</f>
        <v>0</v>
      </c>
      <c r="Y124" s="228">
        <f t="shared" si="16"/>
        <v>0</v>
      </c>
      <c r="Z124" s="246"/>
      <c r="AA124" s="238">
        <f>X124*T124</f>
        <v>0</v>
      </c>
    </row>
    <row r="125" spans="1:27" s="184" customFormat="1" ht="15">
      <c r="A125" s="181"/>
      <c r="B125" s="63" t="s">
        <v>304</v>
      </c>
      <c r="C125" s="181"/>
      <c r="D125" s="359"/>
      <c r="E125" s="359"/>
      <c r="F125" s="359"/>
      <c r="G125" s="359"/>
      <c r="H125" s="359"/>
      <c r="I125" s="359"/>
      <c r="J125" s="359"/>
      <c r="K125" s="359"/>
      <c r="L125" s="359"/>
      <c r="M125" s="360"/>
      <c r="N125" s="359"/>
      <c r="O125" s="359"/>
      <c r="P125" s="359"/>
      <c r="Q125" s="359"/>
      <c r="R125" s="369"/>
      <c r="S125" s="181"/>
      <c r="T125" s="491"/>
      <c r="U125" s="439">
        <f>SUM(U46:U124)</f>
        <v>0</v>
      </c>
      <c r="V125" s="569">
        <f>SUM(V46:V124)</f>
        <v>0</v>
      </c>
      <c r="W125" s="569">
        <f>SUM(W46:W124)</f>
        <v>0</v>
      </c>
      <c r="X125" s="182">
        <f>SUM(X46:X124)</f>
        <v>0</v>
      </c>
      <c r="Y125" s="182">
        <f>SUM(Y46:Y124)</f>
        <v>0</v>
      </c>
      <c r="Z125" s="182"/>
      <c r="AA125" s="183">
        <f>SUM(AA46:AA124)</f>
        <v>0</v>
      </c>
    </row>
    <row r="127" spans="1:5" ht="15">
      <c r="A127" s="8" t="s">
        <v>687</v>
      </c>
      <c r="B127" s="26"/>
      <c r="C127" s="26"/>
      <c r="D127" s="328"/>
      <c r="E127" s="328"/>
    </row>
    <row r="128" spans="1:5" ht="15.75">
      <c r="A128" s="199" t="s">
        <v>724</v>
      </c>
      <c r="B128" s="26"/>
      <c r="C128" s="26"/>
      <c r="D128" s="328"/>
      <c r="E128" s="328"/>
    </row>
    <row r="129" spans="1:5" ht="15">
      <c r="A129" s="26"/>
      <c r="B129" s="26"/>
      <c r="C129" s="26"/>
      <c r="D129" s="328"/>
      <c r="E129" s="328"/>
    </row>
    <row r="130" spans="1:5" ht="75">
      <c r="A130" s="26"/>
      <c r="B130" s="619" t="s">
        <v>681</v>
      </c>
      <c r="C130" s="619"/>
      <c r="D130" s="619"/>
      <c r="E130" s="361" t="s">
        <v>723</v>
      </c>
    </row>
    <row r="131" spans="1:5" ht="15">
      <c r="A131" s="64"/>
      <c r="B131" s="634" t="s">
        <v>682</v>
      </c>
      <c r="C131" s="634"/>
      <c r="D131" s="295"/>
      <c r="E131" s="295">
        <v>12</v>
      </c>
    </row>
    <row r="132" spans="1:5" ht="15">
      <c r="A132" s="26"/>
      <c r="B132" s="614" t="s">
        <v>683</v>
      </c>
      <c r="C132" s="85" t="s">
        <v>684</v>
      </c>
      <c r="D132" s="336"/>
      <c r="E132" s="295">
        <v>25</v>
      </c>
    </row>
    <row r="133" spans="1:5" ht="15">
      <c r="A133" s="26"/>
      <c r="B133" s="614"/>
      <c r="C133" s="33" t="s">
        <v>685</v>
      </c>
      <c r="D133" s="336"/>
      <c r="E133" s="295">
        <v>35</v>
      </c>
    </row>
    <row r="134" spans="1:5" ht="15">
      <c r="A134" s="26"/>
      <c r="B134" s="614"/>
      <c r="C134" s="33" t="s">
        <v>686</v>
      </c>
      <c r="D134" s="336"/>
      <c r="E134" s="295">
        <v>56</v>
      </c>
    </row>
  </sheetData>
  <sheetProtection/>
  <mergeCells count="19">
    <mergeCell ref="B132:B134"/>
    <mergeCell ref="V17:AC17"/>
    <mergeCell ref="V44:AC44"/>
    <mergeCell ref="B130:D130"/>
    <mergeCell ref="B131:C131"/>
    <mergeCell ref="A32:W32"/>
    <mergeCell ref="A37:AA37"/>
    <mergeCell ref="A40:AA40"/>
    <mergeCell ref="T17:U17"/>
    <mergeCell ref="A17:Q17"/>
    <mergeCell ref="A44:Q44"/>
    <mergeCell ref="R17:S17"/>
    <mergeCell ref="A4:AA4"/>
    <mergeCell ref="A7:AA7"/>
    <mergeCell ref="A11:AA11"/>
    <mergeCell ref="R44:S44"/>
    <mergeCell ref="T44:U44"/>
    <mergeCell ref="A12:AA12"/>
    <mergeCell ref="A14:AA14"/>
  </mergeCells>
  <printOptions/>
  <pageMargins left="0.75" right="0.75" top="1" bottom="1" header="0.5" footer="0.5"/>
  <pageSetup horizontalDpi="300" verticalDpi="300" orientation="landscape" paperSize="17" r:id="rId1"/>
</worksheet>
</file>

<file path=xl/worksheets/sheet5.xml><?xml version="1.0" encoding="utf-8"?>
<worksheet xmlns="http://schemas.openxmlformats.org/spreadsheetml/2006/main" xmlns:r="http://schemas.openxmlformats.org/officeDocument/2006/relationships">
  <dimension ref="A1:AM123"/>
  <sheetViews>
    <sheetView zoomScalePageLayoutView="0" workbookViewId="0" topLeftCell="A1">
      <selection activeCell="A1" sqref="A1"/>
    </sheetView>
  </sheetViews>
  <sheetFormatPr defaultColWidth="9.140625" defaultRowHeight="15"/>
  <cols>
    <col min="1" max="1" width="5.57421875" style="0" customWidth="1"/>
    <col min="2" max="2" width="23.7109375" style="0" customWidth="1"/>
    <col min="3" max="3" width="20.57421875" style="0" customWidth="1"/>
    <col min="4" max="4" width="9.140625" style="326" hidden="1" customWidth="1"/>
    <col min="5" max="5" width="9.140625" style="326" customWidth="1"/>
    <col min="6" max="6" width="5.421875" style="326" customWidth="1"/>
    <col min="7" max="7" width="6.57421875" style="326" customWidth="1"/>
    <col min="8" max="8" width="9.140625" style="371" hidden="1" customWidth="1"/>
    <col min="9" max="9" width="7.8515625" style="326" customWidth="1"/>
    <col min="10" max="10" width="6.7109375" style="326" customWidth="1"/>
    <col min="11" max="11" width="9.57421875" style="326" customWidth="1"/>
    <col min="12" max="12" width="7.421875" style="326" customWidth="1"/>
    <col min="13" max="13" width="4.57421875" style="326" customWidth="1"/>
    <col min="14" max="14" width="13.57421875" style="326" customWidth="1"/>
    <col min="15" max="15" width="9.00390625" style="0" hidden="1" customWidth="1"/>
    <col min="16" max="16" width="9.7109375" style="0" hidden="1" customWidth="1"/>
    <col min="17" max="17" width="15.140625" style="0" customWidth="1"/>
    <col min="18" max="18" width="6.57421875" style="0" customWidth="1"/>
    <col min="19" max="19" width="10.00390625" style="0" customWidth="1"/>
    <col min="20" max="20" width="9.00390625" style="0" customWidth="1"/>
    <col min="21" max="21" width="6.140625" style="500" customWidth="1"/>
    <col min="22" max="22" width="5.7109375" style="196" customWidth="1"/>
    <col min="23" max="23" width="7.8515625" style="196" customWidth="1"/>
    <col min="24" max="24" width="6.57421875" style="577" hidden="1" customWidth="1"/>
    <col min="25" max="25" width="6.7109375" style="586" customWidth="1"/>
    <col min="26" max="27" width="8.421875" style="0" customWidth="1"/>
    <col min="28" max="29" width="9.140625" style="0" hidden="1" customWidth="1"/>
  </cols>
  <sheetData>
    <row r="1" spans="1:8" ht="15.75">
      <c r="A1" s="19" t="s">
        <v>1087</v>
      </c>
      <c r="H1" s="326"/>
    </row>
    <row r="2" spans="1:8" ht="15">
      <c r="A2" s="20"/>
      <c r="H2" s="326"/>
    </row>
    <row r="3" spans="1:39" s="26" customFormat="1" ht="15">
      <c r="A3" s="250" t="s">
        <v>809</v>
      </c>
      <c r="B3" s="103"/>
      <c r="C3" s="32"/>
      <c r="D3" s="308"/>
      <c r="E3" s="308"/>
      <c r="F3" s="308"/>
      <c r="G3" s="329"/>
      <c r="H3" s="308"/>
      <c r="I3" s="308"/>
      <c r="J3" s="293"/>
      <c r="K3" s="308"/>
      <c r="L3" s="308"/>
      <c r="M3" s="308"/>
      <c r="N3" s="293"/>
      <c r="O3" s="293"/>
      <c r="P3" s="293"/>
      <c r="Q3" s="308"/>
      <c r="R3" s="29"/>
      <c r="S3" s="30"/>
      <c r="T3" s="31"/>
      <c r="U3" s="187"/>
      <c r="V3" s="105"/>
      <c r="W3" s="105"/>
      <c r="X3" s="572"/>
      <c r="Y3" s="105"/>
      <c r="Z3" s="32"/>
      <c r="AA3" s="249"/>
      <c r="AB3" s="32"/>
      <c r="AC3" s="32"/>
      <c r="AD3" s="32"/>
      <c r="AE3" s="32"/>
      <c r="AF3" s="32"/>
      <c r="AG3" s="32"/>
      <c r="AH3" s="32"/>
      <c r="AI3" s="32"/>
      <c r="AJ3" s="32"/>
      <c r="AK3" s="32"/>
      <c r="AL3" s="32"/>
      <c r="AM3" s="32"/>
    </row>
    <row r="4" spans="1:39" s="26" customFormat="1" ht="28.5" customHeight="1">
      <c r="A4" s="627" t="s">
        <v>1056</v>
      </c>
      <c r="B4" s="625"/>
      <c r="C4" s="625"/>
      <c r="D4" s="625"/>
      <c r="E4" s="625"/>
      <c r="F4" s="625"/>
      <c r="G4" s="625"/>
      <c r="H4" s="625"/>
      <c r="I4" s="625"/>
      <c r="J4" s="625"/>
      <c r="K4" s="625"/>
      <c r="L4" s="625"/>
      <c r="M4" s="625"/>
      <c r="N4" s="625"/>
      <c r="O4" s="625"/>
      <c r="P4" s="625"/>
      <c r="Q4" s="625"/>
      <c r="R4" s="625"/>
      <c r="S4" s="625"/>
      <c r="T4" s="625"/>
      <c r="U4" s="625"/>
      <c r="V4" s="625"/>
      <c r="W4" s="625"/>
      <c r="X4" s="625"/>
      <c r="Y4" s="625"/>
      <c r="Z4" s="625"/>
      <c r="AA4" s="625"/>
      <c r="AB4" s="32"/>
      <c r="AC4" s="32"/>
      <c r="AD4" s="32"/>
      <c r="AE4" s="32"/>
      <c r="AF4" s="32"/>
      <c r="AG4" s="32"/>
      <c r="AH4" s="32"/>
      <c r="AI4" s="32"/>
      <c r="AJ4" s="32"/>
      <c r="AK4" s="32"/>
      <c r="AL4" s="32"/>
      <c r="AM4" s="32"/>
    </row>
    <row r="5" spans="1:39" s="26" customFormat="1" ht="15">
      <c r="A5" s="252" t="s">
        <v>806</v>
      </c>
      <c r="B5" s="7"/>
      <c r="C5" s="253"/>
      <c r="D5" s="383"/>
      <c r="E5" s="342"/>
      <c r="F5" s="342"/>
      <c r="G5" s="342"/>
      <c r="H5" s="342"/>
      <c r="I5" s="342"/>
      <c r="J5" s="342"/>
      <c r="K5" s="308"/>
      <c r="L5" s="308"/>
      <c r="M5" s="308"/>
      <c r="N5" s="293"/>
      <c r="O5" s="293"/>
      <c r="P5" s="293"/>
      <c r="Q5" s="308"/>
      <c r="R5" s="29"/>
      <c r="S5" s="30"/>
      <c r="T5" s="31"/>
      <c r="U5" s="187"/>
      <c r="V5" s="105"/>
      <c r="W5" s="105"/>
      <c r="X5" s="572"/>
      <c r="Y5" s="105"/>
      <c r="Z5" s="32"/>
      <c r="AA5" s="249"/>
      <c r="AB5" s="32"/>
      <c r="AC5" s="32"/>
      <c r="AD5" s="32"/>
      <c r="AE5" s="32"/>
      <c r="AF5" s="32"/>
      <c r="AG5" s="32"/>
      <c r="AH5" s="32"/>
      <c r="AI5" s="32"/>
      <c r="AJ5" s="32"/>
      <c r="AK5" s="32"/>
      <c r="AL5" s="32"/>
      <c r="AM5" s="32"/>
    </row>
    <row r="6" spans="1:39" s="26" customFormat="1" ht="15">
      <c r="A6" s="252" t="s">
        <v>807</v>
      </c>
      <c r="B6" s="7"/>
      <c r="C6" s="7"/>
      <c r="D6" s="342"/>
      <c r="E6" s="342"/>
      <c r="F6" s="342"/>
      <c r="G6" s="342"/>
      <c r="H6" s="342"/>
      <c r="I6" s="342"/>
      <c r="J6" s="383"/>
      <c r="K6" s="308"/>
      <c r="L6" s="308"/>
      <c r="M6" s="308"/>
      <c r="N6" s="293"/>
      <c r="O6" s="293"/>
      <c r="P6" s="293"/>
      <c r="Q6" s="308"/>
      <c r="R6" s="29"/>
      <c r="S6" s="30"/>
      <c r="T6" s="31"/>
      <c r="U6" s="187"/>
      <c r="V6" s="105"/>
      <c r="W6" s="105"/>
      <c r="X6" s="572"/>
      <c r="Y6" s="105"/>
      <c r="Z6" s="32"/>
      <c r="AA6" s="249"/>
      <c r="AB6" s="32"/>
      <c r="AC6" s="32"/>
      <c r="AD6" s="32"/>
      <c r="AE6" s="32"/>
      <c r="AF6" s="32"/>
      <c r="AG6" s="32"/>
      <c r="AH6" s="32"/>
      <c r="AI6" s="32"/>
      <c r="AJ6" s="32"/>
      <c r="AK6" s="32"/>
      <c r="AL6" s="32"/>
      <c r="AM6" s="32"/>
    </row>
    <row r="7" spans="1:39" s="26" customFormat="1" ht="30.75" customHeight="1">
      <c r="A7" s="628" t="s">
        <v>808</v>
      </c>
      <c r="B7" s="628"/>
      <c r="C7" s="628"/>
      <c r="D7" s="628"/>
      <c r="E7" s="628"/>
      <c r="F7" s="628"/>
      <c r="G7" s="628"/>
      <c r="H7" s="628"/>
      <c r="I7" s="628"/>
      <c r="J7" s="628"/>
      <c r="K7" s="628"/>
      <c r="L7" s="628"/>
      <c r="M7" s="628"/>
      <c r="N7" s="628"/>
      <c r="O7" s="628"/>
      <c r="P7" s="628"/>
      <c r="Q7" s="628"/>
      <c r="R7" s="628"/>
      <c r="S7" s="628"/>
      <c r="T7" s="628"/>
      <c r="U7" s="628"/>
      <c r="V7" s="628"/>
      <c r="W7" s="628"/>
      <c r="X7" s="628"/>
      <c r="Y7" s="628"/>
      <c r="Z7" s="628"/>
      <c r="AA7" s="628"/>
      <c r="AB7" s="32"/>
      <c r="AC7" s="32"/>
      <c r="AD7" s="32"/>
      <c r="AE7" s="32"/>
      <c r="AF7" s="32"/>
      <c r="AG7" s="32"/>
      <c r="AH7" s="32"/>
      <c r="AI7" s="32"/>
      <c r="AJ7" s="32"/>
      <c r="AK7" s="32"/>
      <c r="AL7" s="32"/>
      <c r="AM7" s="32"/>
    </row>
    <row r="8" spans="1:39" s="26" customFormat="1" ht="15">
      <c r="A8" s="78"/>
      <c r="B8" s="103"/>
      <c r="C8" s="32"/>
      <c r="D8" s="308"/>
      <c r="E8" s="308"/>
      <c r="F8" s="308"/>
      <c r="G8" s="329"/>
      <c r="H8" s="308"/>
      <c r="I8" s="308"/>
      <c r="J8" s="293"/>
      <c r="K8" s="308"/>
      <c r="L8" s="308"/>
      <c r="M8" s="308"/>
      <c r="N8" s="293"/>
      <c r="O8" s="293"/>
      <c r="P8" s="293"/>
      <c r="Q8" s="308"/>
      <c r="R8" s="29"/>
      <c r="S8" s="32"/>
      <c r="T8" s="31"/>
      <c r="U8" s="187"/>
      <c r="V8" s="105"/>
      <c r="W8" s="105"/>
      <c r="X8" s="572"/>
      <c r="Y8" s="105"/>
      <c r="Z8" s="32"/>
      <c r="AA8" s="249"/>
      <c r="AB8" s="32"/>
      <c r="AC8" s="32"/>
      <c r="AD8" s="32"/>
      <c r="AE8" s="32"/>
      <c r="AF8" s="32"/>
      <c r="AG8" s="32"/>
      <c r="AH8" s="32"/>
      <c r="AI8" s="32"/>
      <c r="AJ8" s="32"/>
      <c r="AK8" s="32"/>
      <c r="AL8" s="32"/>
      <c r="AM8" s="32"/>
    </row>
    <row r="9" spans="1:39" s="26" customFormat="1" ht="15">
      <c r="A9" s="188" t="s">
        <v>1067</v>
      </c>
      <c r="B9" s="103"/>
      <c r="C9" s="32"/>
      <c r="D9" s="308"/>
      <c r="E9" s="308"/>
      <c r="F9" s="308"/>
      <c r="G9" s="329"/>
      <c r="H9" s="308"/>
      <c r="I9" s="308"/>
      <c r="J9" s="293"/>
      <c r="K9" s="308"/>
      <c r="L9" s="308"/>
      <c r="M9" s="308"/>
      <c r="N9" s="293"/>
      <c r="O9" s="293"/>
      <c r="P9" s="293"/>
      <c r="Q9" s="308"/>
      <c r="R9" s="29"/>
      <c r="S9" s="30"/>
      <c r="T9" s="31"/>
      <c r="U9" s="187"/>
      <c r="V9" s="105"/>
      <c r="W9" s="105"/>
      <c r="X9" s="572"/>
      <c r="Y9" s="105"/>
      <c r="Z9" s="32"/>
      <c r="AA9" s="249"/>
      <c r="AB9" s="32"/>
      <c r="AC9" s="32"/>
      <c r="AD9" s="32"/>
      <c r="AE9" s="32"/>
      <c r="AF9" s="32"/>
      <c r="AG9" s="32"/>
      <c r="AH9" s="32"/>
      <c r="AI9" s="32"/>
      <c r="AJ9" s="32"/>
      <c r="AK9" s="32"/>
      <c r="AL9" s="32"/>
      <c r="AM9" s="32"/>
    </row>
    <row r="10" spans="1:39" s="26" customFormat="1" ht="15">
      <c r="A10" s="24" t="s">
        <v>1078</v>
      </c>
      <c r="B10" s="103"/>
      <c r="C10" s="32"/>
      <c r="D10" s="308"/>
      <c r="E10" s="308"/>
      <c r="F10" s="308"/>
      <c r="G10" s="329"/>
      <c r="H10" s="308"/>
      <c r="I10" s="308"/>
      <c r="J10" s="293"/>
      <c r="K10" s="308"/>
      <c r="L10" s="308"/>
      <c r="M10" s="308"/>
      <c r="N10" s="293"/>
      <c r="O10" s="293"/>
      <c r="P10" s="293"/>
      <c r="Q10" s="308"/>
      <c r="R10" s="29"/>
      <c r="S10" s="30"/>
      <c r="T10" s="31"/>
      <c r="U10" s="187"/>
      <c r="V10" s="105"/>
      <c r="W10" s="105"/>
      <c r="X10" s="572"/>
      <c r="Y10" s="105"/>
      <c r="Z10" s="32"/>
      <c r="AA10" s="249"/>
      <c r="AB10" s="32"/>
      <c r="AC10" s="32"/>
      <c r="AD10" s="32"/>
      <c r="AE10" s="32"/>
      <c r="AF10" s="32"/>
      <c r="AG10" s="32"/>
      <c r="AH10" s="32"/>
      <c r="AI10" s="32"/>
      <c r="AJ10" s="32"/>
      <c r="AK10" s="32"/>
      <c r="AL10" s="32"/>
      <c r="AM10" s="32"/>
    </row>
    <row r="11" spans="1:39" s="26" customFormat="1" ht="30" customHeight="1">
      <c r="A11" s="629" t="s">
        <v>1013</v>
      </c>
      <c r="B11" s="630"/>
      <c r="C11" s="630"/>
      <c r="D11" s="630"/>
      <c r="E11" s="630"/>
      <c r="F11" s="630"/>
      <c r="G11" s="630"/>
      <c r="H11" s="630"/>
      <c r="I11" s="630"/>
      <c r="J11" s="630"/>
      <c r="K11" s="630"/>
      <c r="L11" s="630"/>
      <c r="M11" s="630"/>
      <c r="N11" s="630"/>
      <c r="O11" s="630"/>
      <c r="P11" s="630"/>
      <c r="Q11" s="630"/>
      <c r="R11" s="630"/>
      <c r="S11" s="630"/>
      <c r="T11" s="630"/>
      <c r="U11" s="630"/>
      <c r="V11" s="630"/>
      <c r="W11" s="630"/>
      <c r="X11" s="630"/>
      <c r="Y11" s="630"/>
      <c r="Z11" s="630"/>
      <c r="AA11" s="630"/>
      <c r="AB11" s="32"/>
      <c r="AC11" s="32"/>
      <c r="AD11" s="32"/>
      <c r="AE11" s="32"/>
      <c r="AF11" s="32"/>
      <c r="AG11" s="32"/>
      <c r="AH11" s="32"/>
      <c r="AI11" s="32"/>
      <c r="AJ11" s="32"/>
      <c r="AK11" s="32"/>
      <c r="AL11" s="32"/>
      <c r="AM11" s="32"/>
    </row>
    <row r="12" spans="1:34" s="26" customFormat="1" ht="31.5" customHeight="1">
      <c r="A12" s="629" t="s">
        <v>982</v>
      </c>
      <c r="B12" s="629"/>
      <c r="C12" s="629"/>
      <c r="D12" s="629"/>
      <c r="E12" s="629"/>
      <c r="F12" s="629"/>
      <c r="G12" s="629"/>
      <c r="H12" s="629"/>
      <c r="I12" s="629"/>
      <c r="J12" s="629"/>
      <c r="K12" s="629"/>
      <c r="L12" s="629"/>
      <c r="M12" s="629"/>
      <c r="N12" s="629"/>
      <c r="O12" s="629"/>
      <c r="P12" s="629"/>
      <c r="Q12" s="629"/>
      <c r="R12" s="629"/>
      <c r="S12" s="629"/>
      <c r="T12" s="629"/>
      <c r="U12" s="629"/>
      <c r="V12" s="629"/>
      <c r="W12" s="629"/>
      <c r="X12" s="629"/>
      <c r="Y12" s="629"/>
      <c r="Z12" s="629"/>
      <c r="AA12" s="629"/>
      <c r="AB12" s="32"/>
      <c r="AC12" s="32"/>
      <c r="AD12" s="32"/>
      <c r="AE12" s="32"/>
      <c r="AF12" s="32"/>
      <c r="AG12" s="32"/>
      <c r="AH12" s="32"/>
    </row>
    <row r="13" spans="1:34" s="26" customFormat="1" ht="15">
      <c r="A13" s="24" t="s">
        <v>983</v>
      </c>
      <c r="B13" s="103"/>
      <c r="C13" s="32"/>
      <c r="D13" s="308"/>
      <c r="E13" s="308"/>
      <c r="F13" s="308"/>
      <c r="G13" s="329"/>
      <c r="H13" s="308"/>
      <c r="I13" s="308"/>
      <c r="J13" s="293"/>
      <c r="K13" s="308"/>
      <c r="L13" s="308"/>
      <c r="M13" s="308"/>
      <c r="N13" s="308"/>
      <c r="O13" s="293"/>
      <c r="P13" s="293"/>
      <c r="Q13" s="293"/>
      <c r="R13" s="32"/>
      <c r="S13" s="440"/>
      <c r="T13" s="30"/>
      <c r="U13" s="32"/>
      <c r="V13" s="105"/>
      <c r="W13" s="105"/>
      <c r="X13" s="572"/>
      <c r="Y13" s="105"/>
      <c r="Z13" s="32"/>
      <c r="AA13" s="249"/>
      <c r="AB13" s="32"/>
      <c r="AC13" s="32"/>
      <c r="AD13" s="32"/>
      <c r="AE13" s="32"/>
      <c r="AF13" s="32"/>
      <c r="AG13" s="32"/>
      <c r="AH13" s="32"/>
    </row>
    <row r="14" spans="1:34" s="26" customFormat="1" ht="27.75" customHeight="1">
      <c r="A14" s="629" t="s">
        <v>1082</v>
      </c>
      <c r="B14" s="630"/>
      <c r="C14" s="630"/>
      <c r="D14" s="630"/>
      <c r="E14" s="630"/>
      <c r="F14" s="630"/>
      <c r="G14" s="630"/>
      <c r="H14" s="630"/>
      <c r="I14" s="630"/>
      <c r="J14" s="630"/>
      <c r="K14" s="630"/>
      <c r="L14" s="630"/>
      <c r="M14" s="630"/>
      <c r="N14" s="630"/>
      <c r="O14" s="630"/>
      <c r="P14" s="630"/>
      <c r="Q14" s="630"/>
      <c r="R14" s="630"/>
      <c r="S14" s="630"/>
      <c r="T14" s="630"/>
      <c r="U14" s="630"/>
      <c r="V14" s="630"/>
      <c r="W14" s="630"/>
      <c r="X14" s="630"/>
      <c r="Y14" s="630"/>
      <c r="Z14" s="630"/>
      <c r="AA14" s="630"/>
      <c r="AB14" s="32"/>
      <c r="AC14" s="32"/>
      <c r="AD14" s="32"/>
      <c r="AE14" s="32"/>
      <c r="AF14" s="32"/>
      <c r="AG14" s="32"/>
      <c r="AH14" s="32"/>
    </row>
    <row r="15" ht="15">
      <c r="H15" s="326"/>
    </row>
    <row r="16" spans="1:27" s="26" customFormat="1" ht="15">
      <c r="A16" s="2" t="s">
        <v>1072</v>
      </c>
      <c r="B16" s="27"/>
      <c r="D16" s="328"/>
      <c r="E16" s="328"/>
      <c r="F16" s="328"/>
      <c r="G16" s="329"/>
      <c r="H16" s="308"/>
      <c r="I16" s="308"/>
      <c r="J16" s="293"/>
      <c r="K16" s="308"/>
      <c r="L16" s="308"/>
      <c r="M16" s="308"/>
      <c r="N16" s="308"/>
      <c r="O16" s="28"/>
      <c r="P16" s="28"/>
      <c r="Q16" s="28"/>
      <c r="R16" s="32"/>
      <c r="S16" s="29"/>
      <c r="T16" s="30"/>
      <c r="U16" s="501"/>
      <c r="V16" s="70"/>
      <c r="W16" s="70"/>
      <c r="X16" s="578"/>
      <c r="Y16" s="587"/>
      <c r="AA16" s="79"/>
    </row>
    <row r="17" spans="1:30" s="26" customFormat="1" ht="28.5" customHeight="1">
      <c r="A17" s="622" t="s">
        <v>10</v>
      </c>
      <c r="B17" s="623"/>
      <c r="C17" s="623"/>
      <c r="D17" s="623"/>
      <c r="E17" s="623"/>
      <c r="F17" s="623"/>
      <c r="G17" s="623"/>
      <c r="H17" s="623"/>
      <c r="I17" s="623"/>
      <c r="J17" s="623"/>
      <c r="K17" s="623"/>
      <c r="L17" s="623"/>
      <c r="M17" s="623"/>
      <c r="N17" s="623"/>
      <c r="O17" s="623"/>
      <c r="P17" s="623"/>
      <c r="Q17" s="624"/>
      <c r="R17" s="610" t="s">
        <v>11</v>
      </c>
      <c r="S17" s="611"/>
      <c r="T17" s="612" t="s">
        <v>651</v>
      </c>
      <c r="U17" s="613"/>
      <c r="V17" s="615" t="s">
        <v>652</v>
      </c>
      <c r="W17" s="616"/>
      <c r="X17" s="616"/>
      <c r="Y17" s="616"/>
      <c r="Z17" s="616"/>
      <c r="AA17" s="616"/>
      <c r="AB17" s="616"/>
      <c r="AC17" s="617"/>
      <c r="AD17" s="135"/>
    </row>
    <row r="18" spans="1:29" s="26" customFormat="1" ht="97.5" customHeight="1">
      <c r="A18" s="63" t="s">
        <v>417</v>
      </c>
      <c r="B18" s="5" t="s">
        <v>414</v>
      </c>
      <c r="C18" s="50" t="s">
        <v>415</v>
      </c>
      <c r="D18" s="333" t="s">
        <v>416</v>
      </c>
      <c r="E18" s="333" t="s">
        <v>56</v>
      </c>
      <c r="F18" s="333" t="s">
        <v>57</v>
      </c>
      <c r="G18" s="334" t="s">
        <v>58</v>
      </c>
      <c r="H18" s="25" t="s">
        <v>713</v>
      </c>
      <c r="I18" s="313" t="s">
        <v>646</v>
      </c>
      <c r="J18" s="313" t="s">
        <v>650</v>
      </c>
      <c r="K18" s="313" t="s">
        <v>0</v>
      </c>
      <c r="L18" s="313" t="s">
        <v>9</v>
      </c>
      <c r="M18" s="313" t="s">
        <v>524</v>
      </c>
      <c r="N18" s="313" t="s">
        <v>653</v>
      </c>
      <c r="O18" s="21" t="s">
        <v>418</v>
      </c>
      <c r="P18" s="21" t="s">
        <v>52</v>
      </c>
      <c r="Q18" s="21" t="s">
        <v>305</v>
      </c>
      <c r="R18" s="25" t="s">
        <v>645</v>
      </c>
      <c r="S18" s="13" t="s">
        <v>986</v>
      </c>
      <c r="T18" s="468" t="s">
        <v>988</v>
      </c>
      <c r="U18" s="496" t="s">
        <v>1069</v>
      </c>
      <c r="V18" s="68" t="s">
        <v>647</v>
      </c>
      <c r="W18" s="588" t="s">
        <v>648</v>
      </c>
      <c r="X18" s="579" t="s">
        <v>54</v>
      </c>
      <c r="Y18" s="588" t="s">
        <v>54</v>
      </c>
      <c r="Z18" s="203" t="s">
        <v>751</v>
      </c>
      <c r="AA18" s="236" t="s">
        <v>55</v>
      </c>
      <c r="AB18" s="55" t="s">
        <v>678</v>
      </c>
      <c r="AC18" s="55" t="s">
        <v>680</v>
      </c>
    </row>
    <row r="19" spans="1:27" ht="19.5" customHeight="1">
      <c r="A19" s="136" t="s">
        <v>455</v>
      </c>
      <c r="B19" s="126" t="s">
        <v>708</v>
      </c>
      <c r="C19" s="34" t="s">
        <v>247</v>
      </c>
      <c r="D19" s="336" t="s">
        <v>320</v>
      </c>
      <c r="E19" s="315" t="s">
        <v>627</v>
      </c>
      <c r="F19" s="336" t="s">
        <v>538</v>
      </c>
      <c r="G19" s="304">
        <v>36</v>
      </c>
      <c r="H19" s="337" t="s">
        <v>616</v>
      </c>
      <c r="I19" s="315" t="s">
        <v>483</v>
      </c>
      <c r="J19" s="338" t="s">
        <v>484</v>
      </c>
      <c r="K19" s="315" t="s">
        <v>3</v>
      </c>
      <c r="L19" s="320" t="s">
        <v>559</v>
      </c>
      <c r="M19" s="311" t="s">
        <v>377</v>
      </c>
      <c r="N19" s="319" t="s">
        <v>740</v>
      </c>
      <c r="O19" s="215"/>
      <c r="P19" s="215"/>
      <c r="Q19" s="34"/>
      <c r="R19" s="15">
        <v>0.4</v>
      </c>
      <c r="S19" s="96">
        <v>5000</v>
      </c>
      <c r="T19" s="497"/>
      <c r="U19" s="498"/>
      <c r="V19" s="291">
        <f>U19/100*25</f>
        <v>0</v>
      </c>
      <c r="W19" s="478">
        <f aca="true" t="shared" si="0" ref="W19:W25">V19*R19</f>
        <v>0</v>
      </c>
      <c r="X19" s="583">
        <f aca="true" t="shared" si="1" ref="X19:X25">(W19/S19*43560)/16</f>
        <v>0</v>
      </c>
      <c r="Y19" s="478">
        <f>IF(X19&gt;Z19,"too high",X19)</f>
        <v>0</v>
      </c>
      <c r="Z19" s="246">
        <v>0.19</v>
      </c>
      <c r="AA19" s="494">
        <f aca="true" t="shared" si="2" ref="AA19:AA25">X19*T19</f>
        <v>0</v>
      </c>
    </row>
    <row r="20" spans="1:29" ht="60">
      <c r="A20" s="15" t="s">
        <v>433</v>
      </c>
      <c r="B20" s="43" t="s">
        <v>339</v>
      </c>
      <c r="C20" s="39" t="s">
        <v>251</v>
      </c>
      <c r="D20" s="38" t="s">
        <v>320</v>
      </c>
      <c r="E20" s="125" t="s">
        <v>523</v>
      </c>
      <c r="F20" s="125" t="s">
        <v>634</v>
      </c>
      <c r="G20" s="303" t="s">
        <v>532</v>
      </c>
      <c r="H20" s="15" t="s">
        <v>711</v>
      </c>
      <c r="I20" s="38" t="s">
        <v>484</v>
      </c>
      <c r="J20" s="39" t="s">
        <v>485</v>
      </c>
      <c r="K20" s="38" t="s">
        <v>1</v>
      </c>
      <c r="L20" s="315" t="s">
        <v>550</v>
      </c>
      <c r="M20" s="311" t="s">
        <v>377</v>
      </c>
      <c r="N20" s="319" t="s">
        <v>740</v>
      </c>
      <c r="O20" s="222"/>
      <c r="P20" s="220"/>
      <c r="Q20" s="39" t="s">
        <v>880</v>
      </c>
      <c r="R20" s="15">
        <v>0.7</v>
      </c>
      <c r="S20" s="96">
        <v>11000</v>
      </c>
      <c r="T20" s="206"/>
      <c r="U20" s="206"/>
      <c r="V20" s="291">
        <f aca="true" t="shared" si="3" ref="V20:V25">U20/100*25</f>
        <v>0</v>
      </c>
      <c r="W20" s="241">
        <f t="shared" si="0"/>
        <v>0</v>
      </c>
      <c r="X20" s="46">
        <f>W20/S20*43560/16</f>
        <v>0</v>
      </c>
      <c r="Y20" s="241">
        <f>X20</f>
        <v>0</v>
      </c>
      <c r="Z20" s="246"/>
      <c r="AA20" s="238">
        <f t="shared" si="2"/>
        <v>0</v>
      </c>
      <c r="AB20" s="1"/>
      <c r="AC20" s="1"/>
    </row>
    <row r="21" spans="1:27" ht="14.25" customHeight="1">
      <c r="A21" s="15" t="s">
        <v>433</v>
      </c>
      <c r="B21" s="59" t="s">
        <v>435</v>
      </c>
      <c r="C21" s="34" t="s">
        <v>253</v>
      </c>
      <c r="D21" s="336" t="s">
        <v>326</v>
      </c>
      <c r="E21" s="315" t="s">
        <v>627</v>
      </c>
      <c r="F21" s="311" t="s">
        <v>634</v>
      </c>
      <c r="G21" s="303" t="s">
        <v>571</v>
      </c>
      <c r="H21" s="318" t="s">
        <v>960</v>
      </c>
      <c r="I21" s="315" t="s">
        <v>377</v>
      </c>
      <c r="J21" s="338" t="s">
        <v>485</v>
      </c>
      <c r="K21" s="315" t="s">
        <v>1</v>
      </c>
      <c r="L21" s="315" t="s">
        <v>557</v>
      </c>
      <c r="M21" s="311" t="s">
        <v>377</v>
      </c>
      <c r="N21" s="319" t="s">
        <v>740</v>
      </c>
      <c r="O21" s="220"/>
      <c r="P21" s="220"/>
      <c r="Q21" s="39"/>
      <c r="R21" s="15">
        <v>2.3</v>
      </c>
      <c r="S21" s="96">
        <v>280000</v>
      </c>
      <c r="T21" s="497"/>
      <c r="U21" s="498"/>
      <c r="V21" s="291">
        <f t="shared" si="3"/>
        <v>0</v>
      </c>
      <c r="W21" s="510">
        <f t="shared" si="0"/>
        <v>0</v>
      </c>
      <c r="X21" s="583">
        <f t="shared" si="1"/>
        <v>0</v>
      </c>
      <c r="Y21" s="510">
        <f>X21</f>
        <v>0</v>
      </c>
      <c r="Z21" s="246"/>
      <c r="AA21" s="494">
        <f t="shared" si="2"/>
        <v>0</v>
      </c>
    </row>
    <row r="22" spans="1:27" ht="15">
      <c r="A22" s="15" t="s">
        <v>433</v>
      </c>
      <c r="B22" s="43" t="s">
        <v>438</v>
      </c>
      <c r="C22" s="39" t="s">
        <v>270</v>
      </c>
      <c r="D22" s="38" t="s">
        <v>326</v>
      </c>
      <c r="E22" s="38" t="s">
        <v>520</v>
      </c>
      <c r="F22" s="125" t="s">
        <v>634</v>
      </c>
      <c r="G22" s="303" t="s">
        <v>573</v>
      </c>
      <c r="H22" s="15" t="s">
        <v>672</v>
      </c>
      <c r="I22" s="38" t="s">
        <v>377</v>
      </c>
      <c r="J22" s="15" t="s">
        <v>638</v>
      </c>
      <c r="K22" s="38" t="s">
        <v>1</v>
      </c>
      <c r="L22" s="315" t="s">
        <v>557</v>
      </c>
      <c r="M22" s="311"/>
      <c r="N22" s="319" t="s">
        <v>740</v>
      </c>
      <c r="O22" s="220"/>
      <c r="P22" s="220"/>
      <c r="Q22" s="39"/>
      <c r="R22" s="15">
        <v>0.7</v>
      </c>
      <c r="S22" s="96">
        <v>11000</v>
      </c>
      <c r="T22" s="497"/>
      <c r="U22" s="498"/>
      <c r="V22" s="291">
        <f t="shared" si="3"/>
        <v>0</v>
      </c>
      <c r="W22" s="510">
        <f t="shared" si="0"/>
        <v>0</v>
      </c>
      <c r="X22" s="583">
        <f t="shared" si="1"/>
        <v>0</v>
      </c>
      <c r="Y22" s="510">
        <f>X22</f>
        <v>0</v>
      </c>
      <c r="Z22" s="246"/>
      <c r="AA22" s="494">
        <f t="shared" si="2"/>
        <v>0</v>
      </c>
    </row>
    <row r="23" spans="1:27" ht="60">
      <c r="A23" s="15" t="s">
        <v>433</v>
      </c>
      <c r="B23" s="60" t="s">
        <v>441</v>
      </c>
      <c r="C23" s="39" t="s">
        <v>131</v>
      </c>
      <c r="D23" s="38" t="s">
        <v>326</v>
      </c>
      <c r="E23" s="38" t="s">
        <v>523</v>
      </c>
      <c r="F23" s="125" t="s">
        <v>634</v>
      </c>
      <c r="G23" s="303" t="s">
        <v>574</v>
      </c>
      <c r="H23" s="123" t="s">
        <v>616</v>
      </c>
      <c r="I23" s="38" t="s">
        <v>377</v>
      </c>
      <c r="J23" s="39" t="s">
        <v>483</v>
      </c>
      <c r="K23" s="38" t="s">
        <v>7</v>
      </c>
      <c r="L23" s="315" t="s">
        <v>566</v>
      </c>
      <c r="M23" s="311"/>
      <c r="N23" s="319" t="s">
        <v>854</v>
      </c>
      <c r="O23" s="220"/>
      <c r="P23" s="220"/>
      <c r="Q23" s="39" t="s">
        <v>888</v>
      </c>
      <c r="R23" s="15">
        <v>1.1</v>
      </c>
      <c r="S23" s="96">
        <v>53000</v>
      </c>
      <c r="T23" s="497"/>
      <c r="U23" s="498"/>
      <c r="V23" s="291">
        <f t="shared" si="3"/>
        <v>0</v>
      </c>
      <c r="W23" s="510">
        <f t="shared" si="0"/>
        <v>0</v>
      </c>
      <c r="X23" s="583">
        <f t="shared" si="1"/>
        <v>0</v>
      </c>
      <c r="Y23" s="510">
        <f>X23</f>
        <v>0</v>
      </c>
      <c r="Z23" s="246"/>
      <c r="AA23" s="494">
        <f t="shared" si="2"/>
        <v>0</v>
      </c>
    </row>
    <row r="24" spans="1:27" ht="15">
      <c r="A24" s="15" t="s">
        <v>433</v>
      </c>
      <c r="B24" s="60" t="s">
        <v>343</v>
      </c>
      <c r="C24" s="39" t="s">
        <v>92</v>
      </c>
      <c r="D24" s="38" t="s">
        <v>333</v>
      </c>
      <c r="E24" s="38" t="s">
        <v>627</v>
      </c>
      <c r="F24" s="38" t="s">
        <v>635</v>
      </c>
      <c r="G24" s="303">
        <v>24</v>
      </c>
      <c r="H24" s="15" t="s">
        <v>968</v>
      </c>
      <c r="I24" s="38" t="s">
        <v>484</v>
      </c>
      <c r="J24" s="15" t="s">
        <v>608</v>
      </c>
      <c r="K24" s="38" t="s">
        <v>1</v>
      </c>
      <c r="L24" s="315"/>
      <c r="M24" s="311" t="s">
        <v>377</v>
      </c>
      <c r="N24" s="319" t="s">
        <v>740</v>
      </c>
      <c r="O24" s="220"/>
      <c r="P24" s="220"/>
      <c r="Q24" s="39"/>
      <c r="R24" s="15">
        <v>1.7</v>
      </c>
      <c r="S24" s="96">
        <v>130000</v>
      </c>
      <c r="T24" s="497"/>
      <c r="U24" s="498"/>
      <c r="V24" s="291">
        <f t="shared" si="3"/>
        <v>0</v>
      </c>
      <c r="W24" s="478">
        <f t="shared" si="0"/>
        <v>0</v>
      </c>
      <c r="X24" s="583">
        <f t="shared" si="1"/>
        <v>0</v>
      </c>
      <c r="Y24" s="478">
        <f>IF(X24&gt;Z24,"too high",X24)</f>
        <v>0</v>
      </c>
      <c r="Z24" s="246">
        <v>1</v>
      </c>
      <c r="AA24" s="494">
        <f t="shared" si="2"/>
        <v>0</v>
      </c>
    </row>
    <row r="25" spans="1:27" ht="15">
      <c r="A25" s="15" t="s">
        <v>433</v>
      </c>
      <c r="B25" s="60" t="s">
        <v>452</v>
      </c>
      <c r="C25" s="39" t="s">
        <v>110</v>
      </c>
      <c r="D25" s="38" t="s">
        <v>326</v>
      </c>
      <c r="E25" s="38" t="s">
        <v>520</v>
      </c>
      <c r="F25" s="38" t="s">
        <v>635</v>
      </c>
      <c r="G25" s="303">
        <v>60</v>
      </c>
      <c r="H25" s="123" t="s">
        <v>615</v>
      </c>
      <c r="I25" s="38" t="s">
        <v>483</v>
      </c>
      <c r="J25" s="39" t="s">
        <v>485</v>
      </c>
      <c r="K25" s="38" t="s">
        <v>1</v>
      </c>
      <c r="L25" s="315"/>
      <c r="M25" s="311" t="s">
        <v>484</v>
      </c>
      <c r="N25" s="319" t="s">
        <v>740</v>
      </c>
      <c r="O25" s="220"/>
      <c r="P25" s="220"/>
      <c r="Q25" s="39"/>
      <c r="R25" s="15">
        <v>2.8</v>
      </c>
      <c r="S25" s="96">
        <v>460000</v>
      </c>
      <c r="T25" s="497"/>
      <c r="U25" s="498"/>
      <c r="V25" s="291">
        <f t="shared" si="3"/>
        <v>0</v>
      </c>
      <c r="W25" s="478">
        <f t="shared" si="0"/>
        <v>0</v>
      </c>
      <c r="X25" s="583">
        <f t="shared" si="1"/>
        <v>0</v>
      </c>
      <c r="Y25" s="478">
        <f>IF(X25&gt;Z25,"too high",X25)</f>
        <v>0</v>
      </c>
      <c r="Z25" s="246">
        <v>0.13</v>
      </c>
      <c r="AA25" s="494">
        <f t="shared" si="2"/>
        <v>0</v>
      </c>
    </row>
    <row r="26" spans="1:29" s="26" customFormat="1" ht="15">
      <c r="A26" s="61"/>
      <c r="B26" s="56" t="s">
        <v>304</v>
      </c>
      <c r="C26" s="33"/>
      <c r="D26" s="336"/>
      <c r="E26" s="336"/>
      <c r="F26" s="336"/>
      <c r="G26" s="341"/>
      <c r="H26" s="315"/>
      <c r="I26" s="315"/>
      <c r="J26" s="338"/>
      <c r="K26" s="315"/>
      <c r="L26" s="315"/>
      <c r="M26" s="315"/>
      <c r="N26" s="315"/>
      <c r="O26" s="34"/>
      <c r="P26" s="34"/>
      <c r="Q26" s="34"/>
      <c r="R26" s="38"/>
      <c r="S26" s="40"/>
      <c r="T26" s="41"/>
      <c r="U26" s="116">
        <f>SUM(U19:U25)</f>
        <v>0</v>
      </c>
      <c r="V26" s="58">
        <f>SUM(V19:V25)</f>
        <v>0</v>
      </c>
      <c r="W26" s="58">
        <f>SUM(W19:W25)</f>
        <v>0</v>
      </c>
      <c r="X26" s="580">
        <f>SUM(X19:X25)</f>
        <v>0</v>
      </c>
      <c r="Y26" s="589">
        <f>SUM(Y19:Y25)</f>
        <v>0</v>
      </c>
      <c r="Z26" s="139"/>
      <c r="AA26" s="80">
        <f>SUM(AA19:AA25)</f>
        <v>0</v>
      </c>
      <c r="AB26" s="42"/>
      <c r="AC26" s="33">
        <f>AB26*X26</f>
        <v>0</v>
      </c>
    </row>
    <row r="27" spans="1:27" s="26" customFormat="1" ht="15">
      <c r="A27" s="3" t="s">
        <v>725</v>
      </c>
      <c r="B27" s="27"/>
      <c r="D27" s="328"/>
      <c r="E27" s="328"/>
      <c r="F27" s="328"/>
      <c r="G27" s="329"/>
      <c r="H27" s="308"/>
      <c r="I27" s="308"/>
      <c r="J27" s="293"/>
      <c r="K27" s="308"/>
      <c r="L27" s="308"/>
      <c r="M27" s="308"/>
      <c r="N27" s="308"/>
      <c r="O27" s="28"/>
      <c r="P27" s="28"/>
      <c r="Q27" s="28"/>
      <c r="R27" s="32"/>
      <c r="S27" s="29"/>
      <c r="T27" s="30"/>
      <c r="U27" s="501"/>
      <c r="V27" s="70"/>
      <c r="W27" s="70"/>
      <c r="X27" s="578"/>
      <c r="Y27" s="587"/>
      <c r="AA27" s="79"/>
    </row>
    <row r="28" spans="1:27" s="26" customFormat="1" ht="15">
      <c r="A28" s="2"/>
      <c r="B28" s="27"/>
      <c r="D28" s="328"/>
      <c r="E28" s="328"/>
      <c r="F28" s="328"/>
      <c r="G28" s="329"/>
      <c r="H28" s="308"/>
      <c r="I28" s="308"/>
      <c r="J28" s="293"/>
      <c r="K28" s="308"/>
      <c r="L28" s="308"/>
      <c r="M28" s="308"/>
      <c r="N28" s="308"/>
      <c r="O28" s="28"/>
      <c r="P28" s="28"/>
      <c r="Q28" s="28"/>
      <c r="R28" s="32"/>
      <c r="S28" s="29"/>
      <c r="T28" s="30"/>
      <c r="U28" s="501"/>
      <c r="V28" s="70"/>
      <c r="W28" s="70"/>
      <c r="X28" s="578"/>
      <c r="Y28" s="587"/>
      <c r="AA28" s="79"/>
    </row>
    <row r="29" spans="1:34" s="4" customFormat="1" ht="15">
      <c r="A29" s="118" t="s">
        <v>673</v>
      </c>
      <c r="B29" s="7"/>
      <c r="C29" s="7"/>
      <c r="D29" s="342"/>
      <c r="E29" s="342"/>
      <c r="F29" s="342"/>
      <c r="G29" s="342"/>
      <c r="H29" s="342"/>
      <c r="I29" s="342"/>
      <c r="J29" s="342"/>
      <c r="K29" s="342"/>
      <c r="L29" s="342"/>
      <c r="M29" s="342"/>
      <c r="N29" s="343"/>
      <c r="O29" s="344"/>
      <c r="P29" s="345"/>
      <c r="Q29" s="346"/>
      <c r="R29" s="11"/>
      <c r="S29" s="443"/>
      <c r="T29" s="22"/>
      <c r="U29" s="22"/>
      <c r="V29" s="207"/>
      <c r="W29" s="207"/>
      <c r="X29" s="22"/>
      <c r="Y29" s="207"/>
      <c r="Z29" s="22"/>
      <c r="AA29" s="255"/>
      <c r="AB29" s="22"/>
      <c r="AC29" s="22"/>
      <c r="AD29" s="22"/>
      <c r="AE29" s="22"/>
      <c r="AF29" s="22"/>
      <c r="AG29" s="22"/>
      <c r="AH29" s="22"/>
    </row>
    <row r="30" spans="1:34" s="4" customFormat="1" ht="28.5" customHeight="1">
      <c r="A30" s="625" t="s">
        <v>819</v>
      </c>
      <c r="B30" s="625"/>
      <c r="C30" s="625"/>
      <c r="D30" s="625"/>
      <c r="E30" s="625"/>
      <c r="F30" s="625"/>
      <c r="G30" s="625"/>
      <c r="H30" s="625"/>
      <c r="I30" s="625"/>
      <c r="J30" s="625"/>
      <c r="K30" s="625"/>
      <c r="L30" s="625"/>
      <c r="M30" s="625"/>
      <c r="N30" s="625"/>
      <c r="O30" s="625"/>
      <c r="P30" s="625"/>
      <c r="Q30" s="625"/>
      <c r="R30" s="625"/>
      <c r="S30" s="625"/>
      <c r="T30" s="625"/>
      <c r="U30" s="625"/>
      <c r="V30" s="625"/>
      <c r="W30" s="625"/>
      <c r="X30" s="568"/>
      <c r="Y30" s="285"/>
      <c r="Z30" s="568"/>
      <c r="AA30" s="568"/>
      <c r="AB30" s="22"/>
      <c r="AC30" s="22"/>
      <c r="AD30" s="22"/>
      <c r="AE30" s="22"/>
      <c r="AF30" s="22"/>
      <c r="AG30" s="22"/>
      <c r="AH30" s="22"/>
    </row>
    <row r="31" spans="1:34" s="4" customFormat="1" ht="15">
      <c r="A31" s="7"/>
      <c r="B31" s="252" t="s">
        <v>1017</v>
      </c>
      <c r="C31" s="7"/>
      <c r="D31" s="342"/>
      <c r="E31" s="342"/>
      <c r="F31" s="342"/>
      <c r="G31" s="342"/>
      <c r="H31" s="342"/>
      <c r="I31" s="342"/>
      <c r="J31" s="342"/>
      <c r="K31" s="342"/>
      <c r="L31" s="384"/>
      <c r="M31" s="342"/>
      <c r="N31" s="343"/>
      <c r="O31" s="344"/>
      <c r="P31" s="345"/>
      <c r="Q31" s="346"/>
      <c r="R31" s="11"/>
      <c r="S31" s="443"/>
      <c r="T31" s="22"/>
      <c r="U31" s="22"/>
      <c r="V31" s="207"/>
      <c r="W31" s="207"/>
      <c r="X31" s="22"/>
      <c r="Y31" s="207"/>
      <c r="Z31" s="22"/>
      <c r="AA31" s="255"/>
      <c r="AB31" s="22"/>
      <c r="AC31" s="22"/>
      <c r="AD31" s="22"/>
      <c r="AE31" s="22"/>
      <c r="AF31" s="22"/>
      <c r="AG31" s="22"/>
      <c r="AH31" s="22"/>
    </row>
    <row r="32" spans="1:34" s="4" customFormat="1" ht="15">
      <c r="A32" s="7"/>
      <c r="B32" s="252" t="s">
        <v>1018</v>
      </c>
      <c r="C32" s="7"/>
      <c r="D32" s="342"/>
      <c r="E32" s="342"/>
      <c r="F32" s="342"/>
      <c r="G32" s="342"/>
      <c r="H32" s="342"/>
      <c r="I32" s="342"/>
      <c r="J32" s="342"/>
      <c r="K32" s="342"/>
      <c r="L32" s="384"/>
      <c r="M32" s="342"/>
      <c r="N32" s="343"/>
      <c r="O32" s="344"/>
      <c r="P32" s="345"/>
      <c r="Q32" s="346"/>
      <c r="R32" s="11"/>
      <c r="S32" s="443"/>
      <c r="T32" s="22"/>
      <c r="U32" s="22"/>
      <c r="V32" s="207"/>
      <c r="W32" s="207"/>
      <c r="X32" s="22"/>
      <c r="Y32" s="207"/>
      <c r="Z32" s="22"/>
      <c r="AA32" s="255"/>
      <c r="AB32" s="22"/>
      <c r="AC32" s="22"/>
      <c r="AD32" s="22"/>
      <c r="AE32" s="22"/>
      <c r="AF32" s="22"/>
      <c r="AG32" s="22"/>
      <c r="AH32" s="22"/>
    </row>
    <row r="33" spans="1:34" s="4" customFormat="1" ht="15">
      <c r="A33" s="7"/>
      <c r="B33" s="252" t="s">
        <v>1016</v>
      </c>
      <c r="C33" s="7"/>
      <c r="D33" s="342"/>
      <c r="E33" s="342"/>
      <c r="F33" s="342"/>
      <c r="G33" s="342"/>
      <c r="H33" s="342"/>
      <c r="I33" s="342"/>
      <c r="J33" s="342"/>
      <c r="K33" s="342"/>
      <c r="L33" s="384"/>
      <c r="M33" s="342"/>
      <c r="N33" s="343"/>
      <c r="O33" s="344"/>
      <c r="P33" s="345"/>
      <c r="Q33" s="346"/>
      <c r="R33" s="11"/>
      <c r="S33" s="443"/>
      <c r="T33" s="22"/>
      <c r="U33" s="22"/>
      <c r="V33" s="207"/>
      <c r="W33" s="207"/>
      <c r="X33" s="22"/>
      <c r="Y33" s="207"/>
      <c r="Z33" s="22"/>
      <c r="AA33" s="255"/>
      <c r="AB33" s="22"/>
      <c r="AC33" s="22"/>
      <c r="AD33" s="22"/>
      <c r="AE33" s="22"/>
      <c r="AF33" s="22"/>
      <c r="AG33" s="22"/>
      <c r="AH33" s="22"/>
    </row>
    <row r="34" spans="1:34" s="4" customFormat="1" ht="27.75" customHeight="1">
      <c r="A34" s="626" t="s">
        <v>1019</v>
      </c>
      <c r="B34" s="626"/>
      <c r="C34" s="626"/>
      <c r="D34" s="626"/>
      <c r="E34" s="626"/>
      <c r="F34" s="626"/>
      <c r="G34" s="626"/>
      <c r="H34" s="626"/>
      <c r="I34" s="626"/>
      <c r="J34" s="626"/>
      <c r="K34" s="626"/>
      <c r="L34" s="626"/>
      <c r="M34" s="626"/>
      <c r="N34" s="626"/>
      <c r="O34" s="626"/>
      <c r="P34" s="626"/>
      <c r="Q34" s="626"/>
      <c r="R34" s="626"/>
      <c r="S34" s="626"/>
      <c r="T34" s="626"/>
      <c r="U34" s="626"/>
      <c r="V34" s="626"/>
      <c r="W34" s="626"/>
      <c r="X34" s="626"/>
      <c r="Y34" s="626"/>
      <c r="Z34" s="626"/>
      <c r="AA34" s="626"/>
      <c r="AB34" s="22"/>
      <c r="AC34" s="22"/>
      <c r="AD34" s="22"/>
      <c r="AE34" s="22"/>
      <c r="AF34" s="22"/>
      <c r="AG34" s="22"/>
      <c r="AH34" s="22"/>
    </row>
    <row r="35" spans="1:34" s="4" customFormat="1" ht="15">
      <c r="A35" s="252" t="s">
        <v>1020</v>
      </c>
      <c r="B35" s="7"/>
      <c r="C35" s="7"/>
      <c r="D35" s="342"/>
      <c r="E35" s="342"/>
      <c r="F35" s="342"/>
      <c r="G35" s="342"/>
      <c r="H35" s="342"/>
      <c r="I35" s="342"/>
      <c r="J35" s="342"/>
      <c r="K35" s="342"/>
      <c r="L35" s="342"/>
      <c r="M35" s="342"/>
      <c r="N35" s="343"/>
      <c r="O35" s="344"/>
      <c r="P35" s="345"/>
      <c r="Q35" s="346"/>
      <c r="R35" s="11"/>
      <c r="S35" s="443"/>
      <c r="T35" s="22"/>
      <c r="U35" s="22"/>
      <c r="V35" s="207"/>
      <c r="W35" s="207"/>
      <c r="X35" s="22"/>
      <c r="Y35" s="207"/>
      <c r="Z35" s="22"/>
      <c r="AA35" s="255"/>
      <c r="AB35" s="22"/>
      <c r="AC35" s="22"/>
      <c r="AD35" s="22"/>
      <c r="AE35" s="22"/>
      <c r="AF35" s="22"/>
      <c r="AG35" s="22"/>
      <c r="AH35" s="22"/>
    </row>
    <row r="36" spans="1:34" s="4" customFormat="1" ht="15">
      <c r="A36" s="252" t="s">
        <v>822</v>
      </c>
      <c r="B36" s="7"/>
      <c r="C36" s="7"/>
      <c r="D36" s="342"/>
      <c r="E36" s="384"/>
      <c r="F36" s="342"/>
      <c r="G36" s="342"/>
      <c r="H36" s="342"/>
      <c r="I36" s="342"/>
      <c r="J36" s="342"/>
      <c r="K36" s="342"/>
      <c r="L36" s="342"/>
      <c r="M36" s="342"/>
      <c r="N36" s="343"/>
      <c r="O36" s="344"/>
      <c r="P36" s="345"/>
      <c r="Q36" s="346"/>
      <c r="R36" s="11"/>
      <c r="S36" s="443"/>
      <c r="T36" s="22"/>
      <c r="U36" s="22"/>
      <c r="V36" s="207"/>
      <c r="W36" s="207"/>
      <c r="X36" s="22"/>
      <c r="Y36" s="207"/>
      <c r="Z36" s="22"/>
      <c r="AA36" s="255"/>
      <c r="AB36" s="22"/>
      <c r="AC36" s="22"/>
      <c r="AD36" s="22"/>
      <c r="AE36" s="22"/>
      <c r="AF36" s="22"/>
      <c r="AG36" s="22"/>
      <c r="AH36" s="22"/>
    </row>
    <row r="37" spans="1:34" s="4" customFormat="1" ht="30.75" customHeight="1">
      <c r="A37" s="626" t="s">
        <v>1010</v>
      </c>
      <c r="B37" s="626"/>
      <c r="C37" s="626"/>
      <c r="D37" s="626"/>
      <c r="E37" s="626"/>
      <c r="F37" s="626"/>
      <c r="G37" s="626"/>
      <c r="H37" s="626"/>
      <c r="I37" s="626"/>
      <c r="J37" s="626"/>
      <c r="K37" s="626"/>
      <c r="L37" s="626"/>
      <c r="M37" s="626"/>
      <c r="N37" s="626"/>
      <c r="O37" s="626"/>
      <c r="P37" s="626"/>
      <c r="Q37" s="626"/>
      <c r="R37" s="626"/>
      <c r="S37" s="626"/>
      <c r="T37" s="626"/>
      <c r="U37" s="626"/>
      <c r="V37" s="626"/>
      <c r="W37" s="626"/>
      <c r="X37" s="626"/>
      <c r="Y37" s="626"/>
      <c r="Z37" s="626"/>
      <c r="AA37" s="626"/>
      <c r="AB37" s="22"/>
      <c r="AC37" s="22"/>
      <c r="AD37" s="22"/>
      <c r="AE37" s="22"/>
      <c r="AF37" s="22"/>
      <c r="AG37" s="22"/>
      <c r="AH37" s="22"/>
    </row>
    <row r="38" spans="1:34" s="4" customFormat="1" ht="15">
      <c r="A38" s="253" t="s">
        <v>1005</v>
      </c>
      <c r="B38" s="7"/>
      <c r="C38" s="7"/>
      <c r="D38" s="342"/>
      <c r="E38" s="342"/>
      <c r="F38" s="342"/>
      <c r="G38" s="342"/>
      <c r="H38" s="342"/>
      <c r="I38" s="342"/>
      <c r="J38" s="342"/>
      <c r="K38" s="342"/>
      <c r="L38" s="342"/>
      <c r="M38" s="342"/>
      <c r="N38" s="343"/>
      <c r="O38" s="344"/>
      <c r="P38" s="345"/>
      <c r="Q38" s="346"/>
      <c r="R38" s="11"/>
      <c r="S38" s="443"/>
      <c r="T38" s="22"/>
      <c r="U38" s="22"/>
      <c r="V38" s="207"/>
      <c r="W38" s="207"/>
      <c r="X38" s="22"/>
      <c r="Y38" s="207"/>
      <c r="Z38" s="22"/>
      <c r="AA38" s="255"/>
      <c r="AB38" s="22"/>
      <c r="AC38" s="22"/>
      <c r="AD38" s="22"/>
      <c r="AE38" s="22"/>
      <c r="AF38" s="22"/>
      <c r="AG38" s="22"/>
      <c r="AH38" s="22"/>
    </row>
    <row r="39" spans="1:27" s="4" customFormat="1" ht="16.5" customHeight="1">
      <c r="A39" s="142"/>
      <c r="B39"/>
      <c r="C39"/>
      <c r="D39" s="326"/>
      <c r="E39" s="326"/>
      <c r="F39" s="326"/>
      <c r="G39" s="326"/>
      <c r="H39" s="326"/>
      <c r="I39" s="326"/>
      <c r="J39" s="326"/>
      <c r="K39" s="342"/>
      <c r="L39" s="326"/>
      <c r="M39" s="326"/>
      <c r="N39" s="343"/>
      <c r="O39" s="16"/>
      <c r="P39" s="17"/>
      <c r="Q39" s="11"/>
      <c r="R39" s="11"/>
      <c r="S39" s="10"/>
      <c r="U39" s="502"/>
      <c r="V39" s="73"/>
      <c r="W39" s="73"/>
      <c r="X39" s="581"/>
      <c r="Y39" s="590"/>
      <c r="AA39" s="81"/>
    </row>
    <row r="40" spans="1:27" s="26" customFormat="1" ht="15">
      <c r="A40" s="118" t="s">
        <v>1021</v>
      </c>
      <c r="B40" s="7"/>
      <c r="C40" s="7"/>
      <c r="D40" s="328"/>
      <c r="E40" s="328"/>
      <c r="F40" s="328"/>
      <c r="G40" s="329"/>
      <c r="H40" s="308"/>
      <c r="I40" s="308"/>
      <c r="J40" s="293"/>
      <c r="K40" s="308"/>
      <c r="L40" s="308"/>
      <c r="M40" s="308"/>
      <c r="N40" s="308"/>
      <c r="O40" s="28"/>
      <c r="P40" s="28"/>
      <c r="Q40" s="28"/>
      <c r="R40" s="32"/>
      <c r="S40" s="29"/>
      <c r="T40" s="30"/>
      <c r="U40" s="501"/>
      <c r="V40" s="70"/>
      <c r="W40" s="70"/>
      <c r="X40" s="578"/>
      <c r="Y40" s="587"/>
      <c r="AA40" s="79"/>
    </row>
    <row r="41" spans="1:30" ht="30" customHeight="1">
      <c r="A41" s="618" t="s">
        <v>10</v>
      </c>
      <c r="B41" s="618"/>
      <c r="C41" s="618"/>
      <c r="D41" s="618"/>
      <c r="E41" s="618"/>
      <c r="F41" s="618"/>
      <c r="G41" s="618"/>
      <c r="H41" s="618"/>
      <c r="I41" s="618"/>
      <c r="J41" s="618"/>
      <c r="K41" s="618"/>
      <c r="L41" s="618"/>
      <c r="M41" s="618"/>
      <c r="N41" s="618"/>
      <c r="O41" s="618"/>
      <c r="P41" s="618"/>
      <c r="Q41" s="618"/>
      <c r="R41" s="632" t="s">
        <v>11</v>
      </c>
      <c r="S41" s="633"/>
      <c r="T41" s="636" t="s">
        <v>651</v>
      </c>
      <c r="U41" s="637"/>
      <c r="V41" s="618" t="s">
        <v>652</v>
      </c>
      <c r="W41" s="618"/>
      <c r="X41" s="618"/>
      <c r="Y41" s="618"/>
      <c r="Z41" s="618"/>
      <c r="AA41" s="618"/>
      <c r="AB41" s="618"/>
      <c r="AC41" s="618"/>
      <c r="AD41" s="20"/>
    </row>
    <row r="42" spans="1:29" ht="90">
      <c r="A42" s="499" t="s">
        <v>417</v>
      </c>
      <c r="B42" s="72" t="s">
        <v>414</v>
      </c>
      <c r="C42" s="72" t="s">
        <v>415</v>
      </c>
      <c r="D42" s="335" t="s">
        <v>674</v>
      </c>
      <c r="E42" s="385" t="s">
        <v>56</v>
      </c>
      <c r="F42" s="385" t="s">
        <v>57</v>
      </c>
      <c r="G42" s="298" t="s">
        <v>58</v>
      </c>
      <c r="H42" s="313" t="s">
        <v>519</v>
      </c>
      <c r="I42" s="385" t="s">
        <v>646</v>
      </c>
      <c r="J42" s="312" t="s">
        <v>650</v>
      </c>
      <c r="K42" s="312" t="s">
        <v>0</v>
      </c>
      <c r="L42" s="312" t="s">
        <v>9</v>
      </c>
      <c r="M42" s="385" t="s">
        <v>524</v>
      </c>
      <c r="N42" s="385" t="s">
        <v>653</v>
      </c>
      <c r="O42" s="55" t="s">
        <v>675</v>
      </c>
      <c r="P42" s="55" t="s">
        <v>676</v>
      </c>
      <c r="Q42" s="55" t="s">
        <v>305</v>
      </c>
      <c r="R42" s="55" t="s">
        <v>645</v>
      </c>
      <c r="S42" s="13" t="s">
        <v>986</v>
      </c>
      <c r="T42" s="468" t="s">
        <v>987</v>
      </c>
      <c r="U42" s="496" t="s">
        <v>705</v>
      </c>
      <c r="V42" s="68" t="s">
        <v>647</v>
      </c>
      <c r="W42" s="588" t="s">
        <v>648</v>
      </c>
      <c r="X42" s="579" t="s">
        <v>53</v>
      </c>
      <c r="Y42" s="588" t="s">
        <v>53</v>
      </c>
      <c r="Z42" s="203" t="s">
        <v>752</v>
      </c>
      <c r="AA42" s="236" t="s">
        <v>55</v>
      </c>
      <c r="AB42" s="55" t="s">
        <v>678</v>
      </c>
      <c r="AC42" s="55" t="s">
        <v>679</v>
      </c>
    </row>
    <row r="43" spans="1:29" ht="46.5" customHeight="1">
      <c r="A43" s="458" t="s">
        <v>455</v>
      </c>
      <c r="B43" s="43" t="s">
        <v>802</v>
      </c>
      <c r="C43" s="39" t="s">
        <v>223</v>
      </c>
      <c r="D43" s="38" t="s">
        <v>320</v>
      </c>
      <c r="E43" s="454" t="s">
        <v>520</v>
      </c>
      <c r="F43" s="453" t="s">
        <v>634</v>
      </c>
      <c r="G43" s="299" t="s">
        <v>532</v>
      </c>
      <c r="H43" s="15" t="s">
        <v>961</v>
      </c>
      <c r="I43" s="454" t="s">
        <v>377</v>
      </c>
      <c r="J43" s="39" t="s">
        <v>485</v>
      </c>
      <c r="K43" s="38" t="s">
        <v>3</v>
      </c>
      <c r="L43" s="320" t="s">
        <v>552</v>
      </c>
      <c r="M43" s="463" t="s">
        <v>377</v>
      </c>
      <c r="N43" s="462" t="s">
        <v>740</v>
      </c>
      <c r="O43" s="222" t="s">
        <v>224</v>
      </c>
      <c r="P43" s="222" t="s">
        <v>224</v>
      </c>
      <c r="Q43" s="39"/>
      <c r="R43" s="15">
        <v>1.8</v>
      </c>
      <c r="S43" s="71">
        <v>156000</v>
      </c>
      <c r="T43" s="497"/>
      <c r="U43" s="498"/>
      <c r="V43" s="291">
        <f>U43/100*70</f>
        <v>0</v>
      </c>
      <c r="W43" s="478">
        <f aca="true" t="shared" si="4" ref="W43:W59">V43*R43</f>
        <v>0</v>
      </c>
      <c r="X43" s="583">
        <f aca="true" t="shared" si="5" ref="X43:X57">W43/S43*43560</f>
        <v>0</v>
      </c>
      <c r="Y43" s="478">
        <f aca="true" t="shared" si="6" ref="Y43:Y106">X43</f>
        <v>0</v>
      </c>
      <c r="Z43" s="470"/>
      <c r="AA43" s="238">
        <f aca="true" t="shared" si="7" ref="AA43:AA57">X43*T43</f>
        <v>0</v>
      </c>
      <c r="AB43" s="1"/>
      <c r="AC43" s="1"/>
    </row>
    <row r="44" spans="1:29" ht="18.75" customHeight="1">
      <c r="A44" s="458" t="s">
        <v>455</v>
      </c>
      <c r="B44" s="60" t="s">
        <v>456</v>
      </c>
      <c r="C44" s="39" t="s">
        <v>226</v>
      </c>
      <c r="D44" s="38" t="s">
        <v>320</v>
      </c>
      <c r="E44" s="454" t="s">
        <v>523</v>
      </c>
      <c r="F44" s="453" t="s">
        <v>634</v>
      </c>
      <c r="G44" s="303" t="s">
        <v>561</v>
      </c>
      <c r="H44" s="15" t="s">
        <v>962</v>
      </c>
      <c r="I44" s="454" t="s">
        <v>377</v>
      </c>
      <c r="J44" s="39" t="s">
        <v>485</v>
      </c>
      <c r="K44" s="38" t="s">
        <v>5</v>
      </c>
      <c r="L44" s="315" t="s">
        <v>552</v>
      </c>
      <c r="M44" s="463" t="s">
        <v>484</v>
      </c>
      <c r="N44" s="493" t="s">
        <v>832</v>
      </c>
      <c r="O44" s="222" t="s">
        <v>225</v>
      </c>
      <c r="P44" s="220"/>
      <c r="Q44" s="39"/>
      <c r="R44" s="15">
        <v>1.2</v>
      </c>
      <c r="S44" s="96">
        <v>65000</v>
      </c>
      <c r="T44" s="497"/>
      <c r="U44" s="498"/>
      <c r="V44" s="291">
        <f aca="true" t="shared" si="8" ref="V44:V107">U44/100*70</f>
        <v>0</v>
      </c>
      <c r="W44" s="478">
        <f t="shared" si="4"/>
        <v>0</v>
      </c>
      <c r="X44" s="583">
        <f t="shared" si="5"/>
        <v>0</v>
      </c>
      <c r="Y44" s="478">
        <f t="shared" si="6"/>
        <v>0</v>
      </c>
      <c r="Z44" s="470"/>
      <c r="AA44" s="238">
        <f t="shared" si="7"/>
        <v>0</v>
      </c>
      <c r="AB44" s="1"/>
      <c r="AC44" s="1"/>
    </row>
    <row r="45" spans="1:29" ht="15" customHeight="1">
      <c r="A45" s="457" t="s">
        <v>455</v>
      </c>
      <c r="B45" s="59" t="s">
        <v>421</v>
      </c>
      <c r="C45" s="34" t="s">
        <v>235</v>
      </c>
      <c r="D45" s="336" t="s">
        <v>326</v>
      </c>
      <c r="E45" s="463" t="s">
        <v>523</v>
      </c>
      <c r="F45" s="463" t="s">
        <v>634</v>
      </c>
      <c r="G45" s="303">
        <v>60</v>
      </c>
      <c r="H45" s="337" t="s">
        <v>662</v>
      </c>
      <c r="I45" s="456" t="s">
        <v>377</v>
      </c>
      <c r="J45" s="338" t="s">
        <v>485</v>
      </c>
      <c r="K45" s="315" t="s">
        <v>4</v>
      </c>
      <c r="L45" s="315" t="s">
        <v>559</v>
      </c>
      <c r="M45" s="456"/>
      <c r="N45" s="462" t="s">
        <v>740</v>
      </c>
      <c r="O45" s="222" t="s">
        <v>234</v>
      </c>
      <c r="P45" s="222" t="s">
        <v>234</v>
      </c>
      <c r="Q45" s="39"/>
      <c r="R45" s="15">
        <v>1.4</v>
      </c>
      <c r="S45" s="96">
        <v>80000</v>
      </c>
      <c r="T45" s="497"/>
      <c r="U45" s="498"/>
      <c r="V45" s="291">
        <f t="shared" si="8"/>
        <v>0</v>
      </c>
      <c r="W45" s="478">
        <f t="shared" si="4"/>
        <v>0</v>
      </c>
      <c r="X45" s="583">
        <f t="shared" si="5"/>
        <v>0</v>
      </c>
      <c r="Y45" s="478">
        <f t="shared" si="6"/>
        <v>0</v>
      </c>
      <c r="Z45" s="470"/>
      <c r="AA45" s="238">
        <f t="shared" si="7"/>
        <v>0</v>
      </c>
      <c r="AB45" s="1"/>
      <c r="AC45" s="1"/>
    </row>
    <row r="46" spans="1:29" ht="60">
      <c r="A46" s="458" t="s">
        <v>455</v>
      </c>
      <c r="B46" s="43" t="s">
        <v>457</v>
      </c>
      <c r="C46" s="39" t="s">
        <v>228</v>
      </c>
      <c r="D46" s="38" t="s">
        <v>320</v>
      </c>
      <c r="E46" s="453" t="s">
        <v>523</v>
      </c>
      <c r="F46" s="453" t="s">
        <v>634</v>
      </c>
      <c r="G46" s="303" t="s">
        <v>562</v>
      </c>
      <c r="H46" s="15" t="s">
        <v>968</v>
      </c>
      <c r="I46" s="454" t="s">
        <v>377</v>
      </c>
      <c r="J46" s="15" t="s">
        <v>608</v>
      </c>
      <c r="K46" s="38" t="s">
        <v>3</v>
      </c>
      <c r="L46" s="315" t="s">
        <v>543</v>
      </c>
      <c r="M46" s="463" t="s">
        <v>377</v>
      </c>
      <c r="N46" s="462" t="s">
        <v>854</v>
      </c>
      <c r="O46" s="222" t="s">
        <v>227</v>
      </c>
      <c r="P46" s="222" t="s">
        <v>227</v>
      </c>
      <c r="Q46" s="39" t="s">
        <v>879</v>
      </c>
      <c r="R46" s="15">
        <v>1.2</v>
      </c>
      <c r="S46" s="96">
        <v>67000</v>
      </c>
      <c r="T46" s="497"/>
      <c r="U46" s="498"/>
      <c r="V46" s="291">
        <f t="shared" si="8"/>
        <v>0</v>
      </c>
      <c r="W46" s="478">
        <f t="shared" si="4"/>
        <v>0</v>
      </c>
      <c r="X46" s="583">
        <f t="shared" si="5"/>
        <v>0</v>
      </c>
      <c r="Y46" s="478">
        <f t="shared" si="6"/>
        <v>0</v>
      </c>
      <c r="Z46" s="470"/>
      <c r="AA46" s="238">
        <f t="shared" si="7"/>
        <v>0</v>
      </c>
      <c r="AB46" s="1"/>
      <c r="AC46" s="1"/>
    </row>
    <row r="47" spans="1:29" ht="15">
      <c r="A47" s="458" t="s">
        <v>455</v>
      </c>
      <c r="B47" s="60" t="s">
        <v>458</v>
      </c>
      <c r="C47" s="39" t="s">
        <v>248</v>
      </c>
      <c r="D47" s="38" t="s">
        <v>320</v>
      </c>
      <c r="E47" s="454" t="s">
        <v>523</v>
      </c>
      <c r="F47" s="453" t="s">
        <v>634</v>
      </c>
      <c r="G47" s="303">
        <v>48</v>
      </c>
      <c r="H47" s="123" t="s">
        <v>619</v>
      </c>
      <c r="I47" s="454" t="s">
        <v>483</v>
      </c>
      <c r="J47" s="39" t="s">
        <v>484</v>
      </c>
      <c r="K47" s="38" t="s">
        <v>3</v>
      </c>
      <c r="L47" s="320" t="s">
        <v>559</v>
      </c>
      <c r="M47" s="463" t="s">
        <v>484</v>
      </c>
      <c r="N47" s="462" t="s">
        <v>745</v>
      </c>
      <c r="O47" s="222"/>
      <c r="P47" s="220"/>
      <c r="Q47" s="39"/>
      <c r="R47" s="15">
        <v>1.6</v>
      </c>
      <c r="S47" s="96">
        <v>160000</v>
      </c>
      <c r="T47" s="497"/>
      <c r="U47" s="498"/>
      <c r="V47" s="291">
        <f t="shared" si="8"/>
        <v>0</v>
      </c>
      <c r="W47" s="478">
        <f t="shared" si="4"/>
        <v>0</v>
      </c>
      <c r="X47" s="583">
        <f t="shared" si="5"/>
        <v>0</v>
      </c>
      <c r="Y47" s="478">
        <f t="shared" si="6"/>
        <v>0</v>
      </c>
      <c r="Z47" s="470"/>
      <c r="AA47" s="238">
        <f t="shared" si="7"/>
        <v>0</v>
      </c>
      <c r="AB47" s="1"/>
      <c r="AC47" s="1"/>
    </row>
    <row r="48" spans="1:29" ht="15.75" customHeight="1">
      <c r="A48" s="458" t="s">
        <v>455</v>
      </c>
      <c r="B48" s="59" t="s">
        <v>459</v>
      </c>
      <c r="C48" s="34" t="s">
        <v>165</v>
      </c>
      <c r="D48" s="336" t="s">
        <v>326</v>
      </c>
      <c r="E48" s="456" t="s">
        <v>523</v>
      </c>
      <c r="F48" s="463" t="s">
        <v>634</v>
      </c>
      <c r="G48" s="303" t="s">
        <v>578</v>
      </c>
      <c r="H48" s="337" t="s">
        <v>619</v>
      </c>
      <c r="I48" s="456" t="s">
        <v>377</v>
      </c>
      <c r="J48" s="338" t="s">
        <v>485</v>
      </c>
      <c r="K48" s="315" t="s">
        <v>4</v>
      </c>
      <c r="L48" s="315" t="s">
        <v>568</v>
      </c>
      <c r="M48" s="456" t="s">
        <v>377</v>
      </c>
      <c r="N48" s="462" t="s">
        <v>740</v>
      </c>
      <c r="O48" s="222" t="s">
        <v>527</v>
      </c>
      <c r="P48" s="268" t="s">
        <v>720</v>
      </c>
      <c r="Q48" s="39"/>
      <c r="R48" s="15">
        <v>1.4</v>
      </c>
      <c r="S48" s="96">
        <v>95000</v>
      </c>
      <c r="T48" s="497"/>
      <c r="U48" s="498"/>
      <c r="V48" s="291">
        <f t="shared" si="8"/>
        <v>0</v>
      </c>
      <c r="W48" s="478">
        <f t="shared" si="4"/>
        <v>0</v>
      </c>
      <c r="X48" s="583">
        <f t="shared" si="5"/>
        <v>0</v>
      </c>
      <c r="Y48" s="478">
        <f t="shared" si="6"/>
        <v>0</v>
      </c>
      <c r="Z48" s="470"/>
      <c r="AA48" s="238">
        <f t="shared" si="7"/>
        <v>0</v>
      </c>
      <c r="AB48" s="1"/>
      <c r="AC48" s="1"/>
    </row>
    <row r="49" spans="1:29" ht="15">
      <c r="A49" s="458" t="s">
        <v>455</v>
      </c>
      <c r="B49" s="59" t="s">
        <v>460</v>
      </c>
      <c r="C49" s="34" t="s">
        <v>166</v>
      </c>
      <c r="D49" s="336" t="s">
        <v>333</v>
      </c>
      <c r="E49" s="456" t="s">
        <v>523</v>
      </c>
      <c r="F49" s="463" t="s">
        <v>634</v>
      </c>
      <c r="G49" s="303" t="s">
        <v>567</v>
      </c>
      <c r="H49" s="337" t="s">
        <v>619</v>
      </c>
      <c r="I49" s="456" t="s">
        <v>377</v>
      </c>
      <c r="J49" s="338" t="s">
        <v>485</v>
      </c>
      <c r="K49" s="315" t="s">
        <v>4</v>
      </c>
      <c r="L49" s="315" t="s">
        <v>543</v>
      </c>
      <c r="M49" s="456" t="s">
        <v>377</v>
      </c>
      <c r="N49" s="462" t="s">
        <v>740</v>
      </c>
      <c r="O49" s="222"/>
      <c r="P49" s="222"/>
      <c r="Q49" s="39"/>
      <c r="R49" s="15">
        <v>1.8</v>
      </c>
      <c r="S49" s="96">
        <v>160000</v>
      </c>
      <c r="T49" s="497"/>
      <c r="U49" s="498"/>
      <c r="V49" s="291">
        <f t="shared" si="8"/>
        <v>0</v>
      </c>
      <c r="W49" s="478">
        <f t="shared" si="4"/>
        <v>0</v>
      </c>
      <c r="X49" s="583">
        <f t="shared" si="5"/>
        <v>0</v>
      </c>
      <c r="Y49" s="478">
        <f t="shared" si="6"/>
        <v>0</v>
      </c>
      <c r="Z49" s="470"/>
      <c r="AA49" s="238">
        <f t="shared" si="7"/>
        <v>0</v>
      </c>
      <c r="AB49" s="1"/>
      <c r="AC49" s="1"/>
    </row>
    <row r="50" spans="1:29" ht="45.75" customHeight="1">
      <c r="A50" s="458" t="s">
        <v>455</v>
      </c>
      <c r="B50" s="126" t="s">
        <v>971</v>
      </c>
      <c r="C50" s="34" t="s">
        <v>168</v>
      </c>
      <c r="D50" s="336" t="s">
        <v>160</v>
      </c>
      <c r="E50" s="456" t="s">
        <v>523</v>
      </c>
      <c r="F50" s="456" t="s">
        <v>634</v>
      </c>
      <c r="G50" s="303">
        <v>24</v>
      </c>
      <c r="H50" s="337" t="s">
        <v>619</v>
      </c>
      <c r="I50" s="456" t="s">
        <v>484</v>
      </c>
      <c r="J50" s="338" t="s">
        <v>607</v>
      </c>
      <c r="K50" s="315" t="s">
        <v>2</v>
      </c>
      <c r="L50" s="320" t="s">
        <v>568</v>
      </c>
      <c r="M50" s="456"/>
      <c r="N50" s="462" t="s">
        <v>740</v>
      </c>
      <c r="O50" s="222"/>
      <c r="P50" s="222"/>
      <c r="Q50" s="39"/>
      <c r="R50" s="15">
        <v>2.4</v>
      </c>
      <c r="S50" s="71">
        <v>350000</v>
      </c>
      <c r="T50" s="497"/>
      <c r="U50" s="498"/>
      <c r="V50" s="291">
        <f t="shared" si="8"/>
        <v>0</v>
      </c>
      <c r="W50" s="478">
        <f t="shared" si="4"/>
        <v>0</v>
      </c>
      <c r="X50" s="583">
        <f t="shared" si="5"/>
        <v>0</v>
      </c>
      <c r="Y50" s="478">
        <f>IF(X50&gt;Z50,"too high",X50)</f>
        <v>0</v>
      </c>
      <c r="Z50" s="246">
        <v>0.5</v>
      </c>
      <c r="AA50" s="238">
        <f t="shared" si="7"/>
        <v>0</v>
      </c>
      <c r="AB50" s="1"/>
      <c r="AC50" s="1"/>
    </row>
    <row r="51" spans="1:29" ht="15">
      <c r="A51" s="458" t="s">
        <v>455</v>
      </c>
      <c r="B51" s="43" t="s">
        <v>972</v>
      </c>
      <c r="C51" s="39" t="s">
        <v>180</v>
      </c>
      <c r="D51" s="38" t="s">
        <v>333</v>
      </c>
      <c r="E51" s="454" t="s">
        <v>523</v>
      </c>
      <c r="F51" s="453" t="s">
        <v>634</v>
      </c>
      <c r="G51" s="303" t="s">
        <v>536</v>
      </c>
      <c r="H51" s="123" t="s">
        <v>619</v>
      </c>
      <c r="I51" s="454" t="s">
        <v>484</v>
      </c>
      <c r="J51" s="39" t="s">
        <v>485</v>
      </c>
      <c r="K51" s="38" t="s">
        <v>4</v>
      </c>
      <c r="L51" s="315" t="s">
        <v>559</v>
      </c>
      <c r="M51" s="463" t="s">
        <v>541</v>
      </c>
      <c r="N51" s="462" t="s">
        <v>832</v>
      </c>
      <c r="O51" s="222"/>
      <c r="P51" s="222"/>
      <c r="Q51" s="39"/>
      <c r="R51" s="15">
        <v>1.7</v>
      </c>
      <c r="S51" s="96">
        <v>130000</v>
      </c>
      <c r="T51" s="497"/>
      <c r="U51" s="498"/>
      <c r="V51" s="291">
        <f t="shared" si="8"/>
        <v>0</v>
      </c>
      <c r="W51" s="478">
        <f t="shared" si="4"/>
        <v>0</v>
      </c>
      <c r="X51" s="583">
        <f t="shared" si="5"/>
        <v>0</v>
      </c>
      <c r="Y51" s="478">
        <f t="shared" si="6"/>
        <v>0</v>
      </c>
      <c r="Z51" s="470"/>
      <c r="AA51" s="238">
        <f t="shared" si="7"/>
        <v>0</v>
      </c>
      <c r="AB51" s="1"/>
      <c r="AC51" s="1"/>
    </row>
    <row r="52" spans="1:29" ht="15">
      <c r="A52" s="458" t="s">
        <v>455</v>
      </c>
      <c r="B52" s="60" t="s">
        <v>461</v>
      </c>
      <c r="C52" s="39" t="s">
        <v>181</v>
      </c>
      <c r="D52" s="38" t="s">
        <v>320</v>
      </c>
      <c r="E52" s="454" t="s">
        <v>523</v>
      </c>
      <c r="F52" s="453" t="s">
        <v>634</v>
      </c>
      <c r="G52" s="303">
        <v>84</v>
      </c>
      <c r="H52" s="15" t="s">
        <v>962</v>
      </c>
      <c r="I52" s="454" t="s">
        <v>483</v>
      </c>
      <c r="J52" s="39" t="s">
        <v>484</v>
      </c>
      <c r="K52" s="38" t="s">
        <v>4</v>
      </c>
      <c r="L52" s="320" t="s">
        <v>568</v>
      </c>
      <c r="M52" s="463"/>
      <c r="N52" s="462" t="s">
        <v>758</v>
      </c>
      <c r="O52" s="222"/>
      <c r="P52" s="220"/>
      <c r="Q52" s="39"/>
      <c r="R52" s="15">
        <v>0.5</v>
      </c>
      <c r="S52" s="96">
        <v>10000</v>
      </c>
      <c r="T52" s="497"/>
      <c r="U52" s="498"/>
      <c r="V52" s="291">
        <f t="shared" si="8"/>
        <v>0</v>
      </c>
      <c r="W52" s="478">
        <f t="shared" si="4"/>
        <v>0</v>
      </c>
      <c r="X52" s="583">
        <f t="shared" si="5"/>
        <v>0</v>
      </c>
      <c r="Y52" s="478">
        <f t="shared" si="6"/>
        <v>0</v>
      </c>
      <c r="Z52" s="470"/>
      <c r="AA52" s="238">
        <f t="shared" si="7"/>
        <v>0</v>
      </c>
      <c r="AB52" s="1"/>
      <c r="AC52" s="1"/>
    </row>
    <row r="53" spans="1:29" ht="20.25" customHeight="1">
      <c r="A53" s="458" t="s">
        <v>455</v>
      </c>
      <c r="B53" s="60" t="s">
        <v>462</v>
      </c>
      <c r="C53" s="39" t="s">
        <v>182</v>
      </c>
      <c r="D53" s="38" t="s">
        <v>160</v>
      </c>
      <c r="E53" s="454" t="s">
        <v>523</v>
      </c>
      <c r="F53" s="453" t="s">
        <v>634</v>
      </c>
      <c r="G53" s="301" t="s">
        <v>846</v>
      </c>
      <c r="H53" s="123" t="s">
        <v>619</v>
      </c>
      <c r="I53" s="454" t="s">
        <v>483</v>
      </c>
      <c r="J53" s="39" t="s">
        <v>485</v>
      </c>
      <c r="K53" s="38" t="s">
        <v>4</v>
      </c>
      <c r="L53" s="315" t="s">
        <v>568</v>
      </c>
      <c r="M53" s="463" t="s">
        <v>377</v>
      </c>
      <c r="N53" s="462" t="s">
        <v>832</v>
      </c>
      <c r="O53" s="222"/>
      <c r="P53" s="220"/>
      <c r="Q53" s="39"/>
      <c r="R53" s="15">
        <v>0.6</v>
      </c>
      <c r="S53" s="96">
        <v>15000</v>
      </c>
      <c r="T53" s="497"/>
      <c r="U53" s="498"/>
      <c r="V53" s="291">
        <f t="shared" si="8"/>
        <v>0</v>
      </c>
      <c r="W53" s="478">
        <f t="shared" si="4"/>
        <v>0</v>
      </c>
      <c r="X53" s="583">
        <f t="shared" si="5"/>
        <v>0</v>
      </c>
      <c r="Y53" s="478">
        <f t="shared" si="6"/>
        <v>0</v>
      </c>
      <c r="Z53" s="470"/>
      <c r="AA53" s="238">
        <f t="shared" si="7"/>
        <v>0</v>
      </c>
      <c r="AB53" s="1"/>
      <c r="AC53" s="1"/>
    </row>
    <row r="54" spans="1:29" ht="30">
      <c r="A54" s="458" t="s">
        <v>455</v>
      </c>
      <c r="B54" s="60" t="s">
        <v>348</v>
      </c>
      <c r="C54" s="39" t="s">
        <v>65</v>
      </c>
      <c r="D54" s="38" t="s">
        <v>309</v>
      </c>
      <c r="E54" s="453" t="s">
        <v>523</v>
      </c>
      <c r="F54" s="454" t="s">
        <v>538</v>
      </c>
      <c r="G54" s="303" t="s">
        <v>570</v>
      </c>
      <c r="H54" s="123" t="s">
        <v>604</v>
      </c>
      <c r="I54" s="454" t="s">
        <v>377</v>
      </c>
      <c r="J54" s="15" t="s">
        <v>958</v>
      </c>
      <c r="K54" s="38" t="s">
        <v>4</v>
      </c>
      <c r="L54" s="315" t="s">
        <v>543</v>
      </c>
      <c r="M54" s="463" t="s">
        <v>541</v>
      </c>
      <c r="N54" s="462" t="s">
        <v>742</v>
      </c>
      <c r="O54" s="222"/>
      <c r="P54" s="220"/>
      <c r="Q54" s="39"/>
      <c r="R54" s="15">
        <v>0.6</v>
      </c>
      <c r="S54" s="96">
        <v>10000</v>
      </c>
      <c r="T54" s="497"/>
      <c r="U54" s="498"/>
      <c r="V54" s="291">
        <f t="shared" si="8"/>
        <v>0</v>
      </c>
      <c r="W54" s="478">
        <f t="shared" si="4"/>
        <v>0</v>
      </c>
      <c r="X54" s="583">
        <f t="shared" si="5"/>
        <v>0</v>
      </c>
      <c r="Y54" s="478">
        <f t="shared" si="6"/>
        <v>0</v>
      </c>
      <c r="Z54" s="470"/>
      <c r="AA54" s="238">
        <f t="shared" si="7"/>
        <v>0</v>
      </c>
      <c r="AB54" s="1"/>
      <c r="AC54" s="1"/>
    </row>
    <row r="55" spans="1:29" s="32" customFormat="1" ht="45">
      <c r="A55" s="458" t="s">
        <v>455</v>
      </c>
      <c r="B55" s="60" t="s">
        <v>466</v>
      </c>
      <c r="C55" s="39" t="s">
        <v>116</v>
      </c>
      <c r="D55" s="38" t="s">
        <v>160</v>
      </c>
      <c r="E55" s="454" t="s">
        <v>523</v>
      </c>
      <c r="F55" s="453" t="s">
        <v>634</v>
      </c>
      <c r="G55" s="303" t="s">
        <v>542</v>
      </c>
      <c r="H55" s="15" t="s">
        <v>619</v>
      </c>
      <c r="I55" s="454" t="s">
        <v>483</v>
      </c>
      <c r="J55" s="39" t="s">
        <v>607</v>
      </c>
      <c r="K55" s="38" t="s">
        <v>5</v>
      </c>
      <c r="L55" s="315" t="s">
        <v>568</v>
      </c>
      <c r="M55" s="463" t="s">
        <v>541</v>
      </c>
      <c r="N55" s="462" t="s">
        <v>912</v>
      </c>
      <c r="O55" s="222"/>
      <c r="P55" s="220"/>
      <c r="Q55" s="39" t="s">
        <v>937</v>
      </c>
      <c r="R55" s="15">
        <v>0.1</v>
      </c>
      <c r="S55" s="201">
        <v>1400</v>
      </c>
      <c r="T55" s="497"/>
      <c r="U55" s="498"/>
      <c r="V55" s="291">
        <f t="shared" si="8"/>
        <v>0</v>
      </c>
      <c r="W55" s="478">
        <f t="shared" si="4"/>
        <v>0</v>
      </c>
      <c r="X55" s="583">
        <f t="shared" si="5"/>
        <v>0</v>
      </c>
      <c r="Y55" s="478">
        <f t="shared" si="6"/>
        <v>0</v>
      </c>
      <c r="Z55" s="470"/>
      <c r="AA55" s="238">
        <f t="shared" si="7"/>
        <v>0</v>
      </c>
      <c r="AB55" s="38"/>
      <c r="AC55" s="38"/>
    </row>
    <row r="56" spans="1:29" ht="15">
      <c r="A56" s="458" t="s">
        <v>455</v>
      </c>
      <c r="B56" s="60" t="s">
        <v>467</v>
      </c>
      <c r="C56" s="39" t="s">
        <v>120</v>
      </c>
      <c r="D56" s="315" t="s">
        <v>320</v>
      </c>
      <c r="E56" s="463" t="s">
        <v>628</v>
      </c>
      <c r="F56" s="463" t="s">
        <v>634</v>
      </c>
      <c r="G56" s="303">
        <v>72</v>
      </c>
      <c r="H56" s="337" t="s">
        <v>657</v>
      </c>
      <c r="I56" s="456" t="s">
        <v>377</v>
      </c>
      <c r="J56" s="338" t="s">
        <v>485</v>
      </c>
      <c r="K56" s="315" t="s">
        <v>4</v>
      </c>
      <c r="L56" s="320" t="s">
        <v>543</v>
      </c>
      <c r="M56" s="456"/>
      <c r="N56" s="462" t="s">
        <v>740</v>
      </c>
      <c r="O56" s="222"/>
      <c r="P56" s="220"/>
      <c r="Q56" s="39"/>
      <c r="R56" s="15">
        <v>2.2</v>
      </c>
      <c r="S56" s="96">
        <v>250000</v>
      </c>
      <c r="T56" s="497"/>
      <c r="U56" s="498"/>
      <c r="V56" s="291">
        <f t="shared" si="8"/>
        <v>0</v>
      </c>
      <c r="W56" s="478">
        <f t="shared" si="4"/>
        <v>0</v>
      </c>
      <c r="X56" s="583">
        <f t="shared" si="5"/>
        <v>0</v>
      </c>
      <c r="Y56" s="478">
        <f t="shared" si="6"/>
        <v>0</v>
      </c>
      <c r="Z56" s="470"/>
      <c r="AA56" s="238">
        <f t="shared" si="7"/>
        <v>0</v>
      </c>
      <c r="AB56" s="1"/>
      <c r="AC56" s="1"/>
    </row>
    <row r="57" spans="1:29" s="26" customFormat="1" ht="15">
      <c r="A57" s="457" t="s">
        <v>455</v>
      </c>
      <c r="B57" s="43" t="s">
        <v>124</v>
      </c>
      <c r="C57" s="39" t="s">
        <v>123</v>
      </c>
      <c r="D57" s="315" t="s">
        <v>326</v>
      </c>
      <c r="E57" s="456" t="s">
        <v>520</v>
      </c>
      <c r="F57" s="463" t="s">
        <v>634</v>
      </c>
      <c r="G57" s="303">
        <v>36</v>
      </c>
      <c r="H57" s="318" t="s">
        <v>619</v>
      </c>
      <c r="I57" s="456" t="s">
        <v>377</v>
      </c>
      <c r="J57" s="338" t="s">
        <v>484</v>
      </c>
      <c r="K57" s="315" t="s">
        <v>5</v>
      </c>
      <c r="L57" s="320" t="s">
        <v>559</v>
      </c>
      <c r="M57" s="456"/>
      <c r="N57" s="462" t="s">
        <v>744</v>
      </c>
      <c r="O57" s="220"/>
      <c r="P57" s="220"/>
      <c r="Q57" s="39"/>
      <c r="R57" s="15">
        <v>1.5</v>
      </c>
      <c r="S57" s="216">
        <v>93000</v>
      </c>
      <c r="T57" s="497"/>
      <c r="U57" s="498"/>
      <c r="V57" s="291">
        <f t="shared" si="8"/>
        <v>0</v>
      </c>
      <c r="W57" s="478">
        <f t="shared" si="4"/>
        <v>0</v>
      </c>
      <c r="X57" s="583">
        <f t="shared" si="5"/>
        <v>0</v>
      </c>
      <c r="Y57" s="478">
        <f t="shared" si="6"/>
        <v>0</v>
      </c>
      <c r="Z57" s="470"/>
      <c r="AA57" s="238">
        <f t="shared" si="7"/>
        <v>0</v>
      </c>
      <c r="AB57" s="33"/>
      <c r="AC57" s="33"/>
    </row>
    <row r="58" spans="1:29" ht="45">
      <c r="A58" s="457" t="s">
        <v>455</v>
      </c>
      <c r="B58" s="43" t="s">
        <v>830</v>
      </c>
      <c r="C58" s="39" t="s">
        <v>127</v>
      </c>
      <c r="D58" s="38" t="s">
        <v>326</v>
      </c>
      <c r="E58" s="454" t="s">
        <v>520</v>
      </c>
      <c r="F58" s="453" t="s">
        <v>538</v>
      </c>
      <c r="G58" s="299" t="s">
        <v>532</v>
      </c>
      <c r="H58" s="123" t="s">
        <v>621</v>
      </c>
      <c r="I58" s="454" t="s">
        <v>377</v>
      </c>
      <c r="J58" s="39" t="s">
        <v>485</v>
      </c>
      <c r="K58" s="38" t="s">
        <v>5</v>
      </c>
      <c r="L58" s="320" t="s">
        <v>642</v>
      </c>
      <c r="M58" s="463"/>
      <c r="N58" s="462" t="s">
        <v>878</v>
      </c>
      <c r="O58" s="220"/>
      <c r="P58" s="220"/>
      <c r="Q58" s="39" t="s">
        <v>940</v>
      </c>
      <c r="R58" s="15">
        <v>1.7</v>
      </c>
      <c r="S58" s="40">
        <v>130000</v>
      </c>
      <c r="T58" s="497"/>
      <c r="U58" s="498"/>
      <c r="V58" s="291">
        <f t="shared" si="8"/>
        <v>0</v>
      </c>
      <c r="W58" s="478">
        <f t="shared" si="4"/>
        <v>0</v>
      </c>
      <c r="X58" s="583"/>
      <c r="Y58" s="478">
        <f t="shared" si="6"/>
        <v>0</v>
      </c>
      <c r="Z58" s="470"/>
      <c r="AA58" s="238">
        <f>X58*T58</f>
        <v>0</v>
      </c>
      <c r="AB58" s="1"/>
      <c r="AC58" s="1"/>
    </row>
    <row r="59" spans="1:29" ht="15">
      <c r="A59" s="458" t="s">
        <v>455</v>
      </c>
      <c r="B59" s="59" t="s">
        <v>468</v>
      </c>
      <c r="C59" s="34" t="s">
        <v>34</v>
      </c>
      <c r="D59" s="38" t="s">
        <v>320</v>
      </c>
      <c r="E59" s="454" t="s">
        <v>523</v>
      </c>
      <c r="F59" s="453" t="s">
        <v>634</v>
      </c>
      <c r="G59" s="303" t="s">
        <v>601</v>
      </c>
      <c r="H59" s="123" t="s">
        <v>619</v>
      </c>
      <c r="I59" s="454" t="s">
        <v>377</v>
      </c>
      <c r="J59" s="458" t="s">
        <v>485</v>
      </c>
      <c r="K59" s="454" t="s">
        <v>4</v>
      </c>
      <c r="L59" s="456" t="s">
        <v>543</v>
      </c>
      <c r="M59" s="463" t="s">
        <v>377</v>
      </c>
      <c r="N59" s="535" t="s">
        <v>747</v>
      </c>
      <c r="O59" s="222"/>
      <c r="P59" s="220"/>
      <c r="Q59" s="39"/>
      <c r="R59" s="273">
        <v>1</v>
      </c>
      <c r="S59" s="96">
        <v>24000</v>
      </c>
      <c r="T59" s="497"/>
      <c r="U59" s="498"/>
      <c r="V59" s="291">
        <f t="shared" si="8"/>
        <v>0</v>
      </c>
      <c r="W59" s="478">
        <f t="shared" si="4"/>
        <v>0</v>
      </c>
      <c r="X59" s="583">
        <f>W59/S59*43560</f>
        <v>0</v>
      </c>
      <c r="Y59" s="478">
        <f t="shared" si="6"/>
        <v>0</v>
      </c>
      <c r="Z59" s="470"/>
      <c r="AA59" s="238">
        <f>X59*T59</f>
        <v>0</v>
      </c>
      <c r="AB59" s="1"/>
      <c r="AC59" s="1"/>
    </row>
    <row r="60" spans="1:29" s="7" customFormat="1" ht="15">
      <c r="A60" s="261"/>
      <c r="B60" s="259"/>
      <c r="C60" s="261"/>
      <c r="D60" s="352"/>
      <c r="E60" s="352"/>
      <c r="F60" s="352"/>
      <c r="G60" s="353"/>
      <c r="H60" s="324"/>
      <c r="I60" s="352"/>
      <c r="J60" s="354"/>
      <c r="K60" s="352"/>
      <c r="L60" s="352"/>
      <c r="M60" s="352"/>
      <c r="N60" s="352"/>
      <c r="O60" s="259"/>
      <c r="P60" s="261"/>
      <c r="Q60" s="261"/>
      <c r="R60" s="260"/>
      <c r="S60" s="288"/>
      <c r="T60" s="504"/>
      <c r="U60" s="505"/>
      <c r="V60" s="482">
        <f t="shared" si="8"/>
        <v>0</v>
      </c>
      <c r="W60" s="483"/>
      <c r="X60" s="584"/>
      <c r="Y60" s="483">
        <f t="shared" si="6"/>
        <v>0</v>
      </c>
      <c r="Z60" s="290"/>
      <c r="AA60" s="282"/>
      <c r="AB60" s="6"/>
      <c r="AC60" s="6"/>
    </row>
    <row r="61" spans="1:29" ht="15">
      <c r="A61" s="458" t="s">
        <v>419</v>
      </c>
      <c r="B61" s="59" t="s">
        <v>470</v>
      </c>
      <c r="C61" s="34" t="s">
        <v>203</v>
      </c>
      <c r="D61" s="336" t="s">
        <v>320</v>
      </c>
      <c r="E61" s="456" t="s">
        <v>523</v>
      </c>
      <c r="F61" s="463" t="s">
        <v>634</v>
      </c>
      <c r="G61" s="299" t="s">
        <v>544</v>
      </c>
      <c r="H61" s="15" t="s">
        <v>964</v>
      </c>
      <c r="I61" s="456" t="s">
        <v>377</v>
      </c>
      <c r="J61" s="338" t="s">
        <v>485</v>
      </c>
      <c r="K61" s="315" t="s">
        <v>2</v>
      </c>
      <c r="L61" s="315" t="s">
        <v>546</v>
      </c>
      <c r="M61" s="456" t="s">
        <v>484</v>
      </c>
      <c r="N61" s="462" t="s">
        <v>740</v>
      </c>
      <c r="O61" s="222"/>
      <c r="P61" s="220"/>
      <c r="Q61" s="39"/>
      <c r="R61" s="15">
        <v>0.5</v>
      </c>
      <c r="S61" s="96">
        <v>8000</v>
      </c>
      <c r="T61" s="497"/>
      <c r="U61" s="498"/>
      <c r="V61" s="291">
        <f t="shared" si="8"/>
        <v>0</v>
      </c>
      <c r="W61" s="478">
        <f aca="true" t="shared" si="9" ref="W61:W86">V61*R61</f>
        <v>0</v>
      </c>
      <c r="X61" s="583">
        <f aca="true" t="shared" si="10" ref="X61:X78">W61/S61*43560</f>
        <v>0</v>
      </c>
      <c r="Y61" s="478">
        <f t="shared" si="6"/>
        <v>0</v>
      </c>
      <c r="Z61" s="470"/>
      <c r="AA61" s="238">
        <f aca="true" t="shared" si="11" ref="AA61:AA66">X61*T61</f>
        <v>0</v>
      </c>
      <c r="AB61" s="1"/>
      <c r="AC61" s="1"/>
    </row>
    <row r="62" spans="1:29" s="32" customFormat="1" ht="45">
      <c r="A62" s="457" t="s">
        <v>419</v>
      </c>
      <c r="B62" s="271" t="s">
        <v>764</v>
      </c>
      <c r="C62" s="6" t="s">
        <v>765</v>
      </c>
      <c r="D62" s="125" t="s">
        <v>326</v>
      </c>
      <c r="E62" s="453" t="s">
        <v>523</v>
      </c>
      <c r="F62" s="453" t="s">
        <v>634</v>
      </c>
      <c r="G62" s="301" t="s">
        <v>766</v>
      </c>
      <c r="H62" s="15" t="s">
        <v>621</v>
      </c>
      <c r="I62" s="453" t="s">
        <v>377</v>
      </c>
      <c r="J62" s="15" t="s">
        <v>485</v>
      </c>
      <c r="K62" s="125" t="s">
        <v>3</v>
      </c>
      <c r="L62" s="319" t="s">
        <v>566</v>
      </c>
      <c r="M62" s="463"/>
      <c r="N62" s="462" t="s">
        <v>866</v>
      </c>
      <c r="O62" s="222"/>
      <c r="P62" s="220"/>
      <c r="Q62" s="15" t="s">
        <v>859</v>
      </c>
      <c r="R62" s="15">
        <v>0.4</v>
      </c>
      <c r="S62" s="201">
        <v>5400</v>
      </c>
      <c r="T62" s="497"/>
      <c r="U62" s="498"/>
      <c r="V62" s="291">
        <f t="shared" si="8"/>
        <v>0</v>
      </c>
      <c r="W62" s="478">
        <f t="shared" si="9"/>
        <v>0</v>
      </c>
      <c r="X62" s="583">
        <f t="shared" si="10"/>
        <v>0</v>
      </c>
      <c r="Y62" s="478">
        <f t="shared" si="6"/>
        <v>0</v>
      </c>
      <c r="Z62" s="246"/>
      <c r="AA62" s="238">
        <f t="shared" si="11"/>
        <v>0</v>
      </c>
      <c r="AB62" s="38"/>
      <c r="AC62" s="38"/>
    </row>
    <row r="63" spans="1:29" ht="15">
      <c r="A63" s="458" t="s">
        <v>419</v>
      </c>
      <c r="B63" s="59" t="s">
        <v>420</v>
      </c>
      <c r="C63" s="34" t="s">
        <v>212</v>
      </c>
      <c r="D63" s="336" t="s">
        <v>326</v>
      </c>
      <c r="E63" s="456" t="s">
        <v>523</v>
      </c>
      <c r="F63" s="463" t="s">
        <v>634</v>
      </c>
      <c r="G63" s="299" t="s">
        <v>554</v>
      </c>
      <c r="H63" s="337" t="s">
        <v>615</v>
      </c>
      <c r="I63" s="456" t="s">
        <v>377</v>
      </c>
      <c r="J63" s="338" t="s">
        <v>485</v>
      </c>
      <c r="K63" s="315" t="s">
        <v>4</v>
      </c>
      <c r="L63" s="315" t="s">
        <v>547</v>
      </c>
      <c r="M63" s="456" t="s">
        <v>484</v>
      </c>
      <c r="N63" s="462" t="s">
        <v>740</v>
      </c>
      <c r="O63" s="220"/>
      <c r="P63" s="220"/>
      <c r="Q63" s="39"/>
      <c r="R63" s="15">
        <v>0.4</v>
      </c>
      <c r="S63" s="96">
        <v>4800</v>
      </c>
      <c r="T63" s="497"/>
      <c r="U63" s="498"/>
      <c r="V63" s="291">
        <f t="shared" si="8"/>
        <v>0</v>
      </c>
      <c r="W63" s="478">
        <f t="shared" si="9"/>
        <v>0</v>
      </c>
      <c r="X63" s="583">
        <f t="shared" si="10"/>
        <v>0</v>
      </c>
      <c r="Y63" s="478">
        <f t="shared" si="6"/>
        <v>0</v>
      </c>
      <c r="Z63" s="470"/>
      <c r="AA63" s="238">
        <f t="shared" si="11"/>
        <v>0</v>
      </c>
      <c r="AB63" s="1"/>
      <c r="AC63" s="1"/>
    </row>
    <row r="64" spans="1:29" ht="30">
      <c r="A64" s="458" t="s">
        <v>419</v>
      </c>
      <c r="B64" s="59" t="s">
        <v>407</v>
      </c>
      <c r="C64" s="34" t="s">
        <v>265</v>
      </c>
      <c r="D64" s="336" t="s">
        <v>326</v>
      </c>
      <c r="E64" s="456" t="s">
        <v>523</v>
      </c>
      <c r="F64" s="456" t="s">
        <v>635</v>
      </c>
      <c r="G64" s="299" t="s">
        <v>572</v>
      </c>
      <c r="H64" s="337" t="s">
        <v>526</v>
      </c>
      <c r="I64" s="456" t="s">
        <v>484</v>
      </c>
      <c r="J64" s="338" t="s">
        <v>483</v>
      </c>
      <c r="K64" s="315" t="s">
        <v>3</v>
      </c>
      <c r="L64" s="315" t="s">
        <v>548</v>
      </c>
      <c r="M64" s="456" t="s">
        <v>377</v>
      </c>
      <c r="N64" s="462" t="s">
        <v>740</v>
      </c>
      <c r="O64" s="220"/>
      <c r="P64" s="220"/>
      <c r="Q64" s="39"/>
      <c r="R64" s="15">
        <v>1</v>
      </c>
      <c r="S64" s="96">
        <v>26000</v>
      </c>
      <c r="T64" s="497"/>
      <c r="U64" s="498"/>
      <c r="V64" s="291">
        <f t="shared" si="8"/>
        <v>0</v>
      </c>
      <c r="W64" s="478">
        <f t="shared" si="9"/>
        <v>0</v>
      </c>
      <c r="X64" s="583">
        <f t="shared" si="10"/>
        <v>0</v>
      </c>
      <c r="Y64" s="478">
        <f t="shared" si="6"/>
        <v>0</v>
      </c>
      <c r="Z64" s="470"/>
      <c r="AA64" s="238">
        <f t="shared" si="11"/>
        <v>0</v>
      </c>
      <c r="AB64" s="1"/>
      <c r="AC64" s="1"/>
    </row>
    <row r="65" spans="1:29" ht="14.25" customHeight="1">
      <c r="A65" s="458" t="s">
        <v>419</v>
      </c>
      <c r="B65" s="43" t="s">
        <v>290</v>
      </c>
      <c r="C65" s="39" t="s">
        <v>134</v>
      </c>
      <c r="D65" s="38" t="s">
        <v>326</v>
      </c>
      <c r="E65" s="453" t="s">
        <v>523</v>
      </c>
      <c r="F65" s="453" t="s">
        <v>634</v>
      </c>
      <c r="G65" s="303" t="s">
        <v>575</v>
      </c>
      <c r="H65" s="123" t="s">
        <v>525</v>
      </c>
      <c r="I65" s="454" t="s">
        <v>377</v>
      </c>
      <c r="J65" s="15" t="s">
        <v>485</v>
      </c>
      <c r="K65" s="38" t="s">
        <v>3</v>
      </c>
      <c r="L65" s="315"/>
      <c r="M65" s="463"/>
      <c r="N65" s="462" t="s">
        <v>889</v>
      </c>
      <c r="O65" s="222"/>
      <c r="P65" s="220"/>
      <c r="Q65" s="39"/>
      <c r="R65" s="15">
        <v>0.5</v>
      </c>
      <c r="S65" s="71">
        <v>6000</v>
      </c>
      <c r="T65" s="497"/>
      <c r="U65" s="498"/>
      <c r="V65" s="291">
        <f t="shared" si="8"/>
        <v>0</v>
      </c>
      <c r="W65" s="478">
        <f t="shared" si="9"/>
        <v>0</v>
      </c>
      <c r="X65" s="583">
        <f t="shared" si="10"/>
        <v>0</v>
      </c>
      <c r="Y65" s="478">
        <f t="shared" si="6"/>
        <v>0</v>
      </c>
      <c r="Z65" s="470"/>
      <c r="AA65" s="238">
        <f t="shared" si="11"/>
        <v>0</v>
      </c>
      <c r="AB65" s="1"/>
      <c r="AC65" s="1"/>
    </row>
    <row r="66" spans="1:29" ht="15">
      <c r="A66" s="458" t="s">
        <v>419</v>
      </c>
      <c r="B66" s="60" t="s">
        <v>425</v>
      </c>
      <c r="C66" s="39" t="s">
        <v>135</v>
      </c>
      <c r="D66" s="38" t="s">
        <v>326</v>
      </c>
      <c r="E66" s="454" t="s">
        <v>523</v>
      </c>
      <c r="F66" s="453" t="s">
        <v>634</v>
      </c>
      <c r="G66" s="303" t="s">
        <v>536</v>
      </c>
      <c r="H66" s="15" t="s">
        <v>528</v>
      </c>
      <c r="I66" s="454" t="s">
        <v>377</v>
      </c>
      <c r="J66" s="15" t="s">
        <v>484</v>
      </c>
      <c r="K66" s="38" t="s">
        <v>4</v>
      </c>
      <c r="L66" s="315" t="s">
        <v>568</v>
      </c>
      <c r="M66" s="463" t="s">
        <v>541</v>
      </c>
      <c r="N66" s="462" t="s">
        <v>833</v>
      </c>
      <c r="O66" s="220"/>
      <c r="P66" s="220"/>
      <c r="Q66" s="39"/>
      <c r="R66" s="15">
        <v>1.5</v>
      </c>
      <c r="S66" s="96">
        <v>92000</v>
      </c>
      <c r="T66" s="497"/>
      <c r="U66" s="498"/>
      <c r="V66" s="291">
        <f t="shared" si="8"/>
        <v>0</v>
      </c>
      <c r="W66" s="478">
        <f t="shared" si="9"/>
        <v>0</v>
      </c>
      <c r="X66" s="583">
        <f t="shared" si="10"/>
        <v>0</v>
      </c>
      <c r="Y66" s="478">
        <f t="shared" si="6"/>
        <v>0</v>
      </c>
      <c r="Z66" s="470"/>
      <c r="AA66" s="238">
        <f t="shared" si="11"/>
        <v>0</v>
      </c>
      <c r="AB66" s="1"/>
      <c r="AC66" s="1"/>
    </row>
    <row r="67" spans="1:32" s="32" customFormat="1" ht="30" customHeight="1">
      <c r="A67" s="240" t="s">
        <v>419</v>
      </c>
      <c r="B67" s="43" t="s">
        <v>363</v>
      </c>
      <c r="C67" s="39" t="s">
        <v>190</v>
      </c>
      <c r="D67" s="38" t="s">
        <v>241</v>
      </c>
      <c r="E67" s="453" t="s">
        <v>523</v>
      </c>
      <c r="F67" s="453" t="s">
        <v>634</v>
      </c>
      <c r="G67" s="299" t="s">
        <v>549</v>
      </c>
      <c r="H67" s="15" t="s">
        <v>604</v>
      </c>
      <c r="I67" s="454" t="s">
        <v>484</v>
      </c>
      <c r="J67" s="15" t="s">
        <v>607</v>
      </c>
      <c r="K67" s="38" t="s">
        <v>3</v>
      </c>
      <c r="L67" s="315" t="s">
        <v>550</v>
      </c>
      <c r="M67" s="463" t="s">
        <v>377</v>
      </c>
      <c r="N67" s="462" t="s">
        <v>790</v>
      </c>
      <c r="O67" s="220"/>
      <c r="P67" s="220"/>
      <c r="Q67" s="39"/>
      <c r="R67" s="15">
        <v>2</v>
      </c>
      <c r="S67" s="40">
        <v>190000</v>
      </c>
      <c r="T67" s="497"/>
      <c r="U67" s="498"/>
      <c r="V67" s="291">
        <f t="shared" si="8"/>
        <v>0</v>
      </c>
      <c r="W67" s="478">
        <f t="shared" si="9"/>
        <v>0</v>
      </c>
      <c r="X67" s="583">
        <f t="shared" si="10"/>
        <v>0</v>
      </c>
      <c r="Y67" s="478">
        <f t="shared" si="6"/>
        <v>0</v>
      </c>
      <c r="Z67" s="246"/>
      <c r="AA67" s="228">
        <f>X67</f>
        <v>0</v>
      </c>
      <c r="AB67" s="46"/>
      <c r="AC67" s="267">
        <f>X67*T67</f>
        <v>0</v>
      </c>
      <c r="AD67" s="78"/>
      <c r="AE67" s="78"/>
      <c r="AF67" s="292"/>
    </row>
    <row r="68" spans="1:29" ht="18" customHeight="1">
      <c r="A68" s="458" t="s">
        <v>419</v>
      </c>
      <c r="B68" s="60" t="s">
        <v>472</v>
      </c>
      <c r="C68" s="39" t="s">
        <v>191</v>
      </c>
      <c r="D68" s="38" t="s">
        <v>320</v>
      </c>
      <c r="E68" s="454" t="s">
        <v>627</v>
      </c>
      <c r="F68" s="454" t="s">
        <v>634</v>
      </c>
      <c r="G68" s="299" t="s">
        <v>637</v>
      </c>
      <c r="H68" s="123" t="s">
        <v>619</v>
      </c>
      <c r="I68" s="454" t="s">
        <v>483</v>
      </c>
      <c r="J68" s="39" t="s">
        <v>485</v>
      </c>
      <c r="K68" s="38" t="s">
        <v>2</v>
      </c>
      <c r="L68" s="320" t="s">
        <v>558</v>
      </c>
      <c r="M68" s="463" t="s">
        <v>377</v>
      </c>
      <c r="N68" s="462" t="s">
        <v>740</v>
      </c>
      <c r="O68" s="222"/>
      <c r="P68" s="220"/>
      <c r="Q68" s="39"/>
      <c r="R68" s="15">
        <v>0.3</v>
      </c>
      <c r="S68" s="96">
        <v>4000</v>
      </c>
      <c r="T68" s="497"/>
      <c r="U68" s="498"/>
      <c r="V68" s="291">
        <f t="shared" si="8"/>
        <v>0</v>
      </c>
      <c r="W68" s="478">
        <f t="shared" si="9"/>
        <v>0</v>
      </c>
      <c r="X68" s="583">
        <f t="shared" si="10"/>
        <v>0</v>
      </c>
      <c r="Y68" s="478">
        <f t="shared" si="6"/>
        <v>0</v>
      </c>
      <c r="Z68" s="470"/>
      <c r="AA68" s="238">
        <f aca="true" t="shared" si="12" ref="AA68:AA78">X68*T68</f>
        <v>0</v>
      </c>
      <c r="AB68" s="1"/>
      <c r="AC68" s="1"/>
    </row>
    <row r="69" spans="1:29" ht="15">
      <c r="A69" s="458" t="s">
        <v>419</v>
      </c>
      <c r="B69" s="59" t="s">
        <v>473</v>
      </c>
      <c r="C69" s="34" t="s">
        <v>192</v>
      </c>
      <c r="D69" s="315" t="s">
        <v>320</v>
      </c>
      <c r="E69" s="456" t="s">
        <v>627</v>
      </c>
      <c r="F69" s="456" t="s">
        <v>634</v>
      </c>
      <c r="G69" s="299" t="s">
        <v>637</v>
      </c>
      <c r="H69" s="337" t="s">
        <v>619</v>
      </c>
      <c r="I69" s="456" t="s">
        <v>483</v>
      </c>
      <c r="J69" s="338" t="s">
        <v>485</v>
      </c>
      <c r="K69" s="315" t="s">
        <v>2</v>
      </c>
      <c r="L69" s="320" t="s">
        <v>533</v>
      </c>
      <c r="M69" s="464" t="s">
        <v>377</v>
      </c>
      <c r="N69" s="462" t="s">
        <v>838</v>
      </c>
      <c r="O69" s="222"/>
      <c r="P69" s="220"/>
      <c r="Q69" s="39"/>
      <c r="R69" s="15">
        <v>0.2</v>
      </c>
      <c r="S69" s="96">
        <v>1600</v>
      </c>
      <c r="T69" s="497"/>
      <c r="U69" s="498"/>
      <c r="V69" s="291">
        <f t="shared" si="8"/>
        <v>0</v>
      </c>
      <c r="W69" s="478">
        <f t="shared" si="9"/>
        <v>0</v>
      </c>
      <c r="X69" s="583">
        <f t="shared" si="10"/>
        <v>0</v>
      </c>
      <c r="Y69" s="478">
        <f t="shared" si="6"/>
        <v>0</v>
      </c>
      <c r="Z69" s="470"/>
      <c r="AA69" s="238">
        <f t="shared" si="12"/>
        <v>0</v>
      </c>
      <c r="AB69" s="1"/>
      <c r="AC69" s="1"/>
    </row>
    <row r="70" spans="1:29" ht="60">
      <c r="A70" s="458" t="s">
        <v>419</v>
      </c>
      <c r="B70" s="60" t="s">
        <v>427</v>
      </c>
      <c r="C70" s="39" t="s">
        <v>193</v>
      </c>
      <c r="D70" s="38" t="s">
        <v>326</v>
      </c>
      <c r="E70" s="454" t="s">
        <v>523</v>
      </c>
      <c r="F70" s="454" t="s">
        <v>634</v>
      </c>
      <c r="G70" s="299" t="s">
        <v>536</v>
      </c>
      <c r="H70" s="123" t="s">
        <v>615</v>
      </c>
      <c r="I70" s="454" t="s">
        <v>377</v>
      </c>
      <c r="J70" s="39" t="s">
        <v>608</v>
      </c>
      <c r="K70" s="38" t="s">
        <v>2</v>
      </c>
      <c r="L70" s="320" t="s">
        <v>546</v>
      </c>
      <c r="M70" s="463"/>
      <c r="N70" s="462" t="s">
        <v>908</v>
      </c>
      <c r="O70" s="220"/>
      <c r="P70" s="220"/>
      <c r="Q70" s="39" t="s">
        <v>909</v>
      </c>
      <c r="R70" s="15">
        <v>0.2</v>
      </c>
      <c r="S70" s="96">
        <v>1300</v>
      </c>
      <c r="T70" s="497"/>
      <c r="U70" s="498"/>
      <c r="V70" s="291">
        <f t="shared" si="8"/>
        <v>0</v>
      </c>
      <c r="W70" s="478">
        <f t="shared" si="9"/>
        <v>0</v>
      </c>
      <c r="X70" s="583">
        <f t="shared" si="10"/>
        <v>0</v>
      </c>
      <c r="Y70" s="478">
        <f t="shared" si="6"/>
        <v>0</v>
      </c>
      <c r="Z70" s="470"/>
      <c r="AA70" s="238">
        <f t="shared" si="12"/>
        <v>0</v>
      </c>
      <c r="AB70" s="1"/>
      <c r="AC70" s="1"/>
    </row>
    <row r="71" spans="1:29" s="32" customFormat="1" ht="45">
      <c r="A71" s="457" t="s">
        <v>419</v>
      </c>
      <c r="B71" s="60" t="s">
        <v>794</v>
      </c>
      <c r="C71" s="39" t="s">
        <v>793</v>
      </c>
      <c r="D71" s="38" t="s">
        <v>326</v>
      </c>
      <c r="E71" s="454" t="s">
        <v>523</v>
      </c>
      <c r="F71" s="454" t="s">
        <v>634</v>
      </c>
      <c r="G71" s="299" t="s">
        <v>536</v>
      </c>
      <c r="H71" s="15" t="s">
        <v>672</v>
      </c>
      <c r="I71" s="454" t="s">
        <v>377</v>
      </c>
      <c r="J71" s="39" t="s">
        <v>608</v>
      </c>
      <c r="K71" s="125" t="s">
        <v>2</v>
      </c>
      <c r="L71" s="320" t="s">
        <v>546</v>
      </c>
      <c r="M71" s="463" t="s">
        <v>377</v>
      </c>
      <c r="N71" s="462" t="s">
        <v>910</v>
      </c>
      <c r="O71" s="220"/>
      <c r="P71" s="219" t="s">
        <v>795</v>
      </c>
      <c r="Q71" s="39" t="s">
        <v>911</v>
      </c>
      <c r="R71" s="15">
        <v>0.15</v>
      </c>
      <c r="S71" s="40">
        <v>1000</v>
      </c>
      <c r="T71" s="497"/>
      <c r="U71" s="498"/>
      <c r="V71" s="291">
        <f t="shared" si="8"/>
        <v>0</v>
      </c>
      <c r="W71" s="478">
        <f t="shared" si="9"/>
        <v>0</v>
      </c>
      <c r="X71" s="583">
        <f t="shared" si="10"/>
        <v>0</v>
      </c>
      <c r="Y71" s="478">
        <f t="shared" si="6"/>
        <v>0</v>
      </c>
      <c r="Z71" s="246"/>
      <c r="AA71" s="238">
        <f t="shared" si="12"/>
        <v>0</v>
      </c>
      <c r="AB71" s="38"/>
      <c r="AC71" s="38"/>
    </row>
    <row r="72" spans="1:29" ht="45">
      <c r="A72" s="458" t="s">
        <v>419</v>
      </c>
      <c r="B72" s="60" t="s">
        <v>294</v>
      </c>
      <c r="C72" s="39" t="s">
        <v>69</v>
      </c>
      <c r="D72" s="38" t="s">
        <v>326</v>
      </c>
      <c r="E72" s="453" t="s">
        <v>627</v>
      </c>
      <c r="F72" s="453" t="s">
        <v>538</v>
      </c>
      <c r="G72" s="299" t="s">
        <v>564</v>
      </c>
      <c r="H72" s="123" t="s">
        <v>621</v>
      </c>
      <c r="I72" s="454" t="s">
        <v>483</v>
      </c>
      <c r="J72" s="15" t="s">
        <v>484</v>
      </c>
      <c r="K72" s="38" t="s">
        <v>8</v>
      </c>
      <c r="L72" s="315" t="s">
        <v>558</v>
      </c>
      <c r="M72" s="463" t="s">
        <v>377</v>
      </c>
      <c r="N72" s="462" t="s">
        <v>899</v>
      </c>
      <c r="O72" s="222"/>
      <c r="P72" s="220"/>
      <c r="Q72" s="15" t="s">
        <v>916</v>
      </c>
      <c r="R72" s="15">
        <v>2.6</v>
      </c>
      <c r="S72" s="96">
        <v>400000</v>
      </c>
      <c r="T72" s="497"/>
      <c r="U72" s="498"/>
      <c r="V72" s="291">
        <f t="shared" si="8"/>
        <v>0</v>
      </c>
      <c r="W72" s="478">
        <f t="shared" si="9"/>
        <v>0</v>
      </c>
      <c r="X72" s="583">
        <f t="shared" si="10"/>
        <v>0</v>
      </c>
      <c r="Y72" s="478">
        <f t="shared" si="6"/>
        <v>0</v>
      </c>
      <c r="Z72" s="470"/>
      <c r="AA72" s="238">
        <f t="shared" si="12"/>
        <v>0</v>
      </c>
      <c r="AB72" s="1"/>
      <c r="AC72" s="1"/>
    </row>
    <row r="73" spans="1:29" ht="45">
      <c r="A73" s="458" t="s">
        <v>419</v>
      </c>
      <c r="B73" s="60" t="s">
        <v>475</v>
      </c>
      <c r="C73" s="39" t="s">
        <v>70</v>
      </c>
      <c r="D73" s="38" t="s">
        <v>333</v>
      </c>
      <c r="E73" s="453" t="s">
        <v>628</v>
      </c>
      <c r="F73" s="454" t="s">
        <v>538</v>
      </c>
      <c r="G73" s="299" t="s">
        <v>564</v>
      </c>
      <c r="H73" s="123" t="s">
        <v>619</v>
      </c>
      <c r="I73" s="454" t="s">
        <v>484</v>
      </c>
      <c r="J73" s="15" t="s">
        <v>484</v>
      </c>
      <c r="K73" s="38" t="s">
        <v>5</v>
      </c>
      <c r="L73" s="315" t="s">
        <v>568</v>
      </c>
      <c r="M73" s="463" t="s">
        <v>484</v>
      </c>
      <c r="N73" s="462" t="s">
        <v>914</v>
      </c>
      <c r="O73" s="222"/>
      <c r="P73" s="220"/>
      <c r="Q73" s="15" t="s">
        <v>915</v>
      </c>
      <c r="R73" s="15">
        <v>3</v>
      </c>
      <c r="S73" s="71">
        <v>500000</v>
      </c>
      <c r="T73" s="497"/>
      <c r="U73" s="498"/>
      <c r="V73" s="291">
        <f t="shared" si="8"/>
        <v>0</v>
      </c>
      <c r="W73" s="478">
        <f t="shared" si="9"/>
        <v>0</v>
      </c>
      <c r="X73" s="583">
        <f t="shared" si="10"/>
        <v>0</v>
      </c>
      <c r="Y73" s="478">
        <f t="shared" si="6"/>
        <v>0</v>
      </c>
      <c r="Z73" s="470"/>
      <c r="AA73" s="238">
        <f t="shared" si="12"/>
        <v>0</v>
      </c>
      <c r="AB73" s="1"/>
      <c r="AC73" s="1"/>
    </row>
    <row r="74" spans="1:29" ht="15">
      <c r="A74" s="458" t="s">
        <v>419</v>
      </c>
      <c r="B74" s="59" t="s">
        <v>476</v>
      </c>
      <c r="C74" s="34" t="s">
        <v>71</v>
      </c>
      <c r="D74" s="315" t="s">
        <v>313</v>
      </c>
      <c r="E74" s="463" t="s">
        <v>523</v>
      </c>
      <c r="F74" s="463" t="s">
        <v>538</v>
      </c>
      <c r="G74" s="299" t="s">
        <v>544</v>
      </c>
      <c r="H74" s="318" t="s">
        <v>604</v>
      </c>
      <c r="I74" s="456" t="s">
        <v>484</v>
      </c>
      <c r="J74" s="318" t="s">
        <v>607</v>
      </c>
      <c r="K74" s="315" t="s">
        <v>4</v>
      </c>
      <c r="L74" s="315" t="s">
        <v>543</v>
      </c>
      <c r="M74" s="456" t="s">
        <v>377</v>
      </c>
      <c r="N74" s="462" t="s">
        <v>740</v>
      </c>
      <c r="O74" s="222"/>
      <c r="P74" s="220"/>
      <c r="Q74" s="39"/>
      <c r="R74" s="15">
        <v>3</v>
      </c>
      <c r="S74" s="96">
        <v>500000</v>
      </c>
      <c r="T74" s="497"/>
      <c r="U74" s="498"/>
      <c r="V74" s="291">
        <f t="shared" si="8"/>
        <v>0</v>
      </c>
      <c r="W74" s="478">
        <f t="shared" si="9"/>
        <v>0</v>
      </c>
      <c r="X74" s="583">
        <f t="shared" si="10"/>
        <v>0</v>
      </c>
      <c r="Y74" s="478">
        <f t="shared" si="6"/>
        <v>0</v>
      </c>
      <c r="Z74" s="470"/>
      <c r="AA74" s="238">
        <f t="shared" si="12"/>
        <v>0</v>
      </c>
      <c r="AB74" s="1"/>
      <c r="AC74" s="1"/>
    </row>
    <row r="75" spans="1:29" ht="15">
      <c r="A75" s="458" t="s">
        <v>419</v>
      </c>
      <c r="B75" s="59" t="s">
        <v>477</v>
      </c>
      <c r="C75" s="34" t="s">
        <v>73</v>
      </c>
      <c r="D75" s="315" t="s">
        <v>320</v>
      </c>
      <c r="E75" s="456" t="s">
        <v>627</v>
      </c>
      <c r="F75" s="456" t="s">
        <v>484</v>
      </c>
      <c r="G75" s="303">
        <v>24</v>
      </c>
      <c r="H75" s="337" t="s">
        <v>619</v>
      </c>
      <c r="I75" s="456" t="s">
        <v>377</v>
      </c>
      <c r="J75" s="338" t="s">
        <v>608</v>
      </c>
      <c r="K75" s="315" t="s">
        <v>2</v>
      </c>
      <c r="L75" s="320" t="s">
        <v>557</v>
      </c>
      <c r="M75" s="456"/>
      <c r="N75" s="462" t="s">
        <v>740</v>
      </c>
      <c r="O75" s="222"/>
      <c r="P75" s="220"/>
      <c r="Q75" s="39"/>
      <c r="R75" s="15">
        <v>1</v>
      </c>
      <c r="S75" s="71">
        <v>39000</v>
      </c>
      <c r="T75" s="497"/>
      <c r="U75" s="498"/>
      <c r="V75" s="291">
        <f t="shared" si="8"/>
        <v>0</v>
      </c>
      <c r="W75" s="478">
        <f t="shared" si="9"/>
        <v>0</v>
      </c>
      <c r="X75" s="583">
        <f t="shared" si="10"/>
        <v>0</v>
      </c>
      <c r="Y75" s="478">
        <f t="shared" si="6"/>
        <v>0</v>
      </c>
      <c r="Z75" s="470"/>
      <c r="AA75" s="238">
        <f t="shared" si="12"/>
        <v>0</v>
      </c>
      <c r="AB75" s="1"/>
      <c r="AC75" s="1"/>
    </row>
    <row r="76" spans="1:29" ht="30">
      <c r="A76" s="458" t="s">
        <v>419</v>
      </c>
      <c r="B76" s="59" t="s">
        <v>500</v>
      </c>
      <c r="C76" s="39" t="s">
        <v>501</v>
      </c>
      <c r="D76" s="315" t="s">
        <v>333</v>
      </c>
      <c r="E76" s="456" t="s">
        <v>523</v>
      </c>
      <c r="F76" s="463" t="s">
        <v>634</v>
      </c>
      <c r="G76" s="303">
        <v>24</v>
      </c>
      <c r="H76" s="337" t="s">
        <v>528</v>
      </c>
      <c r="I76" s="456" t="s">
        <v>484</v>
      </c>
      <c r="J76" s="338" t="s">
        <v>485</v>
      </c>
      <c r="K76" s="315"/>
      <c r="L76" s="320" t="s">
        <v>568</v>
      </c>
      <c r="M76" s="456" t="s">
        <v>377</v>
      </c>
      <c r="N76" s="462" t="s">
        <v>740</v>
      </c>
      <c r="O76" s="222"/>
      <c r="P76" s="220"/>
      <c r="Q76" s="39"/>
      <c r="R76" s="15">
        <v>2.2</v>
      </c>
      <c r="S76" s="71">
        <v>300000</v>
      </c>
      <c r="T76" s="497"/>
      <c r="U76" s="498"/>
      <c r="V76" s="291">
        <f t="shared" si="8"/>
        <v>0</v>
      </c>
      <c r="W76" s="478">
        <f t="shared" si="9"/>
        <v>0</v>
      </c>
      <c r="X76" s="583">
        <f t="shared" si="10"/>
        <v>0</v>
      </c>
      <c r="Y76" s="478">
        <f t="shared" si="6"/>
        <v>0</v>
      </c>
      <c r="Z76" s="470"/>
      <c r="AA76" s="238">
        <f t="shared" si="12"/>
        <v>0</v>
      </c>
      <c r="AB76" s="1"/>
      <c r="AC76" s="1"/>
    </row>
    <row r="77" spans="1:29" ht="15">
      <c r="A77" s="458" t="s">
        <v>419</v>
      </c>
      <c r="B77" s="60" t="s">
        <v>429</v>
      </c>
      <c r="C77" s="39" t="s">
        <v>75</v>
      </c>
      <c r="D77" s="38" t="s">
        <v>326</v>
      </c>
      <c r="E77" s="454" t="s">
        <v>523</v>
      </c>
      <c r="F77" s="453" t="s">
        <v>634</v>
      </c>
      <c r="G77" s="303">
        <v>24</v>
      </c>
      <c r="H77" s="123" t="s">
        <v>619</v>
      </c>
      <c r="I77" s="454" t="s">
        <v>484</v>
      </c>
      <c r="J77" s="39" t="s">
        <v>485</v>
      </c>
      <c r="K77" s="38" t="s">
        <v>2</v>
      </c>
      <c r="L77" s="320" t="s">
        <v>558</v>
      </c>
      <c r="M77" s="463"/>
      <c r="N77" s="462" t="s">
        <v>740</v>
      </c>
      <c r="O77" s="220"/>
      <c r="P77" s="220"/>
      <c r="Q77" s="39"/>
      <c r="R77" s="15">
        <v>7</v>
      </c>
      <c r="S77" s="96">
        <v>2300000</v>
      </c>
      <c r="T77" s="497"/>
      <c r="U77" s="498"/>
      <c r="V77" s="291">
        <f t="shared" si="8"/>
        <v>0</v>
      </c>
      <c r="W77" s="478">
        <f t="shared" si="9"/>
        <v>0</v>
      </c>
      <c r="X77" s="583">
        <f t="shared" si="10"/>
        <v>0</v>
      </c>
      <c r="Y77" s="478">
        <f t="shared" si="6"/>
        <v>0</v>
      </c>
      <c r="Z77" s="470"/>
      <c r="AA77" s="238">
        <f t="shared" si="12"/>
        <v>0</v>
      </c>
      <c r="AB77" s="1"/>
      <c r="AC77" s="1"/>
    </row>
    <row r="78" spans="1:29" ht="90">
      <c r="A78" s="458" t="s">
        <v>419</v>
      </c>
      <c r="B78" s="60" t="s">
        <v>478</v>
      </c>
      <c r="C78" s="39" t="s">
        <v>89</v>
      </c>
      <c r="D78" s="38" t="s">
        <v>160</v>
      </c>
      <c r="E78" s="453" t="s">
        <v>520</v>
      </c>
      <c r="F78" s="453" t="s">
        <v>634</v>
      </c>
      <c r="G78" s="299" t="s">
        <v>588</v>
      </c>
      <c r="H78" s="123" t="s">
        <v>619</v>
      </c>
      <c r="I78" s="454" t="s">
        <v>377</v>
      </c>
      <c r="J78" s="39" t="s">
        <v>484</v>
      </c>
      <c r="K78" s="38" t="s">
        <v>4</v>
      </c>
      <c r="L78" s="315"/>
      <c r="M78" s="463" t="s">
        <v>484</v>
      </c>
      <c r="N78" s="462" t="s">
        <v>851</v>
      </c>
      <c r="O78" s="222"/>
      <c r="P78" s="220"/>
      <c r="Q78" s="15" t="s">
        <v>852</v>
      </c>
      <c r="R78" s="15">
        <v>1</v>
      </c>
      <c r="S78" s="96">
        <v>44000</v>
      </c>
      <c r="T78" s="497"/>
      <c r="U78" s="498"/>
      <c r="V78" s="291">
        <f t="shared" si="8"/>
        <v>0</v>
      </c>
      <c r="W78" s="478">
        <f t="shared" si="9"/>
        <v>0</v>
      </c>
      <c r="X78" s="583">
        <f t="shared" si="10"/>
        <v>0</v>
      </c>
      <c r="Y78" s="478">
        <f t="shared" si="6"/>
        <v>0</v>
      </c>
      <c r="Z78" s="470"/>
      <c r="AA78" s="238">
        <f t="shared" si="12"/>
        <v>0</v>
      </c>
      <c r="AB78" s="1"/>
      <c r="AC78" s="1"/>
    </row>
    <row r="79" spans="1:29" ht="45">
      <c r="A79" s="458" t="s">
        <v>419</v>
      </c>
      <c r="B79" s="43" t="s">
        <v>480</v>
      </c>
      <c r="C79" s="39" t="s">
        <v>91</v>
      </c>
      <c r="D79" s="38" t="s">
        <v>333</v>
      </c>
      <c r="E79" s="454" t="s">
        <v>523</v>
      </c>
      <c r="F79" s="453" t="s">
        <v>634</v>
      </c>
      <c r="G79" s="299" t="s">
        <v>535</v>
      </c>
      <c r="H79" s="123" t="s">
        <v>622</v>
      </c>
      <c r="I79" s="454" t="s">
        <v>377</v>
      </c>
      <c r="J79" s="15" t="s">
        <v>958</v>
      </c>
      <c r="K79" s="38" t="s">
        <v>4</v>
      </c>
      <c r="L79" s="315" t="s">
        <v>558</v>
      </c>
      <c r="M79" s="463" t="s">
        <v>541</v>
      </c>
      <c r="N79" s="462" t="s">
        <v>925</v>
      </c>
      <c r="O79" s="222"/>
      <c r="P79" s="220"/>
      <c r="Q79" s="39" t="s">
        <v>926</v>
      </c>
      <c r="R79" s="273">
        <v>2.1</v>
      </c>
      <c r="S79" s="40">
        <v>220000</v>
      </c>
      <c r="T79" s="497"/>
      <c r="U79" s="498"/>
      <c r="V79" s="291">
        <f t="shared" si="8"/>
        <v>0</v>
      </c>
      <c r="W79" s="478">
        <f t="shared" si="9"/>
        <v>0</v>
      </c>
      <c r="X79" s="583">
        <f aca="true" t="shared" si="13" ref="X79:X86">W79/S79*43560</f>
        <v>0</v>
      </c>
      <c r="Y79" s="478">
        <f t="shared" si="6"/>
        <v>0</v>
      </c>
      <c r="Z79" s="470"/>
      <c r="AA79" s="238">
        <f aca="true" t="shared" si="14" ref="AA79:AA86">X79*T79</f>
        <v>0</v>
      </c>
      <c r="AB79" s="1"/>
      <c r="AC79" s="1"/>
    </row>
    <row r="80" spans="1:29" ht="30">
      <c r="A80" s="458" t="s">
        <v>419</v>
      </c>
      <c r="B80" s="60" t="s">
        <v>408</v>
      </c>
      <c r="C80" s="39" t="s">
        <v>107</v>
      </c>
      <c r="D80" s="38" t="s">
        <v>326</v>
      </c>
      <c r="E80" s="454" t="s">
        <v>523</v>
      </c>
      <c r="F80" s="454" t="s">
        <v>635</v>
      </c>
      <c r="G80" s="299" t="s">
        <v>576</v>
      </c>
      <c r="H80" s="123" t="s">
        <v>526</v>
      </c>
      <c r="I80" s="454" t="s">
        <v>484</v>
      </c>
      <c r="J80" s="39" t="s">
        <v>483</v>
      </c>
      <c r="K80" s="38" t="s">
        <v>2</v>
      </c>
      <c r="L80" s="315" t="s">
        <v>550</v>
      </c>
      <c r="M80" s="463" t="s">
        <v>377</v>
      </c>
      <c r="N80" s="462" t="s">
        <v>740</v>
      </c>
      <c r="O80" s="220"/>
      <c r="P80" s="220"/>
      <c r="Q80" s="39"/>
      <c r="R80" s="15">
        <v>1.2</v>
      </c>
      <c r="S80" s="96">
        <v>61000</v>
      </c>
      <c r="T80" s="497"/>
      <c r="U80" s="498"/>
      <c r="V80" s="291">
        <f t="shared" si="8"/>
        <v>0</v>
      </c>
      <c r="W80" s="478">
        <f t="shared" si="9"/>
        <v>0</v>
      </c>
      <c r="X80" s="583">
        <f t="shared" si="13"/>
        <v>0</v>
      </c>
      <c r="Y80" s="478">
        <f t="shared" si="6"/>
        <v>0</v>
      </c>
      <c r="Z80" s="470"/>
      <c r="AA80" s="238">
        <f t="shared" si="14"/>
        <v>0</v>
      </c>
      <c r="AB80" s="1"/>
      <c r="AC80" s="1"/>
    </row>
    <row r="81" spans="1:29" ht="15">
      <c r="A81" s="458" t="s">
        <v>419</v>
      </c>
      <c r="B81" s="60" t="s">
        <v>334</v>
      </c>
      <c r="C81" s="39" t="s">
        <v>16</v>
      </c>
      <c r="D81" s="38" t="s">
        <v>333</v>
      </c>
      <c r="E81" s="454" t="s">
        <v>520</v>
      </c>
      <c r="F81" s="453" t="s">
        <v>634</v>
      </c>
      <c r="G81" s="303" t="s">
        <v>589</v>
      </c>
      <c r="H81" s="123" t="s">
        <v>619</v>
      </c>
      <c r="I81" s="454" t="s">
        <v>377</v>
      </c>
      <c r="J81" s="39" t="s">
        <v>485</v>
      </c>
      <c r="K81" s="38" t="s">
        <v>4</v>
      </c>
      <c r="L81" s="315" t="s">
        <v>558</v>
      </c>
      <c r="M81" s="463" t="s">
        <v>377</v>
      </c>
      <c r="N81" s="462" t="s">
        <v>740</v>
      </c>
      <c r="O81" s="222"/>
      <c r="P81" s="220"/>
      <c r="Q81" s="39"/>
      <c r="R81" s="15">
        <v>2.1</v>
      </c>
      <c r="S81" s="96">
        <v>220000</v>
      </c>
      <c r="T81" s="497"/>
      <c r="U81" s="498"/>
      <c r="V81" s="291">
        <f t="shared" si="8"/>
        <v>0</v>
      </c>
      <c r="W81" s="478">
        <f t="shared" si="9"/>
        <v>0</v>
      </c>
      <c r="X81" s="583">
        <f t="shared" si="13"/>
        <v>0</v>
      </c>
      <c r="Y81" s="478">
        <f t="shared" si="6"/>
        <v>0</v>
      </c>
      <c r="Z81" s="470"/>
      <c r="AA81" s="238">
        <f t="shared" si="14"/>
        <v>0</v>
      </c>
      <c r="AB81" s="1"/>
      <c r="AC81" s="1"/>
    </row>
    <row r="82" spans="1:29" ht="15">
      <c r="A82" s="458" t="s">
        <v>419</v>
      </c>
      <c r="B82" s="60" t="s">
        <v>335</v>
      </c>
      <c r="C82" s="39" t="s">
        <v>17</v>
      </c>
      <c r="D82" s="38" t="s">
        <v>320</v>
      </c>
      <c r="E82" s="454" t="s">
        <v>520</v>
      </c>
      <c r="F82" s="453" t="s">
        <v>634</v>
      </c>
      <c r="G82" s="303" t="s">
        <v>589</v>
      </c>
      <c r="H82" s="123" t="s">
        <v>616</v>
      </c>
      <c r="I82" s="454" t="s">
        <v>377</v>
      </c>
      <c r="J82" s="39" t="s">
        <v>485</v>
      </c>
      <c r="K82" s="38" t="s">
        <v>4</v>
      </c>
      <c r="L82" s="320" t="s">
        <v>568</v>
      </c>
      <c r="M82" s="463"/>
      <c r="N82" s="462" t="s">
        <v>841</v>
      </c>
      <c r="O82" s="222"/>
      <c r="P82" s="220"/>
      <c r="Q82" s="39"/>
      <c r="R82" s="15">
        <v>2.3</v>
      </c>
      <c r="S82" s="71">
        <v>300000</v>
      </c>
      <c r="T82" s="497"/>
      <c r="U82" s="498"/>
      <c r="V82" s="291">
        <f t="shared" si="8"/>
        <v>0</v>
      </c>
      <c r="W82" s="478">
        <f t="shared" si="9"/>
        <v>0</v>
      </c>
      <c r="X82" s="583">
        <f t="shared" si="13"/>
        <v>0</v>
      </c>
      <c r="Y82" s="478">
        <f t="shared" si="6"/>
        <v>0</v>
      </c>
      <c r="Z82" s="470"/>
      <c r="AA82" s="238">
        <f t="shared" si="14"/>
        <v>0</v>
      </c>
      <c r="AB82" s="1"/>
      <c r="AC82" s="1"/>
    </row>
    <row r="83" spans="1:29" ht="15">
      <c r="A83" s="458" t="s">
        <v>419</v>
      </c>
      <c r="B83" s="43" t="s">
        <v>336</v>
      </c>
      <c r="C83" s="39" t="s">
        <v>25</v>
      </c>
      <c r="D83" s="38" t="s">
        <v>160</v>
      </c>
      <c r="E83" s="454" t="s">
        <v>523</v>
      </c>
      <c r="F83" s="453" t="s">
        <v>634</v>
      </c>
      <c r="G83" s="303">
        <v>36</v>
      </c>
      <c r="H83" s="123" t="s">
        <v>619</v>
      </c>
      <c r="I83" s="454" t="s">
        <v>484</v>
      </c>
      <c r="J83" s="39" t="s">
        <v>484</v>
      </c>
      <c r="K83" s="38" t="s">
        <v>3</v>
      </c>
      <c r="L83" s="315" t="s">
        <v>568</v>
      </c>
      <c r="M83" s="463" t="s">
        <v>377</v>
      </c>
      <c r="N83" s="456">
        <v>146789</v>
      </c>
      <c r="O83" s="222"/>
      <c r="P83" s="220"/>
      <c r="Q83" s="39"/>
      <c r="R83" s="15">
        <v>0.8</v>
      </c>
      <c r="S83" s="71">
        <v>20000</v>
      </c>
      <c r="T83" s="497"/>
      <c r="U83" s="498"/>
      <c r="V83" s="291">
        <f t="shared" si="8"/>
        <v>0</v>
      </c>
      <c r="W83" s="478">
        <f t="shared" si="9"/>
        <v>0</v>
      </c>
      <c r="X83" s="583">
        <f t="shared" si="13"/>
        <v>0</v>
      </c>
      <c r="Y83" s="478">
        <f t="shared" si="6"/>
        <v>0</v>
      </c>
      <c r="Z83" s="470"/>
      <c r="AA83" s="238">
        <f t="shared" si="14"/>
        <v>0</v>
      </c>
      <c r="AB83" s="1"/>
      <c r="AC83" s="1"/>
    </row>
    <row r="84" spans="1:29" ht="15">
      <c r="A84" s="458" t="s">
        <v>419</v>
      </c>
      <c r="B84" s="43" t="s">
        <v>27</v>
      </c>
      <c r="C84" s="39" t="s">
        <v>26</v>
      </c>
      <c r="D84" s="38" t="s">
        <v>160</v>
      </c>
      <c r="E84" s="454" t="s">
        <v>523</v>
      </c>
      <c r="F84" s="453" t="s">
        <v>634</v>
      </c>
      <c r="G84" s="303" t="s">
        <v>598</v>
      </c>
      <c r="H84" s="123" t="s">
        <v>657</v>
      </c>
      <c r="I84" s="454" t="s">
        <v>377</v>
      </c>
      <c r="J84" s="39" t="s">
        <v>485</v>
      </c>
      <c r="K84" s="38" t="s">
        <v>1</v>
      </c>
      <c r="L84" s="315" t="s">
        <v>546</v>
      </c>
      <c r="M84" s="463" t="s">
        <v>377</v>
      </c>
      <c r="N84" s="462" t="s">
        <v>740</v>
      </c>
      <c r="O84" s="222"/>
      <c r="P84" s="220"/>
      <c r="Q84" s="39"/>
      <c r="R84" s="15">
        <v>0.8</v>
      </c>
      <c r="S84" s="96">
        <v>20000</v>
      </c>
      <c r="T84" s="497"/>
      <c r="U84" s="498"/>
      <c r="V84" s="291">
        <f t="shared" si="8"/>
        <v>0</v>
      </c>
      <c r="W84" s="478">
        <f t="shared" si="9"/>
        <v>0</v>
      </c>
      <c r="X84" s="583">
        <f t="shared" si="13"/>
        <v>0</v>
      </c>
      <c r="Y84" s="478">
        <f t="shared" si="6"/>
        <v>0</v>
      </c>
      <c r="Z84" s="470"/>
      <c r="AA84" s="238">
        <f t="shared" si="14"/>
        <v>0</v>
      </c>
      <c r="AB84" s="1"/>
      <c r="AC84" s="1"/>
    </row>
    <row r="85" spans="1:29" ht="21.75" customHeight="1">
      <c r="A85" s="458" t="s">
        <v>419</v>
      </c>
      <c r="B85" s="60" t="s">
        <v>337</v>
      </c>
      <c r="C85" s="39" t="s">
        <v>32</v>
      </c>
      <c r="D85" s="38" t="s">
        <v>333</v>
      </c>
      <c r="E85" s="454" t="s">
        <v>523</v>
      </c>
      <c r="F85" s="453" t="s">
        <v>634</v>
      </c>
      <c r="G85" s="303" t="s">
        <v>600</v>
      </c>
      <c r="H85" s="15" t="s">
        <v>962</v>
      </c>
      <c r="I85" s="454" t="s">
        <v>484</v>
      </c>
      <c r="J85" s="15" t="s">
        <v>639</v>
      </c>
      <c r="K85" s="38" t="s">
        <v>3</v>
      </c>
      <c r="L85" s="315" t="s">
        <v>568</v>
      </c>
      <c r="M85" s="463" t="s">
        <v>484</v>
      </c>
      <c r="N85" s="462" t="s">
        <v>740</v>
      </c>
      <c r="O85" s="222"/>
      <c r="P85" s="220"/>
      <c r="Q85" s="39"/>
      <c r="R85" s="273">
        <v>1.5</v>
      </c>
      <c r="S85" s="40">
        <v>93000</v>
      </c>
      <c r="T85" s="497"/>
      <c r="U85" s="498"/>
      <c r="V85" s="291">
        <f t="shared" si="8"/>
        <v>0</v>
      </c>
      <c r="W85" s="478">
        <f t="shared" si="9"/>
        <v>0</v>
      </c>
      <c r="X85" s="583">
        <f t="shared" si="13"/>
        <v>0</v>
      </c>
      <c r="Y85" s="478">
        <f t="shared" si="6"/>
        <v>0</v>
      </c>
      <c r="Z85" s="470"/>
      <c r="AA85" s="238">
        <f t="shared" si="14"/>
        <v>0</v>
      </c>
      <c r="AB85" s="1"/>
      <c r="AC85" s="1"/>
    </row>
    <row r="86" spans="1:29" ht="16.5" customHeight="1">
      <c r="A86" s="458" t="s">
        <v>419</v>
      </c>
      <c r="B86" s="60" t="s">
        <v>370</v>
      </c>
      <c r="C86" s="39" t="s">
        <v>35</v>
      </c>
      <c r="D86" s="38" t="s">
        <v>313</v>
      </c>
      <c r="E86" s="454" t="s">
        <v>523</v>
      </c>
      <c r="F86" s="453" t="s">
        <v>634</v>
      </c>
      <c r="G86" s="303" t="s">
        <v>589</v>
      </c>
      <c r="H86" s="123" t="s">
        <v>604</v>
      </c>
      <c r="I86" s="454" t="s">
        <v>377</v>
      </c>
      <c r="J86" s="15" t="s">
        <v>958</v>
      </c>
      <c r="K86" s="38" t="s">
        <v>5</v>
      </c>
      <c r="L86" s="315" t="s">
        <v>550</v>
      </c>
      <c r="M86" s="463" t="s">
        <v>377</v>
      </c>
      <c r="N86" s="462" t="s">
        <v>742</v>
      </c>
      <c r="O86" s="220"/>
      <c r="P86" s="220"/>
      <c r="Q86" s="39"/>
      <c r="R86" s="15">
        <v>4.3</v>
      </c>
      <c r="S86" s="96">
        <v>800000</v>
      </c>
      <c r="T86" s="497"/>
      <c r="U86" s="498"/>
      <c r="V86" s="291">
        <f t="shared" si="8"/>
        <v>0</v>
      </c>
      <c r="W86" s="478">
        <f t="shared" si="9"/>
        <v>0</v>
      </c>
      <c r="X86" s="583">
        <f t="shared" si="13"/>
        <v>0</v>
      </c>
      <c r="Y86" s="478">
        <f t="shared" si="6"/>
        <v>0</v>
      </c>
      <c r="Z86" s="470"/>
      <c r="AA86" s="238">
        <f t="shared" si="14"/>
        <v>0</v>
      </c>
      <c r="AB86" s="1"/>
      <c r="AC86" s="1"/>
    </row>
    <row r="87" spans="1:29" s="7" customFormat="1" ht="16.5" customHeight="1">
      <c r="A87" s="261"/>
      <c r="B87" s="259"/>
      <c r="C87" s="261"/>
      <c r="D87" s="352"/>
      <c r="E87" s="352"/>
      <c r="F87" s="352"/>
      <c r="G87" s="353"/>
      <c r="H87" s="324"/>
      <c r="I87" s="352"/>
      <c r="J87" s="354"/>
      <c r="K87" s="352"/>
      <c r="L87" s="352"/>
      <c r="M87" s="352"/>
      <c r="N87" s="352"/>
      <c r="O87" s="261"/>
      <c r="P87" s="261"/>
      <c r="Q87" s="261"/>
      <c r="R87" s="260"/>
      <c r="S87" s="288"/>
      <c r="T87" s="504"/>
      <c r="U87" s="505"/>
      <c r="V87" s="482">
        <f t="shared" si="8"/>
        <v>0</v>
      </c>
      <c r="W87" s="483"/>
      <c r="X87" s="584"/>
      <c r="Y87" s="483">
        <f t="shared" si="6"/>
        <v>0</v>
      </c>
      <c r="Z87" s="290"/>
      <c r="AA87" s="282"/>
      <c r="AB87" s="6"/>
      <c r="AC87" s="6"/>
    </row>
    <row r="88" spans="1:29" ht="16.5" customHeight="1">
      <c r="A88" s="457" t="s">
        <v>433</v>
      </c>
      <c r="B88" s="59" t="s">
        <v>434</v>
      </c>
      <c r="C88" s="34" t="s">
        <v>244</v>
      </c>
      <c r="D88" s="336" t="s">
        <v>326</v>
      </c>
      <c r="E88" s="456" t="s">
        <v>520</v>
      </c>
      <c r="F88" s="463" t="s">
        <v>634</v>
      </c>
      <c r="G88" s="303">
        <v>24</v>
      </c>
      <c r="H88" s="337" t="s">
        <v>615</v>
      </c>
      <c r="I88" s="456" t="s">
        <v>483</v>
      </c>
      <c r="J88" s="338" t="s">
        <v>485</v>
      </c>
      <c r="K88" s="315" t="s">
        <v>1</v>
      </c>
      <c r="L88" s="315"/>
      <c r="M88" s="456" t="s">
        <v>484</v>
      </c>
      <c r="N88" s="462" t="s">
        <v>740</v>
      </c>
      <c r="O88" s="220"/>
      <c r="P88" s="220"/>
      <c r="Q88" s="39"/>
      <c r="R88" s="15">
        <v>1</v>
      </c>
      <c r="S88" s="96">
        <v>50000</v>
      </c>
      <c r="T88" s="497"/>
      <c r="U88" s="498"/>
      <c r="V88" s="291">
        <f t="shared" si="8"/>
        <v>0</v>
      </c>
      <c r="W88" s="478">
        <f aca="true" t="shared" si="15" ref="W88:W119">V88*R88</f>
        <v>0</v>
      </c>
      <c r="X88" s="583">
        <f>W88/S88*43560</f>
        <v>0</v>
      </c>
      <c r="Y88" s="478">
        <f t="shared" si="6"/>
        <v>0</v>
      </c>
      <c r="Z88" s="470"/>
      <c r="AA88" s="238">
        <f>X88*T88</f>
        <v>0</v>
      </c>
      <c r="AB88" s="1"/>
      <c r="AC88" s="1"/>
    </row>
    <row r="89" spans="1:29" ht="60">
      <c r="A89" s="457" t="s">
        <v>433</v>
      </c>
      <c r="B89" s="43" t="s">
        <v>339</v>
      </c>
      <c r="C89" s="39" t="s">
        <v>251</v>
      </c>
      <c r="D89" s="38" t="s">
        <v>320</v>
      </c>
      <c r="E89" s="453" t="s">
        <v>523</v>
      </c>
      <c r="F89" s="453" t="s">
        <v>634</v>
      </c>
      <c r="G89" s="303" t="s">
        <v>532</v>
      </c>
      <c r="H89" s="15" t="s">
        <v>711</v>
      </c>
      <c r="I89" s="454" t="s">
        <v>484</v>
      </c>
      <c r="J89" s="39" t="s">
        <v>485</v>
      </c>
      <c r="K89" s="38" t="s">
        <v>1</v>
      </c>
      <c r="L89" s="315" t="s">
        <v>550</v>
      </c>
      <c r="M89" s="463" t="s">
        <v>377</v>
      </c>
      <c r="N89" s="462" t="s">
        <v>740</v>
      </c>
      <c r="O89" s="222"/>
      <c r="P89" s="220"/>
      <c r="Q89" s="39" t="s">
        <v>880</v>
      </c>
      <c r="R89" s="15">
        <v>0.7</v>
      </c>
      <c r="S89" s="96">
        <v>11000</v>
      </c>
      <c r="T89" s="497"/>
      <c r="U89" s="498"/>
      <c r="V89" s="291">
        <f t="shared" si="8"/>
        <v>0</v>
      </c>
      <c r="W89" s="478">
        <f t="shared" si="15"/>
        <v>0</v>
      </c>
      <c r="X89" s="583">
        <f>W89/S89*43560</f>
        <v>0</v>
      </c>
      <c r="Y89" s="478">
        <f t="shared" si="6"/>
        <v>0</v>
      </c>
      <c r="Z89" s="470"/>
      <c r="AA89" s="238">
        <f>X89*T89</f>
        <v>0</v>
      </c>
      <c r="AB89" s="1"/>
      <c r="AC89" s="1"/>
    </row>
    <row r="90" spans="1:29" ht="30">
      <c r="A90" s="457" t="s">
        <v>433</v>
      </c>
      <c r="B90" s="43" t="s">
        <v>804</v>
      </c>
      <c r="C90" s="39" t="s">
        <v>42</v>
      </c>
      <c r="D90" s="38" t="s">
        <v>333</v>
      </c>
      <c r="E90" s="454" t="s">
        <v>523</v>
      </c>
      <c r="F90" s="454" t="s">
        <v>635</v>
      </c>
      <c r="G90" s="303" t="s">
        <v>532</v>
      </c>
      <c r="H90" s="15" t="s">
        <v>615</v>
      </c>
      <c r="I90" s="454" t="s">
        <v>377</v>
      </c>
      <c r="J90" s="39" t="s">
        <v>485</v>
      </c>
      <c r="K90" s="38" t="s">
        <v>1</v>
      </c>
      <c r="L90" s="315"/>
      <c r="M90" s="463" t="s">
        <v>484</v>
      </c>
      <c r="N90" s="465" t="s">
        <v>882</v>
      </c>
      <c r="O90" s="220" t="s">
        <v>853</v>
      </c>
      <c r="P90" s="220" t="s">
        <v>853</v>
      </c>
      <c r="Q90" s="15" t="s">
        <v>883</v>
      </c>
      <c r="R90" s="15">
        <v>2.4</v>
      </c>
      <c r="S90" s="96">
        <v>331250</v>
      </c>
      <c r="T90" s="497"/>
      <c r="U90" s="498"/>
      <c r="V90" s="291">
        <f t="shared" si="8"/>
        <v>0</v>
      </c>
      <c r="W90" s="478">
        <f t="shared" si="15"/>
        <v>0</v>
      </c>
      <c r="X90" s="583">
        <f>W90/S90*43560</f>
        <v>0</v>
      </c>
      <c r="Y90" s="478">
        <f t="shared" si="6"/>
        <v>0</v>
      </c>
      <c r="Z90" s="470"/>
      <c r="AA90" s="238">
        <f>X90*T90</f>
        <v>0</v>
      </c>
      <c r="AB90" s="1"/>
      <c r="AC90" s="1"/>
    </row>
    <row r="91" spans="1:29" ht="15">
      <c r="A91" s="457" t="s">
        <v>433</v>
      </c>
      <c r="B91" s="43" t="s">
        <v>825</v>
      </c>
      <c r="C91" s="39" t="s">
        <v>491</v>
      </c>
      <c r="D91" s="38" t="s">
        <v>326</v>
      </c>
      <c r="E91" s="453" t="s">
        <v>523</v>
      </c>
      <c r="F91" s="453" t="s">
        <v>634</v>
      </c>
      <c r="G91" s="303">
        <v>36</v>
      </c>
      <c r="H91" s="123" t="s">
        <v>605</v>
      </c>
      <c r="I91" s="454" t="s">
        <v>377</v>
      </c>
      <c r="J91" s="15" t="s">
        <v>638</v>
      </c>
      <c r="K91" s="38"/>
      <c r="L91" s="315"/>
      <c r="M91" s="463" t="s">
        <v>377</v>
      </c>
      <c r="N91" s="462" t="s">
        <v>887</v>
      </c>
      <c r="O91" s="222"/>
      <c r="P91" s="220"/>
      <c r="Q91" s="39"/>
      <c r="R91" s="40">
        <v>1</v>
      </c>
      <c r="S91" s="40">
        <v>29000</v>
      </c>
      <c r="T91" s="497"/>
      <c r="U91" s="498"/>
      <c r="V91" s="291">
        <f t="shared" si="8"/>
        <v>0</v>
      </c>
      <c r="W91" s="478">
        <f t="shared" si="15"/>
        <v>0</v>
      </c>
      <c r="X91" s="583"/>
      <c r="Y91" s="478">
        <f t="shared" si="6"/>
        <v>0</v>
      </c>
      <c r="Z91" s="470"/>
      <c r="AA91" s="238"/>
      <c r="AB91" s="1"/>
      <c r="AC91" s="1"/>
    </row>
    <row r="92" spans="1:29" ht="15">
      <c r="A92" s="457" t="s">
        <v>433</v>
      </c>
      <c r="B92" s="59" t="s">
        <v>488</v>
      </c>
      <c r="C92" s="34" t="s">
        <v>489</v>
      </c>
      <c r="D92" s="336" t="s">
        <v>326</v>
      </c>
      <c r="E92" s="456" t="s">
        <v>520</v>
      </c>
      <c r="F92" s="463" t="s">
        <v>634</v>
      </c>
      <c r="G92" s="303">
        <v>36</v>
      </c>
      <c r="H92" s="337" t="s">
        <v>525</v>
      </c>
      <c r="I92" s="456" t="s">
        <v>377</v>
      </c>
      <c r="J92" s="338" t="s">
        <v>485</v>
      </c>
      <c r="K92" s="315"/>
      <c r="L92" s="315"/>
      <c r="M92" s="464" t="s">
        <v>377</v>
      </c>
      <c r="N92" s="462" t="s">
        <v>740</v>
      </c>
      <c r="O92" s="222"/>
      <c r="P92" s="220"/>
      <c r="Q92" s="39"/>
      <c r="R92" s="15">
        <v>1</v>
      </c>
      <c r="S92" s="96">
        <v>34000</v>
      </c>
      <c r="T92" s="497"/>
      <c r="U92" s="498"/>
      <c r="V92" s="291">
        <f t="shared" si="8"/>
        <v>0</v>
      </c>
      <c r="W92" s="478">
        <f t="shared" si="15"/>
        <v>0</v>
      </c>
      <c r="X92" s="583">
        <f aca="true" t="shared" si="16" ref="X92:X119">W92/S92*43560</f>
        <v>0</v>
      </c>
      <c r="Y92" s="478">
        <f t="shared" si="6"/>
        <v>0</v>
      </c>
      <c r="Z92" s="470"/>
      <c r="AA92" s="238">
        <f aca="true" t="shared" si="17" ref="AA92:AA119">X92*T92</f>
        <v>0</v>
      </c>
      <c r="AB92" s="1"/>
      <c r="AC92" s="1"/>
    </row>
    <row r="93" spans="1:29" ht="15">
      <c r="A93" s="457" t="s">
        <v>433</v>
      </c>
      <c r="B93" s="59" t="s">
        <v>436</v>
      </c>
      <c r="C93" s="34" t="s">
        <v>268</v>
      </c>
      <c r="D93" s="336" t="s">
        <v>326</v>
      </c>
      <c r="E93" s="456" t="s">
        <v>523</v>
      </c>
      <c r="F93" s="463" t="s">
        <v>634</v>
      </c>
      <c r="G93" s="303" t="s">
        <v>573</v>
      </c>
      <c r="H93" s="337" t="s">
        <v>615</v>
      </c>
      <c r="I93" s="456" t="s">
        <v>484</v>
      </c>
      <c r="J93" s="338" t="s">
        <v>483</v>
      </c>
      <c r="K93" s="315" t="s">
        <v>1</v>
      </c>
      <c r="L93" s="315" t="s">
        <v>550</v>
      </c>
      <c r="M93" s="463" t="s">
        <v>377</v>
      </c>
      <c r="N93" s="462" t="s">
        <v>835</v>
      </c>
      <c r="O93" s="315"/>
      <c r="P93" s="315"/>
      <c r="Q93" s="338"/>
      <c r="R93" s="366">
        <v>1</v>
      </c>
      <c r="S93" s="96">
        <v>30000</v>
      </c>
      <c r="T93" s="497"/>
      <c r="U93" s="498"/>
      <c r="V93" s="291">
        <f t="shared" si="8"/>
        <v>0</v>
      </c>
      <c r="W93" s="478">
        <f t="shared" si="15"/>
        <v>0</v>
      </c>
      <c r="X93" s="583">
        <f t="shared" si="16"/>
        <v>0</v>
      </c>
      <c r="Y93" s="478">
        <f t="shared" si="6"/>
        <v>0</v>
      </c>
      <c r="Z93" s="470"/>
      <c r="AA93" s="238">
        <f t="shared" si="17"/>
        <v>0</v>
      </c>
      <c r="AB93" s="1"/>
      <c r="AC93" s="1"/>
    </row>
    <row r="94" spans="1:29" s="32" customFormat="1" ht="15">
      <c r="A94" s="457" t="s">
        <v>433</v>
      </c>
      <c r="B94" s="43" t="s">
        <v>771</v>
      </c>
      <c r="C94" s="39" t="s">
        <v>772</v>
      </c>
      <c r="D94" s="125" t="s">
        <v>333</v>
      </c>
      <c r="E94" s="453" t="s">
        <v>627</v>
      </c>
      <c r="F94" s="453" t="s">
        <v>634</v>
      </c>
      <c r="G94" s="301" t="s">
        <v>612</v>
      </c>
      <c r="H94" s="15" t="s">
        <v>621</v>
      </c>
      <c r="I94" s="453" t="s">
        <v>484</v>
      </c>
      <c r="J94" s="15" t="s">
        <v>608</v>
      </c>
      <c r="K94" s="125" t="s">
        <v>1</v>
      </c>
      <c r="L94" s="315"/>
      <c r="M94" s="463"/>
      <c r="N94" s="462" t="s">
        <v>836</v>
      </c>
      <c r="O94" s="220"/>
      <c r="P94" s="220"/>
      <c r="Q94" s="39"/>
      <c r="R94" s="15">
        <v>0.9</v>
      </c>
      <c r="S94" s="40">
        <v>23000</v>
      </c>
      <c r="T94" s="497"/>
      <c r="U94" s="498"/>
      <c r="V94" s="291">
        <f t="shared" si="8"/>
        <v>0</v>
      </c>
      <c r="W94" s="478">
        <f t="shared" si="15"/>
        <v>0</v>
      </c>
      <c r="X94" s="583">
        <f t="shared" si="16"/>
        <v>0</v>
      </c>
      <c r="Y94" s="478">
        <f t="shared" si="6"/>
        <v>0</v>
      </c>
      <c r="Z94" s="246"/>
      <c r="AA94" s="238">
        <f t="shared" si="17"/>
        <v>0</v>
      </c>
      <c r="AB94" s="38"/>
      <c r="AC94" s="38"/>
    </row>
    <row r="95" spans="1:29" s="32" customFormat="1" ht="15">
      <c r="A95" s="457" t="s">
        <v>433</v>
      </c>
      <c r="B95" s="43" t="s">
        <v>773</v>
      </c>
      <c r="C95" s="39" t="s">
        <v>774</v>
      </c>
      <c r="D95" s="6" t="s">
        <v>333</v>
      </c>
      <c r="E95" s="453" t="s">
        <v>627</v>
      </c>
      <c r="F95" s="453" t="s">
        <v>634</v>
      </c>
      <c r="G95" s="301" t="s">
        <v>612</v>
      </c>
      <c r="H95" s="15" t="s">
        <v>621</v>
      </c>
      <c r="I95" s="453" t="s">
        <v>484</v>
      </c>
      <c r="J95" s="15" t="s">
        <v>608</v>
      </c>
      <c r="K95" s="125" t="s">
        <v>1</v>
      </c>
      <c r="L95" s="315"/>
      <c r="M95" s="463"/>
      <c r="N95" s="462" t="s">
        <v>740</v>
      </c>
      <c r="O95" s="220"/>
      <c r="P95" s="220"/>
      <c r="Q95" s="39"/>
      <c r="R95" s="15">
        <v>1.1</v>
      </c>
      <c r="S95" s="40">
        <v>58000</v>
      </c>
      <c r="T95" s="497"/>
      <c r="U95" s="498"/>
      <c r="V95" s="291">
        <f t="shared" si="8"/>
        <v>0</v>
      </c>
      <c r="W95" s="478">
        <f t="shared" si="15"/>
        <v>0</v>
      </c>
      <c r="X95" s="583">
        <f t="shared" si="16"/>
        <v>0</v>
      </c>
      <c r="Y95" s="478">
        <f t="shared" si="6"/>
        <v>0</v>
      </c>
      <c r="Z95" s="246"/>
      <c r="AA95" s="238">
        <f t="shared" si="17"/>
        <v>0</v>
      </c>
      <c r="AB95" s="38"/>
      <c r="AC95" s="38"/>
    </row>
    <row r="96" spans="1:29" ht="15">
      <c r="A96" s="457" t="s">
        <v>433</v>
      </c>
      <c r="B96" s="60" t="s">
        <v>437</v>
      </c>
      <c r="C96" s="39" t="s">
        <v>269</v>
      </c>
      <c r="D96" s="38" t="s">
        <v>326</v>
      </c>
      <c r="E96" s="454" t="s">
        <v>520</v>
      </c>
      <c r="F96" s="454" t="s">
        <v>634</v>
      </c>
      <c r="G96" s="303">
        <v>36</v>
      </c>
      <c r="H96" s="15" t="s">
        <v>672</v>
      </c>
      <c r="I96" s="454" t="s">
        <v>484</v>
      </c>
      <c r="J96" s="39" t="s">
        <v>483</v>
      </c>
      <c r="K96" s="38" t="s">
        <v>1</v>
      </c>
      <c r="L96" s="315" t="s">
        <v>547</v>
      </c>
      <c r="M96" s="463"/>
      <c r="N96" s="462" t="s">
        <v>740</v>
      </c>
      <c r="O96" s="220"/>
      <c r="P96" s="220"/>
      <c r="Q96" s="39"/>
      <c r="R96" s="15">
        <v>1</v>
      </c>
      <c r="S96" s="96">
        <v>30000</v>
      </c>
      <c r="T96" s="497"/>
      <c r="U96" s="498"/>
      <c r="V96" s="291">
        <f t="shared" si="8"/>
        <v>0</v>
      </c>
      <c r="W96" s="478">
        <f t="shared" si="15"/>
        <v>0</v>
      </c>
      <c r="X96" s="583">
        <f t="shared" si="16"/>
        <v>0</v>
      </c>
      <c r="Y96" s="478">
        <f t="shared" si="6"/>
        <v>0</v>
      </c>
      <c r="Z96" s="470"/>
      <c r="AA96" s="238">
        <f t="shared" si="17"/>
        <v>0</v>
      </c>
      <c r="AB96" s="1"/>
      <c r="AC96" s="1"/>
    </row>
    <row r="97" spans="1:29" s="32" customFormat="1" ht="15">
      <c r="A97" s="457" t="s">
        <v>433</v>
      </c>
      <c r="B97" s="43" t="s">
        <v>779</v>
      </c>
      <c r="C97" s="39" t="s">
        <v>780</v>
      </c>
      <c r="D97" s="125" t="s">
        <v>326</v>
      </c>
      <c r="E97" s="453" t="s">
        <v>627</v>
      </c>
      <c r="F97" s="453" t="s">
        <v>635</v>
      </c>
      <c r="G97" s="301" t="s">
        <v>767</v>
      </c>
      <c r="H97" s="15" t="s">
        <v>672</v>
      </c>
      <c r="I97" s="453" t="s">
        <v>377</v>
      </c>
      <c r="J97" s="15" t="s">
        <v>608</v>
      </c>
      <c r="K97" s="125" t="s">
        <v>1</v>
      </c>
      <c r="L97" s="315"/>
      <c r="M97" s="463"/>
      <c r="N97" s="462" t="s">
        <v>740</v>
      </c>
      <c r="O97" s="220"/>
      <c r="P97" s="220"/>
      <c r="Q97" s="39"/>
      <c r="R97" s="15">
        <v>1</v>
      </c>
      <c r="S97" s="40">
        <v>39000</v>
      </c>
      <c r="T97" s="497"/>
      <c r="U97" s="498"/>
      <c r="V97" s="291">
        <f t="shared" si="8"/>
        <v>0</v>
      </c>
      <c r="W97" s="478">
        <f t="shared" si="15"/>
        <v>0</v>
      </c>
      <c r="X97" s="583">
        <f t="shared" si="16"/>
        <v>0</v>
      </c>
      <c r="Y97" s="478">
        <f t="shared" si="6"/>
        <v>0</v>
      </c>
      <c r="Z97" s="470"/>
      <c r="AA97" s="238">
        <f t="shared" si="17"/>
        <v>0</v>
      </c>
      <c r="AB97" s="38"/>
      <c r="AC97" s="38"/>
    </row>
    <row r="98" spans="1:29" ht="15">
      <c r="A98" s="457" t="s">
        <v>433</v>
      </c>
      <c r="B98" s="60" t="s">
        <v>439</v>
      </c>
      <c r="C98" s="39" t="s">
        <v>129</v>
      </c>
      <c r="D98" s="38" t="s">
        <v>320</v>
      </c>
      <c r="E98" s="454" t="s">
        <v>520</v>
      </c>
      <c r="F98" s="453" t="s">
        <v>635</v>
      </c>
      <c r="G98" s="303">
        <v>24</v>
      </c>
      <c r="H98" s="15" t="s">
        <v>672</v>
      </c>
      <c r="I98" s="454" t="s">
        <v>377</v>
      </c>
      <c r="J98" s="39" t="s">
        <v>485</v>
      </c>
      <c r="K98" s="38" t="s">
        <v>1</v>
      </c>
      <c r="L98" s="315"/>
      <c r="M98" s="463" t="s">
        <v>377</v>
      </c>
      <c r="N98" s="456">
        <v>12456789</v>
      </c>
      <c r="O98" s="220"/>
      <c r="P98" s="220"/>
      <c r="Q98" s="39"/>
      <c r="R98" s="15">
        <v>1.4</v>
      </c>
      <c r="S98" s="96">
        <v>84000</v>
      </c>
      <c r="T98" s="497"/>
      <c r="U98" s="498"/>
      <c r="V98" s="291">
        <f t="shared" si="8"/>
        <v>0</v>
      </c>
      <c r="W98" s="478">
        <f t="shared" si="15"/>
        <v>0</v>
      </c>
      <c r="X98" s="583">
        <f t="shared" si="16"/>
        <v>0</v>
      </c>
      <c r="Y98" s="478">
        <f t="shared" si="6"/>
        <v>0</v>
      </c>
      <c r="Z98" s="470"/>
      <c r="AA98" s="238">
        <f t="shared" si="17"/>
        <v>0</v>
      </c>
      <c r="AB98" s="1"/>
      <c r="AC98" s="1"/>
    </row>
    <row r="99" spans="1:29" ht="15">
      <c r="A99" s="457" t="s">
        <v>433</v>
      </c>
      <c r="B99" s="60" t="s">
        <v>440</v>
      </c>
      <c r="C99" s="39" t="s">
        <v>130</v>
      </c>
      <c r="D99" s="38" t="s">
        <v>326</v>
      </c>
      <c r="E99" s="454" t="s">
        <v>627</v>
      </c>
      <c r="F99" s="454" t="s">
        <v>538</v>
      </c>
      <c r="G99" s="303">
        <v>36</v>
      </c>
      <c r="H99" s="123" t="s">
        <v>621</v>
      </c>
      <c r="I99" s="454" t="s">
        <v>377</v>
      </c>
      <c r="J99" s="39" t="s">
        <v>485</v>
      </c>
      <c r="K99" s="38" t="s">
        <v>1</v>
      </c>
      <c r="L99" s="315" t="s">
        <v>547</v>
      </c>
      <c r="M99" s="463" t="s">
        <v>377</v>
      </c>
      <c r="N99" s="462" t="s">
        <v>740</v>
      </c>
      <c r="O99" s="220"/>
      <c r="P99" s="220"/>
      <c r="Q99" s="39"/>
      <c r="R99" s="15">
        <v>1</v>
      </c>
      <c r="S99" s="96">
        <v>34000</v>
      </c>
      <c r="T99" s="497"/>
      <c r="U99" s="498"/>
      <c r="V99" s="291">
        <f t="shared" si="8"/>
        <v>0</v>
      </c>
      <c r="W99" s="478">
        <f t="shared" si="15"/>
        <v>0</v>
      </c>
      <c r="X99" s="583">
        <f t="shared" si="16"/>
        <v>0</v>
      </c>
      <c r="Y99" s="478">
        <f t="shared" si="6"/>
        <v>0</v>
      </c>
      <c r="Z99" s="470"/>
      <c r="AA99" s="238">
        <f t="shared" si="17"/>
        <v>0</v>
      </c>
      <c r="AB99" s="1"/>
      <c r="AC99" s="1"/>
    </row>
    <row r="100" spans="1:29" ht="15">
      <c r="A100" s="457" t="s">
        <v>433</v>
      </c>
      <c r="B100" s="60" t="s">
        <v>442</v>
      </c>
      <c r="C100" s="39" t="s">
        <v>132</v>
      </c>
      <c r="D100" s="38" t="s">
        <v>326</v>
      </c>
      <c r="E100" s="454" t="s">
        <v>523</v>
      </c>
      <c r="F100" s="454" t="s">
        <v>634</v>
      </c>
      <c r="G100" s="303">
        <v>36</v>
      </c>
      <c r="H100" s="123" t="s">
        <v>619</v>
      </c>
      <c r="I100" s="454" t="s">
        <v>483</v>
      </c>
      <c r="J100" s="39" t="s">
        <v>485</v>
      </c>
      <c r="K100" s="38" t="s">
        <v>1</v>
      </c>
      <c r="L100" s="315" t="s">
        <v>543</v>
      </c>
      <c r="M100" s="463" t="s">
        <v>377</v>
      </c>
      <c r="N100" s="462" t="s">
        <v>740</v>
      </c>
      <c r="O100" s="220"/>
      <c r="P100" s="220"/>
      <c r="Q100" s="39"/>
      <c r="R100" s="15">
        <v>1.6</v>
      </c>
      <c r="S100" s="96">
        <v>100000</v>
      </c>
      <c r="T100" s="497"/>
      <c r="U100" s="498"/>
      <c r="V100" s="291">
        <f t="shared" si="8"/>
        <v>0</v>
      </c>
      <c r="W100" s="478">
        <f t="shared" si="15"/>
        <v>0</v>
      </c>
      <c r="X100" s="583">
        <f t="shared" si="16"/>
        <v>0</v>
      </c>
      <c r="Y100" s="478">
        <f t="shared" si="6"/>
        <v>0</v>
      </c>
      <c r="Z100" s="470"/>
      <c r="AA100" s="238">
        <f t="shared" si="17"/>
        <v>0</v>
      </c>
      <c r="AB100" s="1"/>
      <c r="AC100" s="1"/>
    </row>
    <row r="101" spans="1:29" ht="15">
      <c r="A101" s="457" t="s">
        <v>433</v>
      </c>
      <c r="B101" s="60" t="s">
        <v>443</v>
      </c>
      <c r="C101" s="39" t="s">
        <v>153</v>
      </c>
      <c r="D101" s="38" t="s">
        <v>326</v>
      </c>
      <c r="E101" s="454" t="s">
        <v>520</v>
      </c>
      <c r="F101" s="453" t="s">
        <v>634</v>
      </c>
      <c r="G101" s="303">
        <v>12</v>
      </c>
      <c r="H101" s="123" t="s">
        <v>616</v>
      </c>
      <c r="I101" s="454" t="s">
        <v>484</v>
      </c>
      <c r="J101" s="39" t="s">
        <v>485</v>
      </c>
      <c r="K101" s="38" t="s">
        <v>1</v>
      </c>
      <c r="L101" s="315"/>
      <c r="M101" s="463" t="s">
        <v>484</v>
      </c>
      <c r="N101" s="462" t="s">
        <v>740</v>
      </c>
      <c r="O101" s="220"/>
      <c r="P101" s="220"/>
      <c r="Q101" s="39"/>
      <c r="R101" s="15">
        <v>1.3</v>
      </c>
      <c r="S101" s="96">
        <v>70000</v>
      </c>
      <c r="T101" s="497"/>
      <c r="U101" s="498"/>
      <c r="V101" s="291">
        <f t="shared" si="8"/>
        <v>0</v>
      </c>
      <c r="W101" s="478">
        <f t="shared" si="15"/>
        <v>0</v>
      </c>
      <c r="X101" s="583">
        <f t="shared" si="16"/>
        <v>0</v>
      </c>
      <c r="Y101" s="478">
        <f t="shared" si="6"/>
        <v>0</v>
      </c>
      <c r="Z101" s="470"/>
      <c r="AA101" s="238">
        <f t="shared" si="17"/>
        <v>0</v>
      </c>
      <c r="AB101" s="1"/>
      <c r="AC101" s="1"/>
    </row>
    <row r="102" spans="1:29" ht="15">
      <c r="A102" s="457" t="s">
        <v>433</v>
      </c>
      <c r="B102" s="60" t="s">
        <v>529</v>
      </c>
      <c r="C102" s="39" t="s">
        <v>154</v>
      </c>
      <c r="D102" s="38" t="s">
        <v>326</v>
      </c>
      <c r="E102" s="454" t="s">
        <v>520</v>
      </c>
      <c r="F102" s="454" t="s">
        <v>634</v>
      </c>
      <c r="G102" s="303">
        <v>18</v>
      </c>
      <c r="H102" s="123" t="s">
        <v>616</v>
      </c>
      <c r="I102" s="454" t="s">
        <v>484</v>
      </c>
      <c r="J102" s="39" t="s">
        <v>485</v>
      </c>
      <c r="K102" s="38" t="s">
        <v>1</v>
      </c>
      <c r="L102" s="315"/>
      <c r="M102" s="463" t="s">
        <v>377</v>
      </c>
      <c r="N102" s="462" t="s">
        <v>837</v>
      </c>
      <c r="O102" s="222" t="s">
        <v>444</v>
      </c>
      <c r="P102" s="222" t="s">
        <v>444</v>
      </c>
      <c r="Q102" s="39"/>
      <c r="R102" s="15">
        <v>1.6</v>
      </c>
      <c r="S102" s="96">
        <v>100000</v>
      </c>
      <c r="T102" s="497"/>
      <c r="U102" s="498"/>
      <c r="V102" s="291">
        <f t="shared" si="8"/>
        <v>0</v>
      </c>
      <c r="W102" s="478">
        <f t="shared" si="15"/>
        <v>0</v>
      </c>
      <c r="X102" s="583">
        <f t="shared" si="16"/>
        <v>0</v>
      </c>
      <c r="Y102" s="478">
        <f t="shared" si="6"/>
        <v>0</v>
      </c>
      <c r="Z102" s="470"/>
      <c r="AA102" s="238">
        <f t="shared" si="17"/>
        <v>0</v>
      </c>
      <c r="AB102" s="1"/>
      <c r="AC102" s="1"/>
    </row>
    <row r="103" spans="1:29" ht="15">
      <c r="A103" s="457" t="s">
        <v>433</v>
      </c>
      <c r="B103" s="60" t="s">
        <v>445</v>
      </c>
      <c r="C103" s="39" t="s">
        <v>155</v>
      </c>
      <c r="D103" s="38" t="s">
        <v>326</v>
      </c>
      <c r="E103" s="454" t="s">
        <v>520</v>
      </c>
      <c r="F103" s="454" t="s">
        <v>634</v>
      </c>
      <c r="G103" s="303">
        <v>15</v>
      </c>
      <c r="H103" s="123" t="s">
        <v>616</v>
      </c>
      <c r="I103" s="454" t="s">
        <v>484</v>
      </c>
      <c r="J103" s="39" t="s">
        <v>485</v>
      </c>
      <c r="K103" s="38" t="s">
        <v>1</v>
      </c>
      <c r="L103" s="315"/>
      <c r="M103" s="463" t="s">
        <v>377</v>
      </c>
      <c r="N103" s="462" t="s">
        <v>740</v>
      </c>
      <c r="O103" s="220"/>
      <c r="P103" s="220"/>
      <c r="Q103" s="39"/>
      <c r="R103" s="15">
        <v>1</v>
      </c>
      <c r="S103" s="96">
        <v>51000</v>
      </c>
      <c r="T103" s="497"/>
      <c r="U103" s="498"/>
      <c r="V103" s="291">
        <f t="shared" si="8"/>
        <v>0</v>
      </c>
      <c r="W103" s="478">
        <f t="shared" si="15"/>
        <v>0</v>
      </c>
      <c r="X103" s="583">
        <f t="shared" si="16"/>
        <v>0</v>
      </c>
      <c r="Y103" s="478">
        <f t="shared" si="6"/>
        <v>0</v>
      </c>
      <c r="Z103" s="470"/>
      <c r="AA103" s="238">
        <f t="shared" si="17"/>
        <v>0</v>
      </c>
      <c r="AB103" s="1"/>
      <c r="AC103" s="1"/>
    </row>
    <row r="104" spans="1:29" s="32" customFormat="1" ht="15">
      <c r="A104" s="457" t="s">
        <v>433</v>
      </c>
      <c r="B104" s="60" t="s">
        <v>340</v>
      </c>
      <c r="C104" s="39" t="s">
        <v>159</v>
      </c>
      <c r="D104" s="38" t="s">
        <v>160</v>
      </c>
      <c r="E104" s="454" t="s">
        <v>627</v>
      </c>
      <c r="F104" s="454" t="s">
        <v>634</v>
      </c>
      <c r="G104" s="303">
        <v>48</v>
      </c>
      <c r="H104" s="15" t="s">
        <v>966</v>
      </c>
      <c r="I104" s="454" t="s">
        <v>484</v>
      </c>
      <c r="J104" s="15" t="s">
        <v>958</v>
      </c>
      <c r="K104" s="38" t="s">
        <v>1</v>
      </c>
      <c r="L104" s="315"/>
      <c r="M104" s="463" t="s">
        <v>377</v>
      </c>
      <c r="N104" s="462" t="s">
        <v>740</v>
      </c>
      <c r="O104" s="222"/>
      <c r="P104" s="220"/>
      <c r="Q104" s="39"/>
      <c r="R104" s="273">
        <v>0.4</v>
      </c>
      <c r="S104" s="40">
        <v>4200</v>
      </c>
      <c r="T104" s="497"/>
      <c r="U104" s="498"/>
      <c r="V104" s="291">
        <f t="shared" si="8"/>
        <v>0</v>
      </c>
      <c r="W104" s="478">
        <f t="shared" si="15"/>
        <v>0</v>
      </c>
      <c r="X104" s="583">
        <f t="shared" si="16"/>
        <v>0</v>
      </c>
      <c r="Y104" s="478">
        <f t="shared" si="6"/>
        <v>0</v>
      </c>
      <c r="Z104" s="470"/>
      <c r="AA104" s="238">
        <f t="shared" si="17"/>
        <v>0</v>
      </c>
      <c r="AB104" s="38"/>
      <c r="AC104" s="38"/>
    </row>
    <row r="105" spans="1:29" ht="15">
      <c r="A105" s="457" t="s">
        <v>433</v>
      </c>
      <c r="B105" s="60" t="s">
        <v>447</v>
      </c>
      <c r="C105" s="39" t="s">
        <v>176</v>
      </c>
      <c r="D105" s="38" t="s">
        <v>326</v>
      </c>
      <c r="E105" s="454" t="s">
        <v>520</v>
      </c>
      <c r="F105" s="453" t="s">
        <v>634</v>
      </c>
      <c r="G105" s="303" t="s">
        <v>582</v>
      </c>
      <c r="H105" s="123" t="s">
        <v>615</v>
      </c>
      <c r="I105" s="454" t="s">
        <v>377</v>
      </c>
      <c r="J105" s="39" t="s">
        <v>483</v>
      </c>
      <c r="K105" s="38" t="s">
        <v>1</v>
      </c>
      <c r="L105" s="315">
        <v>7</v>
      </c>
      <c r="M105" s="463" t="s">
        <v>377</v>
      </c>
      <c r="N105" s="462" t="s">
        <v>740</v>
      </c>
      <c r="O105" s="220"/>
      <c r="P105" s="220"/>
      <c r="Q105" s="39"/>
      <c r="R105" s="15">
        <v>1.3</v>
      </c>
      <c r="S105" s="96">
        <v>70000</v>
      </c>
      <c r="T105" s="497"/>
      <c r="U105" s="498"/>
      <c r="V105" s="291">
        <f t="shared" si="8"/>
        <v>0</v>
      </c>
      <c r="W105" s="478">
        <f t="shared" si="15"/>
        <v>0</v>
      </c>
      <c r="X105" s="583">
        <f t="shared" si="16"/>
        <v>0</v>
      </c>
      <c r="Y105" s="478">
        <f t="shared" si="6"/>
        <v>0</v>
      </c>
      <c r="Z105" s="470"/>
      <c r="AA105" s="238">
        <f t="shared" si="17"/>
        <v>0</v>
      </c>
      <c r="AB105" s="1"/>
      <c r="AC105" s="1"/>
    </row>
    <row r="106" spans="1:29" ht="15">
      <c r="A106" s="457" t="s">
        <v>433</v>
      </c>
      <c r="B106" s="60" t="s">
        <v>448</v>
      </c>
      <c r="C106" s="39" t="s">
        <v>177</v>
      </c>
      <c r="D106" s="38" t="s">
        <v>326</v>
      </c>
      <c r="E106" s="454" t="s">
        <v>627</v>
      </c>
      <c r="F106" s="453" t="s">
        <v>634</v>
      </c>
      <c r="G106" s="303">
        <v>36</v>
      </c>
      <c r="H106" s="123" t="s">
        <v>619</v>
      </c>
      <c r="I106" s="454" t="s">
        <v>484</v>
      </c>
      <c r="J106" s="39" t="s">
        <v>485</v>
      </c>
      <c r="K106" s="38" t="s">
        <v>1</v>
      </c>
      <c r="L106" s="315"/>
      <c r="M106" s="463"/>
      <c r="N106" s="462" t="s">
        <v>740</v>
      </c>
      <c r="O106" s="220"/>
      <c r="P106" s="220"/>
      <c r="Q106" s="39"/>
      <c r="R106" s="15">
        <v>1.5</v>
      </c>
      <c r="S106" s="96">
        <v>90000</v>
      </c>
      <c r="T106" s="497"/>
      <c r="U106" s="498"/>
      <c r="V106" s="291">
        <f t="shared" si="8"/>
        <v>0</v>
      </c>
      <c r="W106" s="478">
        <f t="shared" si="15"/>
        <v>0</v>
      </c>
      <c r="X106" s="583">
        <f t="shared" si="16"/>
        <v>0</v>
      </c>
      <c r="Y106" s="478">
        <f t="shared" si="6"/>
        <v>0</v>
      </c>
      <c r="Z106" s="470"/>
      <c r="AA106" s="238">
        <f t="shared" si="17"/>
        <v>0</v>
      </c>
      <c r="AB106" s="1"/>
      <c r="AC106" s="1"/>
    </row>
    <row r="107" spans="1:29" ht="12.75" customHeight="1">
      <c r="A107" s="457" t="s">
        <v>433</v>
      </c>
      <c r="B107" s="60" t="s">
        <v>474</v>
      </c>
      <c r="C107" s="39" t="s">
        <v>195</v>
      </c>
      <c r="D107" s="38" t="s">
        <v>326</v>
      </c>
      <c r="E107" s="454" t="s">
        <v>523</v>
      </c>
      <c r="F107" s="454" t="s">
        <v>634</v>
      </c>
      <c r="G107" s="303">
        <v>24</v>
      </c>
      <c r="H107" s="123" t="s">
        <v>616</v>
      </c>
      <c r="I107" s="454" t="s">
        <v>483</v>
      </c>
      <c r="J107" s="39" t="s">
        <v>608</v>
      </c>
      <c r="K107" s="38" t="s">
        <v>1</v>
      </c>
      <c r="L107" s="315"/>
      <c r="M107" s="463" t="s">
        <v>484</v>
      </c>
      <c r="N107" s="462" t="s">
        <v>839</v>
      </c>
      <c r="O107" s="222"/>
      <c r="P107" s="220"/>
      <c r="Q107" s="39"/>
      <c r="R107" s="15">
        <v>0.4</v>
      </c>
      <c r="S107" s="96">
        <v>4200</v>
      </c>
      <c r="T107" s="497"/>
      <c r="U107" s="498"/>
      <c r="V107" s="291">
        <f t="shared" si="8"/>
        <v>0</v>
      </c>
      <c r="W107" s="478">
        <f t="shared" si="15"/>
        <v>0</v>
      </c>
      <c r="X107" s="583">
        <f t="shared" si="16"/>
        <v>0</v>
      </c>
      <c r="Y107" s="478">
        <f aca="true" t="shared" si="18" ref="Y107:Y122">X107</f>
        <v>0</v>
      </c>
      <c r="Z107" s="470"/>
      <c r="AA107" s="238">
        <f t="shared" si="17"/>
        <v>0</v>
      </c>
      <c r="AB107" s="1"/>
      <c r="AC107" s="1"/>
    </row>
    <row r="108" spans="1:29" ht="15">
      <c r="A108" s="457" t="s">
        <v>433</v>
      </c>
      <c r="B108" s="60" t="s">
        <v>449</v>
      </c>
      <c r="C108" s="39" t="s">
        <v>196</v>
      </c>
      <c r="D108" s="38" t="s">
        <v>313</v>
      </c>
      <c r="E108" s="454" t="s">
        <v>520</v>
      </c>
      <c r="F108" s="453" t="s">
        <v>538</v>
      </c>
      <c r="G108" s="303">
        <v>24</v>
      </c>
      <c r="H108" s="123" t="s">
        <v>619</v>
      </c>
      <c r="I108" s="454" t="s">
        <v>483</v>
      </c>
      <c r="J108" s="39" t="s">
        <v>484</v>
      </c>
      <c r="K108" s="38" t="s">
        <v>1</v>
      </c>
      <c r="L108" s="315"/>
      <c r="M108" s="463"/>
      <c r="N108" s="462" t="s">
        <v>740</v>
      </c>
      <c r="O108" s="222"/>
      <c r="P108" s="220"/>
      <c r="Q108" s="39"/>
      <c r="R108" s="15">
        <v>8</v>
      </c>
      <c r="S108" s="96">
        <v>3200000</v>
      </c>
      <c r="T108" s="497"/>
      <c r="U108" s="498"/>
      <c r="V108" s="291">
        <f aca="true" t="shared" si="19" ref="V108:V122">U108/100*70</f>
        <v>0</v>
      </c>
      <c r="W108" s="478">
        <f t="shared" si="15"/>
        <v>0</v>
      </c>
      <c r="X108" s="583">
        <f t="shared" si="16"/>
        <v>0</v>
      </c>
      <c r="Y108" s="478">
        <f t="shared" si="18"/>
        <v>0</v>
      </c>
      <c r="Z108" s="470"/>
      <c r="AA108" s="238">
        <f t="shared" si="17"/>
        <v>0</v>
      </c>
      <c r="AB108" s="1"/>
      <c r="AC108" s="1"/>
    </row>
    <row r="109" spans="1:32" s="26" customFormat="1" ht="15">
      <c r="A109" s="457" t="s">
        <v>433</v>
      </c>
      <c r="B109" s="60" t="s">
        <v>486</v>
      </c>
      <c r="C109" s="39" t="s">
        <v>487</v>
      </c>
      <c r="D109" s="38" t="s">
        <v>326</v>
      </c>
      <c r="E109" s="454" t="s">
        <v>520</v>
      </c>
      <c r="F109" s="454" t="s">
        <v>634</v>
      </c>
      <c r="G109" s="303">
        <v>24</v>
      </c>
      <c r="H109" s="123" t="s">
        <v>672</v>
      </c>
      <c r="I109" s="454" t="s">
        <v>483</v>
      </c>
      <c r="J109" s="39" t="s">
        <v>485</v>
      </c>
      <c r="K109" s="38" t="s">
        <v>1</v>
      </c>
      <c r="L109" s="315"/>
      <c r="M109" s="463" t="s">
        <v>377</v>
      </c>
      <c r="N109" s="462" t="s">
        <v>740</v>
      </c>
      <c r="O109" s="220"/>
      <c r="P109" s="220"/>
      <c r="Q109" s="39"/>
      <c r="R109" s="15">
        <v>6.6</v>
      </c>
      <c r="S109" s="71">
        <v>1851000</v>
      </c>
      <c r="T109" s="497"/>
      <c r="U109" s="498"/>
      <c r="V109" s="291">
        <f t="shared" si="19"/>
        <v>0</v>
      </c>
      <c r="W109" s="478">
        <f t="shared" si="15"/>
        <v>0</v>
      </c>
      <c r="X109" s="583">
        <f t="shared" si="16"/>
        <v>0</v>
      </c>
      <c r="Y109" s="478">
        <f t="shared" si="18"/>
        <v>0</v>
      </c>
      <c r="Z109" s="470"/>
      <c r="AA109" s="238">
        <f t="shared" si="17"/>
        <v>0</v>
      </c>
      <c r="AB109" s="1"/>
      <c r="AC109" s="1"/>
      <c r="AD109"/>
      <c r="AE109"/>
      <c r="AF109"/>
    </row>
    <row r="110" spans="1:29" ht="15">
      <c r="A110" s="457" t="s">
        <v>433</v>
      </c>
      <c r="B110" s="59" t="s">
        <v>375</v>
      </c>
      <c r="C110" s="34" t="s">
        <v>198</v>
      </c>
      <c r="D110" s="38" t="s">
        <v>313</v>
      </c>
      <c r="E110" s="453" t="s">
        <v>523</v>
      </c>
      <c r="F110" s="454" t="s">
        <v>634</v>
      </c>
      <c r="G110" s="299" t="s">
        <v>537</v>
      </c>
      <c r="H110" s="15" t="s">
        <v>967</v>
      </c>
      <c r="I110" s="454" t="s">
        <v>377</v>
      </c>
      <c r="J110" s="15" t="s">
        <v>958</v>
      </c>
      <c r="K110" s="38" t="s">
        <v>1</v>
      </c>
      <c r="L110" s="315">
        <v>7</v>
      </c>
      <c r="M110" s="463" t="s">
        <v>377</v>
      </c>
      <c r="N110" s="462" t="s">
        <v>740</v>
      </c>
      <c r="O110" s="220"/>
      <c r="P110" s="220"/>
      <c r="Q110" s="39"/>
      <c r="R110" s="15">
        <v>5</v>
      </c>
      <c r="S110" s="96">
        <v>1000000</v>
      </c>
      <c r="T110" s="497"/>
      <c r="U110" s="498"/>
      <c r="V110" s="291">
        <f t="shared" si="19"/>
        <v>0</v>
      </c>
      <c r="W110" s="478">
        <f t="shared" si="15"/>
        <v>0</v>
      </c>
      <c r="X110" s="583">
        <f t="shared" si="16"/>
        <v>0</v>
      </c>
      <c r="Y110" s="478">
        <f t="shared" si="18"/>
        <v>0</v>
      </c>
      <c r="Z110" s="470"/>
      <c r="AA110" s="238">
        <f t="shared" si="17"/>
        <v>0</v>
      </c>
      <c r="AB110" s="1"/>
      <c r="AC110" s="1"/>
    </row>
    <row r="111" spans="1:29" ht="15">
      <c r="A111" s="457" t="s">
        <v>433</v>
      </c>
      <c r="B111" s="43" t="s">
        <v>254</v>
      </c>
      <c r="C111" s="39" t="s">
        <v>194</v>
      </c>
      <c r="D111" s="38" t="s">
        <v>320</v>
      </c>
      <c r="E111" s="454" t="s">
        <v>520</v>
      </c>
      <c r="F111" s="453" t="s">
        <v>634</v>
      </c>
      <c r="G111" s="303">
        <v>12</v>
      </c>
      <c r="H111" s="15" t="s">
        <v>619</v>
      </c>
      <c r="I111" s="454" t="s">
        <v>483</v>
      </c>
      <c r="J111" s="39" t="s">
        <v>483</v>
      </c>
      <c r="K111" s="38" t="s">
        <v>1</v>
      </c>
      <c r="L111" s="315"/>
      <c r="M111" s="463" t="s">
        <v>377</v>
      </c>
      <c r="N111" s="456">
        <v>1345689</v>
      </c>
      <c r="O111" s="220"/>
      <c r="P111" s="220"/>
      <c r="Q111" s="39"/>
      <c r="R111" s="15">
        <v>6.2</v>
      </c>
      <c r="S111" s="96">
        <v>1600000</v>
      </c>
      <c r="T111" s="497"/>
      <c r="U111" s="498"/>
      <c r="V111" s="291">
        <f t="shared" si="19"/>
        <v>0</v>
      </c>
      <c r="W111" s="478">
        <f t="shared" si="15"/>
        <v>0</v>
      </c>
      <c r="X111" s="583">
        <f t="shared" si="16"/>
        <v>0</v>
      </c>
      <c r="Y111" s="478">
        <f t="shared" si="18"/>
        <v>0</v>
      </c>
      <c r="Z111" s="470"/>
      <c r="AA111" s="238">
        <f t="shared" si="17"/>
        <v>0</v>
      </c>
      <c r="AB111" s="1"/>
      <c r="AC111" s="1"/>
    </row>
    <row r="112" spans="1:29" ht="15">
      <c r="A112" s="457" t="s">
        <v>433</v>
      </c>
      <c r="B112" s="60" t="s">
        <v>451</v>
      </c>
      <c r="C112" s="39" t="s">
        <v>62</v>
      </c>
      <c r="D112" s="38" t="s">
        <v>326</v>
      </c>
      <c r="E112" s="454" t="s">
        <v>523</v>
      </c>
      <c r="F112" s="454" t="s">
        <v>634</v>
      </c>
      <c r="G112" s="303">
        <v>48</v>
      </c>
      <c r="H112" s="123" t="s">
        <v>615</v>
      </c>
      <c r="I112" s="454" t="s">
        <v>483</v>
      </c>
      <c r="J112" s="39" t="s">
        <v>485</v>
      </c>
      <c r="K112" s="38" t="s">
        <v>1</v>
      </c>
      <c r="L112" s="315"/>
      <c r="M112" s="463" t="s">
        <v>377</v>
      </c>
      <c r="N112" s="462" t="s">
        <v>740</v>
      </c>
      <c r="O112" s="220"/>
      <c r="P112" s="220"/>
      <c r="Q112" s="39"/>
      <c r="R112" s="15">
        <v>1</v>
      </c>
      <c r="S112" s="96">
        <v>34000</v>
      </c>
      <c r="T112" s="497"/>
      <c r="U112" s="498"/>
      <c r="V112" s="291">
        <f t="shared" si="19"/>
        <v>0</v>
      </c>
      <c r="W112" s="478">
        <f t="shared" si="15"/>
        <v>0</v>
      </c>
      <c r="X112" s="583">
        <f t="shared" si="16"/>
        <v>0</v>
      </c>
      <c r="Y112" s="478">
        <f t="shared" si="18"/>
        <v>0</v>
      </c>
      <c r="Z112" s="470"/>
      <c r="AA112" s="238">
        <f t="shared" si="17"/>
        <v>0</v>
      </c>
      <c r="AB112" s="1"/>
      <c r="AC112" s="1"/>
    </row>
    <row r="113" spans="1:29" ht="60">
      <c r="A113" s="457" t="s">
        <v>433</v>
      </c>
      <c r="B113" s="60" t="s">
        <v>502</v>
      </c>
      <c r="C113" s="39" t="s">
        <v>503</v>
      </c>
      <c r="D113" s="38" t="s">
        <v>333</v>
      </c>
      <c r="E113" s="454" t="s">
        <v>523</v>
      </c>
      <c r="F113" s="454" t="s">
        <v>635</v>
      </c>
      <c r="G113" s="303">
        <v>24</v>
      </c>
      <c r="H113" s="15" t="s">
        <v>976</v>
      </c>
      <c r="I113" s="454" t="s">
        <v>377</v>
      </c>
      <c r="J113" s="39" t="s">
        <v>484</v>
      </c>
      <c r="K113" s="38"/>
      <c r="L113" s="315"/>
      <c r="M113" s="463" t="s">
        <v>484</v>
      </c>
      <c r="N113" s="462" t="s">
        <v>921</v>
      </c>
      <c r="O113" s="222"/>
      <c r="P113" s="220"/>
      <c r="Q113" s="39" t="s">
        <v>922</v>
      </c>
      <c r="R113" s="15">
        <v>2.1</v>
      </c>
      <c r="S113" s="71">
        <v>225000</v>
      </c>
      <c r="T113" s="497"/>
      <c r="U113" s="498"/>
      <c r="V113" s="291">
        <f t="shared" si="19"/>
        <v>0</v>
      </c>
      <c r="W113" s="478">
        <f t="shared" si="15"/>
        <v>0</v>
      </c>
      <c r="X113" s="583">
        <f t="shared" si="16"/>
        <v>0</v>
      </c>
      <c r="Y113" s="478">
        <f t="shared" si="18"/>
        <v>0</v>
      </c>
      <c r="Z113" s="470"/>
      <c r="AA113" s="238">
        <f t="shared" si="17"/>
        <v>0</v>
      </c>
      <c r="AB113" s="1"/>
      <c r="AC113" s="1"/>
    </row>
    <row r="114" spans="1:32" ht="28.5" customHeight="1">
      <c r="A114" s="457" t="s">
        <v>433</v>
      </c>
      <c r="B114" s="126" t="s">
        <v>844</v>
      </c>
      <c r="C114" s="15" t="s">
        <v>845</v>
      </c>
      <c r="D114" s="38" t="s">
        <v>320</v>
      </c>
      <c r="E114" s="454" t="s">
        <v>627</v>
      </c>
      <c r="F114" s="454" t="s">
        <v>634</v>
      </c>
      <c r="G114" s="303">
        <v>24</v>
      </c>
      <c r="H114" s="15" t="s">
        <v>957</v>
      </c>
      <c r="I114" s="453" t="s">
        <v>377</v>
      </c>
      <c r="J114" s="15" t="s">
        <v>607</v>
      </c>
      <c r="K114" s="38"/>
      <c r="L114" s="315"/>
      <c r="M114" s="463"/>
      <c r="N114" s="462" t="s">
        <v>740</v>
      </c>
      <c r="O114" s="222"/>
      <c r="P114" s="220"/>
      <c r="Q114" s="39"/>
      <c r="R114" s="15">
        <v>1.9</v>
      </c>
      <c r="S114" s="201">
        <v>175000</v>
      </c>
      <c r="T114" s="497"/>
      <c r="U114" s="498"/>
      <c r="V114" s="291">
        <f t="shared" si="19"/>
        <v>0</v>
      </c>
      <c r="W114" s="478">
        <f t="shared" si="15"/>
        <v>0</v>
      </c>
      <c r="X114" s="583">
        <f t="shared" si="16"/>
        <v>0</v>
      </c>
      <c r="Y114" s="478">
        <f t="shared" si="18"/>
        <v>0</v>
      </c>
      <c r="Z114" s="470"/>
      <c r="AA114" s="238">
        <f t="shared" si="17"/>
        <v>0</v>
      </c>
      <c r="AB114" s="33"/>
      <c r="AC114" s="33"/>
      <c r="AD114" s="26"/>
      <c r="AE114" s="26"/>
      <c r="AF114" s="26"/>
    </row>
    <row r="115" spans="1:29" ht="31.5" customHeight="1">
      <c r="A115" s="457" t="s">
        <v>433</v>
      </c>
      <c r="B115" s="59" t="s">
        <v>341</v>
      </c>
      <c r="C115" s="34" t="s">
        <v>80</v>
      </c>
      <c r="D115" s="38" t="s">
        <v>320</v>
      </c>
      <c r="E115" s="454" t="s">
        <v>627</v>
      </c>
      <c r="F115" s="454" t="s">
        <v>634</v>
      </c>
      <c r="G115" s="303">
        <v>24</v>
      </c>
      <c r="H115" s="15" t="s">
        <v>970</v>
      </c>
      <c r="I115" s="454" t="s">
        <v>377</v>
      </c>
      <c r="J115" s="15" t="s">
        <v>607</v>
      </c>
      <c r="K115" s="38" t="s">
        <v>1</v>
      </c>
      <c r="L115" s="315"/>
      <c r="M115" s="463" t="s">
        <v>377</v>
      </c>
      <c r="N115" s="462" t="s">
        <v>740</v>
      </c>
      <c r="O115" s="220"/>
      <c r="P115" s="220"/>
      <c r="Q115" s="39"/>
      <c r="R115" s="15">
        <v>1.4</v>
      </c>
      <c r="S115" s="96">
        <v>80000</v>
      </c>
      <c r="T115" s="497"/>
      <c r="U115" s="498"/>
      <c r="V115" s="291">
        <f t="shared" si="19"/>
        <v>0</v>
      </c>
      <c r="W115" s="478">
        <f t="shared" si="15"/>
        <v>0</v>
      </c>
      <c r="X115" s="583">
        <f t="shared" si="16"/>
        <v>0</v>
      </c>
      <c r="Y115" s="478">
        <f t="shared" si="18"/>
        <v>0</v>
      </c>
      <c r="Z115" s="470"/>
      <c r="AA115" s="238">
        <f t="shared" si="17"/>
        <v>0</v>
      </c>
      <c r="AB115" s="1"/>
      <c r="AC115" s="1"/>
    </row>
    <row r="116" spans="1:29" ht="16.5" customHeight="1">
      <c r="A116" s="457" t="s">
        <v>433</v>
      </c>
      <c r="B116" s="60" t="s">
        <v>453</v>
      </c>
      <c r="C116" s="39" t="s">
        <v>111</v>
      </c>
      <c r="D116" s="38" t="s">
        <v>326</v>
      </c>
      <c r="E116" s="454" t="s">
        <v>520</v>
      </c>
      <c r="F116" s="454" t="s">
        <v>634</v>
      </c>
      <c r="G116" s="303">
        <v>60</v>
      </c>
      <c r="H116" s="123" t="s">
        <v>615</v>
      </c>
      <c r="I116" s="454" t="s">
        <v>483</v>
      </c>
      <c r="J116" s="39" t="s">
        <v>485</v>
      </c>
      <c r="K116" s="38" t="s">
        <v>7</v>
      </c>
      <c r="L116" s="315"/>
      <c r="M116" s="463" t="s">
        <v>484</v>
      </c>
      <c r="N116" s="462" t="s">
        <v>930</v>
      </c>
      <c r="O116" s="220"/>
      <c r="P116" s="220"/>
      <c r="Q116" s="39" t="s">
        <v>931</v>
      </c>
      <c r="R116" s="15">
        <v>5</v>
      </c>
      <c r="S116" s="96">
        <v>1700000</v>
      </c>
      <c r="T116" s="497"/>
      <c r="U116" s="498"/>
      <c r="V116" s="291">
        <f t="shared" si="19"/>
        <v>0</v>
      </c>
      <c r="W116" s="478">
        <f t="shared" si="15"/>
        <v>0</v>
      </c>
      <c r="X116" s="583">
        <f t="shared" si="16"/>
        <v>0</v>
      </c>
      <c r="Y116" s="478">
        <f t="shared" si="18"/>
        <v>0</v>
      </c>
      <c r="Z116" s="470"/>
      <c r="AA116" s="238">
        <f t="shared" si="17"/>
        <v>0</v>
      </c>
      <c r="AB116" s="1"/>
      <c r="AC116" s="1"/>
    </row>
    <row r="117" spans="1:29" s="32" customFormat="1" ht="15" customHeight="1">
      <c r="A117" s="457" t="s">
        <v>433</v>
      </c>
      <c r="B117" s="43" t="s">
        <v>796</v>
      </c>
      <c r="C117" s="39" t="s">
        <v>797</v>
      </c>
      <c r="D117" s="125" t="s">
        <v>326</v>
      </c>
      <c r="E117" s="453" t="s">
        <v>520</v>
      </c>
      <c r="F117" s="453" t="s">
        <v>634</v>
      </c>
      <c r="G117" s="301" t="s">
        <v>637</v>
      </c>
      <c r="H117" s="15" t="s">
        <v>616</v>
      </c>
      <c r="I117" s="453" t="s">
        <v>484</v>
      </c>
      <c r="J117" s="15" t="s">
        <v>638</v>
      </c>
      <c r="K117" s="38"/>
      <c r="L117" s="315"/>
      <c r="M117" s="463"/>
      <c r="N117" s="462" t="s">
        <v>930</v>
      </c>
      <c r="O117" s="220" t="s">
        <v>798</v>
      </c>
      <c r="P117" s="220" t="s">
        <v>798</v>
      </c>
      <c r="Q117" s="15" t="s">
        <v>932</v>
      </c>
      <c r="R117" s="15">
        <v>0.6</v>
      </c>
      <c r="S117" s="201">
        <v>12000</v>
      </c>
      <c r="T117" s="497"/>
      <c r="U117" s="498"/>
      <c r="V117" s="291">
        <f t="shared" si="19"/>
        <v>0</v>
      </c>
      <c r="W117" s="478">
        <f t="shared" si="15"/>
        <v>0</v>
      </c>
      <c r="X117" s="583">
        <f t="shared" si="16"/>
        <v>0</v>
      </c>
      <c r="Y117" s="478">
        <f t="shared" si="18"/>
        <v>0</v>
      </c>
      <c r="Z117" s="470"/>
      <c r="AA117" s="238">
        <f t="shared" si="17"/>
        <v>0</v>
      </c>
      <c r="AB117" s="38"/>
      <c r="AC117" s="38"/>
    </row>
    <row r="118" spans="1:29" ht="15">
      <c r="A118" s="457" t="s">
        <v>433</v>
      </c>
      <c r="B118" s="60" t="s">
        <v>411</v>
      </c>
      <c r="C118" s="39" t="s">
        <v>114</v>
      </c>
      <c r="D118" s="38" t="s">
        <v>326</v>
      </c>
      <c r="E118" s="454" t="s">
        <v>520</v>
      </c>
      <c r="F118" s="454" t="s">
        <v>634</v>
      </c>
      <c r="G118" s="303">
        <v>72</v>
      </c>
      <c r="H118" s="123" t="s">
        <v>605</v>
      </c>
      <c r="I118" s="454" t="s">
        <v>484</v>
      </c>
      <c r="J118" s="39" t="s">
        <v>483</v>
      </c>
      <c r="K118" s="38" t="s">
        <v>1</v>
      </c>
      <c r="L118" s="315"/>
      <c r="M118" s="463" t="s">
        <v>377</v>
      </c>
      <c r="N118" s="462" t="s">
        <v>740</v>
      </c>
      <c r="O118" s="222" t="s">
        <v>702</v>
      </c>
      <c r="P118" s="222" t="s">
        <v>702</v>
      </c>
      <c r="Q118" s="39"/>
      <c r="R118" s="15">
        <v>1</v>
      </c>
      <c r="S118" s="71">
        <v>31000</v>
      </c>
      <c r="T118" s="497"/>
      <c r="U118" s="498"/>
      <c r="V118" s="291">
        <f t="shared" si="19"/>
        <v>0</v>
      </c>
      <c r="W118" s="478">
        <f t="shared" si="15"/>
        <v>0</v>
      </c>
      <c r="X118" s="583">
        <f t="shared" si="16"/>
        <v>0</v>
      </c>
      <c r="Y118" s="478">
        <f t="shared" si="18"/>
        <v>0</v>
      </c>
      <c r="Z118" s="470"/>
      <c r="AA118" s="238">
        <f t="shared" si="17"/>
        <v>0</v>
      </c>
      <c r="AB118" s="1"/>
      <c r="AC118" s="1"/>
    </row>
    <row r="119" spans="1:29" s="26" customFormat="1" ht="15">
      <c r="A119" s="457" t="s">
        <v>433</v>
      </c>
      <c r="B119" s="60" t="s">
        <v>454</v>
      </c>
      <c r="C119" s="39" t="s">
        <v>15</v>
      </c>
      <c r="D119" s="38" t="s">
        <v>333</v>
      </c>
      <c r="E119" s="454" t="s">
        <v>520</v>
      </c>
      <c r="F119" s="453" t="s">
        <v>634</v>
      </c>
      <c r="G119" s="303" t="s">
        <v>597</v>
      </c>
      <c r="H119" s="15" t="s">
        <v>615</v>
      </c>
      <c r="I119" s="454" t="s">
        <v>377</v>
      </c>
      <c r="J119" s="39" t="s">
        <v>485</v>
      </c>
      <c r="K119" s="38" t="s">
        <v>1</v>
      </c>
      <c r="L119" s="315" t="s">
        <v>568</v>
      </c>
      <c r="M119" s="463" t="s">
        <v>484</v>
      </c>
      <c r="N119" s="462" t="s">
        <v>740</v>
      </c>
      <c r="O119" s="220"/>
      <c r="P119" s="220"/>
      <c r="Q119" s="39"/>
      <c r="R119" s="15">
        <v>0.5</v>
      </c>
      <c r="S119" s="96">
        <v>6600</v>
      </c>
      <c r="T119" s="497"/>
      <c r="U119" s="498"/>
      <c r="V119" s="291">
        <f t="shared" si="19"/>
        <v>0</v>
      </c>
      <c r="W119" s="478">
        <f t="shared" si="15"/>
        <v>0</v>
      </c>
      <c r="X119" s="583">
        <f t="shared" si="16"/>
        <v>0</v>
      </c>
      <c r="Y119" s="478">
        <f t="shared" si="18"/>
        <v>0</v>
      </c>
      <c r="Z119" s="470"/>
      <c r="AA119" s="238">
        <f t="shared" si="17"/>
        <v>0</v>
      </c>
      <c r="AB119" s="33"/>
      <c r="AC119" s="33"/>
    </row>
    <row r="120" spans="1:29" s="32" customFormat="1" ht="15">
      <c r="A120" s="480"/>
      <c r="B120" s="259"/>
      <c r="C120" s="261"/>
      <c r="D120" s="352"/>
      <c r="E120" s="352"/>
      <c r="F120" s="352"/>
      <c r="G120" s="353"/>
      <c r="H120" s="324"/>
      <c r="I120" s="352"/>
      <c r="J120" s="354"/>
      <c r="K120" s="352"/>
      <c r="L120" s="352"/>
      <c r="M120" s="352"/>
      <c r="N120" s="352"/>
      <c r="O120" s="261"/>
      <c r="P120" s="261"/>
      <c r="Q120" s="261"/>
      <c r="R120" s="260"/>
      <c r="S120" s="288"/>
      <c r="T120" s="504"/>
      <c r="U120" s="505"/>
      <c r="V120" s="482">
        <f t="shared" si="19"/>
        <v>0</v>
      </c>
      <c r="W120" s="483"/>
      <c r="X120" s="584"/>
      <c r="Y120" s="483">
        <f t="shared" si="18"/>
        <v>0</v>
      </c>
      <c r="Z120" s="290"/>
      <c r="AA120" s="282"/>
      <c r="AB120" s="38"/>
      <c r="AC120" s="38"/>
    </row>
    <row r="121" spans="1:29" ht="45">
      <c r="A121" s="458" t="s">
        <v>377</v>
      </c>
      <c r="B121" s="60" t="s">
        <v>469</v>
      </c>
      <c r="C121" s="39" t="s">
        <v>624</v>
      </c>
      <c r="D121" s="38" t="s">
        <v>333</v>
      </c>
      <c r="E121" s="453" t="s">
        <v>523</v>
      </c>
      <c r="F121" s="453" t="s">
        <v>634</v>
      </c>
      <c r="G121" s="303" t="s">
        <v>540</v>
      </c>
      <c r="H121" s="123" t="s">
        <v>616</v>
      </c>
      <c r="I121" s="454" t="s">
        <v>377</v>
      </c>
      <c r="J121" s="39" t="s">
        <v>485</v>
      </c>
      <c r="K121" s="38" t="s">
        <v>4</v>
      </c>
      <c r="L121" s="319" t="s">
        <v>557</v>
      </c>
      <c r="M121" s="463" t="s">
        <v>541</v>
      </c>
      <c r="N121" s="462" t="s">
        <v>742</v>
      </c>
      <c r="O121" s="222"/>
      <c r="P121" s="220"/>
      <c r="Q121" s="39" t="s">
        <v>861</v>
      </c>
      <c r="R121" s="15">
        <v>0.4</v>
      </c>
      <c r="S121" s="96">
        <v>4813</v>
      </c>
      <c r="T121" s="497"/>
      <c r="U121" s="498"/>
      <c r="V121" s="291">
        <f t="shared" si="19"/>
        <v>0</v>
      </c>
      <c r="W121" s="478">
        <f>V121*R121</f>
        <v>0</v>
      </c>
      <c r="X121" s="583">
        <f>W121/S121*43560</f>
        <v>0</v>
      </c>
      <c r="Y121" s="478">
        <f t="shared" si="18"/>
        <v>0</v>
      </c>
      <c r="Z121" s="470"/>
      <c r="AA121" s="238">
        <f>X121*T121</f>
        <v>0</v>
      </c>
      <c r="AB121" s="1"/>
      <c r="AC121" s="1"/>
    </row>
    <row r="122" spans="1:29" ht="15">
      <c r="A122" s="458" t="s">
        <v>377</v>
      </c>
      <c r="B122" s="60" t="s">
        <v>318</v>
      </c>
      <c r="C122" s="39" t="s">
        <v>319</v>
      </c>
      <c r="D122" s="38" t="s">
        <v>320</v>
      </c>
      <c r="E122" s="454" t="s">
        <v>523</v>
      </c>
      <c r="F122" s="454" t="s">
        <v>634</v>
      </c>
      <c r="G122" s="303">
        <v>24</v>
      </c>
      <c r="H122" s="15" t="s">
        <v>619</v>
      </c>
      <c r="I122" s="454" t="s">
        <v>484</v>
      </c>
      <c r="J122" s="39" t="s">
        <v>608</v>
      </c>
      <c r="K122" s="38" t="s">
        <v>3</v>
      </c>
      <c r="L122" s="320" t="s">
        <v>557</v>
      </c>
      <c r="M122" s="463"/>
      <c r="N122" s="462" t="s">
        <v>740</v>
      </c>
      <c r="O122" s="220"/>
      <c r="P122" s="220"/>
      <c r="Q122" s="39"/>
      <c r="R122" s="15">
        <v>0.2</v>
      </c>
      <c r="S122" s="96">
        <v>1800</v>
      </c>
      <c r="T122" s="497"/>
      <c r="U122" s="498"/>
      <c r="V122" s="291">
        <f t="shared" si="19"/>
        <v>0</v>
      </c>
      <c r="W122" s="478">
        <f>V122*R122</f>
        <v>0</v>
      </c>
      <c r="X122" s="583">
        <f>W122/S122*43560</f>
        <v>0</v>
      </c>
      <c r="Y122" s="478">
        <f t="shared" si="18"/>
        <v>0</v>
      </c>
      <c r="Z122" s="470"/>
      <c r="AA122" s="238">
        <f>X122*T122</f>
        <v>0</v>
      </c>
      <c r="AB122" s="1"/>
      <c r="AC122" s="1"/>
    </row>
    <row r="123" spans="1:29" ht="15">
      <c r="A123" s="1"/>
      <c r="B123" s="137" t="s">
        <v>304</v>
      </c>
      <c r="C123" s="1"/>
      <c r="D123" s="370"/>
      <c r="E123" s="370"/>
      <c r="F123" s="370"/>
      <c r="G123" s="370"/>
      <c r="H123" s="350"/>
      <c r="I123" s="370"/>
      <c r="J123" s="370"/>
      <c r="K123" s="370"/>
      <c r="L123" s="370"/>
      <c r="M123" s="370"/>
      <c r="N123" s="370"/>
      <c r="O123" s="1"/>
      <c r="P123" s="1"/>
      <c r="Q123" s="1"/>
      <c r="R123" s="1"/>
      <c r="S123" s="1"/>
      <c r="T123" s="1"/>
      <c r="U123" s="503">
        <f>SUM(U43:U122)</f>
        <v>0</v>
      </c>
      <c r="V123" s="214">
        <f>SUM(V43:V122)</f>
        <v>0</v>
      </c>
      <c r="W123" s="214">
        <f>SUM(W43:W122)</f>
        <v>0</v>
      </c>
      <c r="X123" s="573">
        <f>SUM(X43:X122)</f>
        <v>0</v>
      </c>
      <c r="Y123" s="585">
        <f>SUM(Y43:Y122)</f>
        <v>0</v>
      </c>
      <c r="Z123" s="141"/>
      <c r="AA123" s="128">
        <f>SUM(AA43:AA122)</f>
        <v>0</v>
      </c>
      <c r="AB123" s="1"/>
      <c r="AC123" s="1"/>
    </row>
  </sheetData>
  <sheetProtection/>
  <mergeCells count="16">
    <mergeCell ref="A4:AA4"/>
    <mergeCell ref="A7:AA7"/>
    <mergeCell ref="A11:AA11"/>
    <mergeCell ref="A12:AA12"/>
    <mergeCell ref="A14:AA14"/>
    <mergeCell ref="A30:W30"/>
    <mergeCell ref="V17:AC17"/>
    <mergeCell ref="V41:AC41"/>
    <mergeCell ref="A41:Q41"/>
    <mergeCell ref="A17:Q17"/>
    <mergeCell ref="R17:S17"/>
    <mergeCell ref="T17:U17"/>
    <mergeCell ref="R41:S41"/>
    <mergeCell ref="T41:U41"/>
    <mergeCell ref="A34:AA34"/>
    <mergeCell ref="A37:AA37"/>
  </mergeCells>
  <printOptions/>
  <pageMargins left="0.75" right="0.75" top="1" bottom="1" header="0.5" footer="0.5"/>
  <pageSetup horizontalDpi="300" verticalDpi="300" orientation="landscape" paperSize="17" r:id="rId1"/>
</worksheet>
</file>

<file path=xl/worksheets/sheet6.xml><?xml version="1.0" encoding="utf-8"?>
<worksheet xmlns="http://schemas.openxmlformats.org/spreadsheetml/2006/main" xmlns:r="http://schemas.openxmlformats.org/officeDocument/2006/relationships">
  <dimension ref="A1:AR146"/>
  <sheetViews>
    <sheetView zoomScalePageLayoutView="0" workbookViewId="0" topLeftCell="A1">
      <selection activeCell="A1" sqref="A1"/>
    </sheetView>
  </sheetViews>
  <sheetFormatPr defaultColWidth="9.140625" defaultRowHeight="15"/>
  <cols>
    <col min="1" max="1" width="5.7109375" style="0" customWidth="1"/>
    <col min="2" max="2" width="22.8515625" style="0" customWidth="1"/>
    <col min="3" max="3" width="19.421875" style="0" customWidth="1"/>
    <col min="4" max="4" width="9.140625" style="326" hidden="1" customWidth="1"/>
    <col min="5" max="5" width="9.140625" style="326" customWidth="1"/>
    <col min="6" max="6" width="5.28125" style="326" customWidth="1"/>
    <col min="7" max="7" width="6.8515625" style="326" customWidth="1"/>
    <col min="8" max="8" width="6.8515625" style="326" hidden="1" customWidth="1"/>
    <col min="9" max="9" width="7.421875" style="326" customWidth="1"/>
    <col min="10" max="10" width="7.8515625" style="326" customWidth="1"/>
    <col min="11" max="11" width="9.421875" style="326" customWidth="1"/>
    <col min="12" max="12" width="7.28125" style="326" customWidth="1"/>
    <col min="13" max="13" width="4.421875" style="326" customWidth="1"/>
    <col min="14" max="14" width="14.7109375" style="326" customWidth="1"/>
    <col min="15" max="16" width="15.140625" style="326" hidden="1" customWidth="1"/>
    <col min="17" max="17" width="16.57421875" style="326" customWidth="1"/>
    <col min="18" max="18" width="6.28125" style="0" customWidth="1"/>
    <col min="19" max="19" width="9.8515625" style="0" customWidth="1"/>
    <col min="20" max="20" width="7.140625" style="0" customWidth="1"/>
    <col min="21" max="21" width="6.28125" style="500" customWidth="1"/>
    <col min="22" max="22" width="5.8515625" style="0" customWidth="1"/>
    <col min="23" max="23" width="6.28125" style="0" customWidth="1"/>
    <col min="24" max="24" width="8.421875" style="364" hidden="1" customWidth="1"/>
    <col min="25" max="25" width="7.8515625" style="364" hidden="1" customWidth="1"/>
    <col min="26" max="26" width="7.8515625" style="586" customWidth="1"/>
    <col min="27" max="27" width="8.00390625" style="0" customWidth="1"/>
    <col min="28" max="28" width="8.57421875" style="0" customWidth="1"/>
    <col min="29" max="30" width="0" style="0" hidden="1" customWidth="1"/>
  </cols>
  <sheetData>
    <row r="1" ht="15.75">
      <c r="A1" s="19" t="s">
        <v>1088</v>
      </c>
    </row>
    <row r="2" ht="15">
      <c r="A2" s="20"/>
    </row>
    <row r="3" spans="1:40" s="26" customFormat="1" ht="15">
      <c r="A3" s="250" t="s">
        <v>809</v>
      </c>
      <c r="B3" s="103"/>
      <c r="C3" s="32"/>
      <c r="D3" s="308"/>
      <c r="E3" s="308"/>
      <c r="F3" s="308"/>
      <c r="G3" s="329"/>
      <c r="H3" s="329"/>
      <c r="I3" s="308"/>
      <c r="J3" s="293"/>
      <c r="K3" s="308"/>
      <c r="L3" s="308"/>
      <c r="M3" s="308"/>
      <c r="N3" s="293"/>
      <c r="O3" s="293"/>
      <c r="P3" s="293"/>
      <c r="Q3" s="308"/>
      <c r="R3" s="29"/>
      <c r="S3" s="30"/>
      <c r="T3" s="31"/>
      <c r="U3" s="187"/>
      <c r="V3" s="187"/>
      <c r="W3" s="187"/>
      <c r="X3" s="572"/>
      <c r="Y3" s="32"/>
      <c r="Z3" s="105"/>
      <c r="AA3" s="32"/>
      <c r="AB3" s="249"/>
      <c r="AC3" s="32"/>
      <c r="AD3" s="32"/>
      <c r="AE3" s="32"/>
      <c r="AF3" s="32"/>
      <c r="AG3" s="32"/>
      <c r="AH3" s="32"/>
      <c r="AI3" s="32"/>
      <c r="AJ3" s="32"/>
      <c r="AK3" s="32"/>
      <c r="AL3" s="32"/>
      <c r="AM3" s="32"/>
      <c r="AN3" s="32"/>
    </row>
    <row r="4" spans="1:40" s="26" customFormat="1" ht="28.5" customHeight="1">
      <c r="A4" s="627" t="s">
        <v>1057</v>
      </c>
      <c r="B4" s="625"/>
      <c r="C4" s="625"/>
      <c r="D4" s="625"/>
      <c r="E4" s="625"/>
      <c r="F4" s="625"/>
      <c r="G4" s="625"/>
      <c r="H4" s="625"/>
      <c r="I4" s="625"/>
      <c r="J4" s="625"/>
      <c r="K4" s="625"/>
      <c r="L4" s="625"/>
      <c r="M4" s="625"/>
      <c r="N4" s="625"/>
      <c r="O4" s="625"/>
      <c r="P4" s="625"/>
      <c r="Q4" s="625"/>
      <c r="R4" s="625"/>
      <c r="S4" s="625"/>
      <c r="T4" s="625"/>
      <c r="U4" s="625"/>
      <c r="V4" s="625"/>
      <c r="W4" s="625"/>
      <c r="X4" s="625"/>
      <c r="Y4" s="625"/>
      <c r="Z4" s="625"/>
      <c r="AA4" s="625"/>
      <c r="AB4" s="625"/>
      <c r="AC4" s="32"/>
      <c r="AD4" s="32"/>
      <c r="AE4" s="32"/>
      <c r="AF4" s="32"/>
      <c r="AG4" s="32"/>
      <c r="AH4" s="32"/>
      <c r="AI4" s="32"/>
      <c r="AJ4" s="32"/>
      <c r="AK4" s="32"/>
      <c r="AL4" s="32"/>
      <c r="AM4" s="32"/>
      <c r="AN4" s="32"/>
    </row>
    <row r="5" spans="1:40" s="26" customFormat="1" ht="15">
      <c r="A5" s="252" t="s">
        <v>806</v>
      </c>
      <c r="B5" s="7"/>
      <c r="C5" s="253"/>
      <c r="D5" s="383"/>
      <c r="E5" s="342"/>
      <c r="F5" s="342"/>
      <c r="G5" s="342"/>
      <c r="H5" s="342"/>
      <c r="I5" s="342"/>
      <c r="J5" s="342"/>
      <c r="K5" s="308"/>
      <c r="L5" s="308"/>
      <c r="M5" s="308"/>
      <c r="N5" s="293"/>
      <c r="O5" s="293"/>
      <c r="P5" s="293"/>
      <c r="Q5" s="308"/>
      <c r="R5" s="29"/>
      <c r="S5" s="30"/>
      <c r="T5" s="31"/>
      <c r="U5" s="187"/>
      <c r="V5" s="187"/>
      <c r="W5" s="187"/>
      <c r="X5" s="572"/>
      <c r="Y5" s="32"/>
      <c r="Z5" s="105"/>
      <c r="AA5" s="32"/>
      <c r="AB5" s="249"/>
      <c r="AC5" s="32"/>
      <c r="AD5" s="32"/>
      <c r="AE5" s="32"/>
      <c r="AF5" s="32"/>
      <c r="AG5" s="32"/>
      <c r="AH5" s="32"/>
      <c r="AI5" s="32"/>
      <c r="AJ5" s="32"/>
      <c r="AK5" s="32"/>
      <c r="AL5" s="32"/>
      <c r="AM5" s="32"/>
      <c r="AN5" s="32"/>
    </row>
    <row r="6" spans="1:40" s="26" customFormat="1" ht="15">
      <c r="A6" s="252" t="s">
        <v>807</v>
      </c>
      <c r="B6" s="7"/>
      <c r="C6" s="7"/>
      <c r="D6" s="342"/>
      <c r="E6" s="342"/>
      <c r="F6" s="342"/>
      <c r="G6" s="342"/>
      <c r="H6" s="342"/>
      <c r="I6" s="342"/>
      <c r="J6" s="383"/>
      <c r="K6" s="308"/>
      <c r="L6" s="308"/>
      <c r="M6" s="308"/>
      <c r="N6" s="293"/>
      <c r="O6" s="293"/>
      <c r="P6" s="293"/>
      <c r="Q6" s="308"/>
      <c r="R6" s="29"/>
      <c r="S6" s="30"/>
      <c r="T6" s="31"/>
      <c r="U6" s="187"/>
      <c r="V6" s="187"/>
      <c r="W6" s="187"/>
      <c r="X6" s="572"/>
      <c r="Y6" s="32"/>
      <c r="Z6" s="105"/>
      <c r="AA6" s="32"/>
      <c r="AB6" s="249"/>
      <c r="AC6" s="32"/>
      <c r="AD6" s="32"/>
      <c r="AE6" s="32"/>
      <c r="AF6" s="32"/>
      <c r="AG6" s="32"/>
      <c r="AH6" s="32"/>
      <c r="AI6" s="32"/>
      <c r="AJ6" s="32"/>
      <c r="AK6" s="32"/>
      <c r="AL6" s="32"/>
      <c r="AM6" s="32"/>
      <c r="AN6" s="32"/>
    </row>
    <row r="7" spans="1:40" s="26" customFormat="1" ht="30.75" customHeight="1">
      <c r="A7" s="628" t="s">
        <v>808</v>
      </c>
      <c r="B7" s="628"/>
      <c r="C7" s="628"/>
      <c r="D7" s="628"/>
      <c r="E7" s="628"/>
      <c r="F7" s="628"/>
      <c r="G7" s="628"/>
      <c r="H7" s="628"/>
      <c r="I7" s="628"/>
      <c r="J7" s="628"/>
      <c r="K7" s="628"/>
      <c r="L7" s="628"/>
      <c r="M7" s="628"/>
      <c r="N7" s="628"/>
      <c r="O7" s="628"/>
      <c r="P7" s="628"/>
      <c r="Q7" s="628"/>
      <c r="R7" s="628"/>
      <c r="S7" s="628"/>
      <c r="T7" s="628"/>
      <c r="U7" s="628"/>
      <c r="V7" s="628"/>
      <c r="W7" s="628"/>
      <c r="X7" s="628"/>
      <c r="Y7" s="628"/>
      <c r="Z7" s="628"/>
      <c r="AA7" s="628"/>
      <c r="AB7" s="628"/>
      <c r="AC7" s="32"/>
      <c r="AD7" s="32"/>
      <c r="AE7" s="32"/>
      <c r="AF7" s="32"/>
      <c r="AG7" s="32"/>
      <c r="AH7" s="32"/>
      <c r="AI7" s="32"/>
      <c r="AJ7" s="32"/>
      <c r="AK7" s="32"/>
      <c r="AL7" s="32"/>
      <c r="AM7" s="32"/>
      <c r="AN7" s="32"/>
    </row>
    <row r="8" spans="1:40" s="26" customFormat="1" ht="15">
      <c r="A8" s="78"/>
      <c r="B8" s="103"/>
      <c r="C8" s="32"/>
      <c r="D8" s="308"/>
      <c r="E8" s="308"/>
      <c r="F8" s="308"/>
      <c r="G8" s="329"/>
      <c r="H8" s="329"/>
      <c r="I8" s="308"/>
      <c r="J8" s="293"/>
      <c r="K8" s="308"/>
      <c r="L8" s="308"/>
      <c r="M8" s="308"/>
      <c r="N8" s="293"/>
      <c r="O8" s="293"/>
      <c r="P8" s="293"/>
      <c r="Q8" s="308"/>
      <c r="R8" s="29"/>
      <c r="S8" s="32"/>
      <c r="T8" s="31"/>
      <c r="U8" s="187"/>
      <c r="V8" s="187"/>
      <c r="W8" s="187"/>
      <c r="X8" s="572"/>
      <c r="Y8" s="32"/>
      <c r="Z8" s="105"/>
      <c r="AA8" s="32"/>
      <c r="AB8" s="249"/>
      <c r="AC8" s="32"/>
      <c r="AD8" s="32"/>
      <c r="AE8" s="32"/>
      <c r="AF8" s="32"/>
      <c r="AG8" s="32"/>
      <c r="AH8" s="32"/>
      <c r="AI8" s="32"/>
      <c r="AJ8" s="32"/>
      <c r="AK8" s="32"/>
      <c r="AL8" s="32"/>
      <c r="AM8" s="32"/>
      <c r="AN8" s="32"/>
    </row>
    <row r="9" spans="1:40" s="26" customFormat="1" ht="15">
      <c r="A9" s="188" t="s">
        <v>1067</v>
      </c>
      <c r="B9" s="103"/>
      <c r="C9" s="32"/>
      <c r="D9" s="308"/>
      <c r="E9" s="308"/>
      <c r="F9" s="308"/>
      <c r="G9" s="329"/>
      <c r="H9" s="329"/>
      <c r="I9" s="308"/>
      <c r="J9" s="293"/>
      <c r="K9" s="308"/>
      <c r="L9" s="308"/>
      <c r="M9" s="308"/>
      <c r="N9" s="293"/>
      <c r="O9" s="293"/>
      <c r="P9" s="293"/>
      <c r="Q9" s="308"/>
      <c r="R9" s="29"/>
      <c r="S9" s="30"/>
      <c r="T9" s="31"/>
      <c r="U9" s="187"/>
      <c r="V9" s="187"/>
      <c r="W9" s="187"/>
      <c r="X9" s="572"/>
      <c r="Y9" s="32"/>
      <c r="Z9" s="105"/>
      <c r="AA9" s="32"/>
      <c r="AB9" s="249"/>
      <c r="AC9" s="32"/>
      <c r="AD9" s="32"/>
      <c r="AE9" s="32"/>
      <c r="AF9" s="32"/>
      <c r="AG9" s="32"/>
      <c r="AH9" s="32"/>
      <c r="AI9" s="32"/>
      <c r="AJ9" s="32"/>
      <c r="AK9" s="32"/>
      <c r="AL9" s="32"/>
      <c r="AM9" s="32"/>
      <c r="AN9" s="32"/>
    </row>
    <row r="10" spans="1:40" s="26" customFormat="1" ht="15">
      <c r="A10" s="24" t="s">
        <v>1080</v>
      </c>
      <c r="B10" s="103"/>
      <c r="C10" s="32"/>
      <c r="D10" s="308"/>
      <c r="E10" s="308"/>
      <c r="F10" s="308"/>
      <c r="G10" s="329"/>
      <c r="H10" s="329"/>
      <c r="I10" s="308"/>
      <c r="J10" s="293"/>
      <c r="K10" s="308"/>
      <c r="L10" s="308"/>
      <c r="M10" s="308"/>
      <c r="N10" s="293"/>
      <c r="O10" s="293"/>
      <c r="P10" s="293"/>
      <c r="Q10" s="308"/>
      <c r="R10" s="29"/>
      <c r="S10" s="30"/>
      <c r="T10" s="31"/>
      <c r="U10" s="187"/>
      <c r="V10" s="187"/>
      <c r="W10" s="187"/>
      <c r="X10" s="572"/>
      <c r="Y10" s="32"/>
      <c r="Z10" s="105"/>
      <c r="AA10" s="32"/>
      <c r="AB10" s="249"/>
      <c r="AC10" s="32"/>
      <c r="AD10" s="32"/>
      <c r="AE10" s="32"/>
      <c r="AF10" s="32"/>
      <c r="AG10" s="32"/>
      <c r="AH10" s="32"/>
      <c r="AI10" s="32"/>
      <c r="AJ10" s="32"/>
      <c r="AK10" s="32"/>
      <c r="AL10" s="32"/>
      <c r="AM10" s="32"/>
      <c r="AN10" s="32"/>
    </row>
    <row r="11" spans="1:40" s="26" customFormat="1" ht="30" customHeight="1">
      <c r="A11" s="629" t="s">
        <v>1015</v>
      </c>
      <c r="B11" s="630"/>
      <c r="C11" s="630"/>
      <c r="D11" s="630"/>
      <c r="E11" s="630"/>
      <c r="F11" s="630"/>
      <c r="G11" s="630"/>
      <c r="H11" s="630"/>
      <c r="I11" s="630"/>
      <c r="J11" s="630"/>
      <c r="K11" s="630"/>
      <c r="L11" s="630"/>
      <c r="M11" s="630"/>
      <c r="N11" s="630"/>
      <c r="O11" s="630"/>
      <c r="P11" s="630"/>
      <c r="Q11" s="630"/>
      <c r="R11" s="630"/>
      <c r="S11" s="630"/>
      <c r="T11" s="630"/>
      <c r="U11" s="630"/>
      <c r="V11" s="630"/>
      <c r="W11" s="630"/>
      <c r="X11" s="630"/>
      <c r="Y11" s="630"/>
      <c r="Z11" s="630"/>
      <c r="AA11" s="630"/>
      <c r="AB11" s="630"/>
      <c r="AC11" s="32"/>
      <c r="AD11" s="32"/>
      <c r="AE11" s="32"/>
      <c r="AF11" s="32"/>
      <c r="AG11" s="32"/>
      <c r="AH11" s="32"/>
      <c r="AI11" s="32"/>
      <c r="AJ11" s="32"/>
      <c r="AK11" s="32"/>
      <c r="AL11" s="32"/>
      <c r="AM11" s="32"/>
      <c r="AN11" s="32"/>
    </row>
    <row r="12" spans="1:35" s="26" customFormat="1" ht="31.5" customHeight="1">
      <c r="A12" s="629" t="s">
        <v>982</v>
      </c>
      <c r="B12" s="629"/>
      <c r="C12" s="629"/>
      <c r="D12" s="629"/>
      <c r="E12" s="629"/>
      <c r="F12" s="629"/>
      <c r="G12" s="629"/>
      <c r="H12" s="629"/>
      <c r="I12" s="629"/>
      <c r="J12" s="629"/>
      <c r="K12" s="629"/>
      <c r="L12" s="629"/>
      <c r="M12" s="629"/>
      <c r="N12" s="629"/>
      <c r="O12" s="629"/>
      <c r="P12" s="629"/>
      <c r="Q12" s="629"/>
      <c r="R12" s="629"/>
      <c r="S12" s="629"/>
      <c r="T12" s="629"/>
      <c r="U12" s="629"/>
      <c r="V12" s="629"/>
      <c r="W12" s="629"/>
      <c r="X12" s="629"/>
      <c r="Y12" s="629"/>
      <c r="Z12" s="629"/>
      <c r="AA12" s="629"/>
      <c r="AB12" s="629"/>
      <c r="AC12" s="32"/>
      <c r="AD12" s="32"/>
      <c r="AE12" s="32"/>
      <c r="AF12" s="32"/>
      <c r="AG12" s="32"/>
      <c r="AH12" s="32"/>
      <c r="AI12" s="32"/>
    </row>
    <row r="13" spans="1:35" s="26" customFormat="1" ht="15">
      <c r="A13" s="24" t="s">
        <v>983</v>
      </c>
      <c r="B13" s="103"/>
      <c r="C13" s="32"/>
      <c r="D13" s="308"/>
      <c r="E13" s="308"/>
      <c r="F13" s="308"/>
      <c r="G13" s="329"/>
      <c r="H13" s="329"/>
      <c r="I13" s="308"/>
      <c r="J13" s="293"/>
      <c r="K13" s="308"/>
      <c r="L13" s="308"/>
      <c r="M13" s="308"/>
      <c r="N13" s="308"/>
      <c r="O13" s="293"/>
      <c r="P13" s="293"/>
      <c r="Q13" s="293"/>
      <c r="R13" s="32"/>
      <c r="S13" s="440"/>
      <c r="T13" s="30"/>
      <c r="U13" s="32"/>
      <c r="V13" s="187"/>
      <c r="W13" s="187"/>
      <c r="X13" s="572"/>
      <c r="Y13" s="32"/>
      <c r="Z13" s="105"/>
      <c r="AA13" s="32"/>
      <c r="AB13" s="249"/>
      <c r="AC13" s="32"/>
      <c r="AD13" s="32"/>
      <c r="AE13" s="32"/>
      <c r="AF13" s="32"/>
      <c r="AG13" s="32"/>
      <c r="AH13" s="32"/>
      <c r="AI13" s="32"/>
    </row>
    <row r="14" spans="1:35" s="26" customFormat="1" ht="27.75" customHeight="1">
      <c r="A14" s="629" t="s">
        <v>1083</v>
      </c>
      <c r="B14" s="630"/>
      <c r="C14" s="630"/>
      <c r="D14" s="630"/>
      <c r="E14" s="630"/>
      <c r="F14" s="630"/>
      <c r="G14" s="630"/>
      <c r="H14" s="630"/>
      <c r="I14" s="630"/>
      <c r="J14" s="630"/>
      <c r="K14" s="630"/>
      <c r="L14" s="630"/>
      <c r="M14" s="630"/>
      <c r="N14" s="630"/>
      <c r="O14" s="630"/>
      <c r="P14" s="630"/>
      <c r="Q14" s="630"/>
      <c r="R14" s="630"/>
      <c r="S14" s="630"/>
      <c r="T14" s="630"/>
      <c r="U14" s="630"/>
      <c r="V14" s="630"/>
      <c r="W14" s="630"/>
      <c r="X14" s="630"/>
      <c r="Y14" s="630"/>
      <c r="Z14" s="630"/>
      <c r="AA14" s="630"/>
      <c r="AB14" s="630"/>
      <c r="AC14" s="32"/>
      <c r="AD14" s="32"/>
      <c r="AE14" s="32"/>
      <c r="AF14" s="32"/>
      <c r="AG14" s="32"/>
      <c r="AH14" s="32"/>
      <c r="AI14" s="32"/>
    </row>
    <row r="16" spans="1:28" s="26" customFormat="1" ht="15">
      <c r="A16" s="2" t="s">
        <v>1073</v>
      </c>
      <c r="B16" s="27"/>
      <c r="D16" s="328"/>
      <c r="E16" s="328"/>
      <c r="F16" s="328"/>
      <c r="G16" s="329"/>
      <c r="H16" s="329"/>
      <c r="I16" s="308"/>
      <c r="J16" s="293"/>
      <c r="K16" s="308"/>
      <c r="L16" s="308"/>
      <c r="M16" s="308"/>
      <c r="N16" s="308"/>
      <c r="O16" s="330"/>
      <c r="P16" s="330"/>
      <c r="Q16" s="330"/>
      <c r="R16" s="32"/>
      <c r="S16" s="29"/>
      <c r="T16" s="30"/>
      <c r="U16" s="501"/>
      <c r="X16" s="474"/>
      <c r="Y16" s="474"/>
      <c r="Z16" s="587"/>
      <c r="AB16" s="79"/>
    </row>
    <row r="17" spans="1:31" s="26" customFormat="1" ht="32.25" customHeight="1">
      <c r="A17" s="635" t="s">
        <v>10</v>
      </c>
      <c r="B17" s="635"/>
      <c r="C17" s="635"/>
      <c r="D17" s="635"/>
      <c r="E17" s="635"/>
      <c r="F17" s="635"/>
      <c r="G17" s="635"/>
      <c r="H17" s="635"/>
      <c r="I17" s="635"/>
      <c r="J17" s="635"/>
      <c r="K17" s="635"/>
      <c r="L17" s="635"/>
      <c r="M17" s="635"/>
      <c r="N17" s="635"/>
      <c r="O17" s="635"/>
      <c r="P17" s="635"/>
      <c r="Q17" s="635"/>
      <c r="R17" s="638" t="s">
        <v>11</v>
      </c>
      <c r="S17" s="638"/>
      <c r="T17" s="639" t="s">
        <v>651</v>
      </c>
      <c r="U17" s="639"/>
      <c r="V17" s="618" t="s">
        <v>652</v>
      </c>
      <c r="W17" s="618"/>
      <c r="X17" s="618"/>
      <c r="Y17" s="618"/>
      <c r="Z17" s="618"/>
      <c r="AA17" s="618"/>
      <c r="AB17" s="618"/>
      <c r="AC17" s="618"/>
      <c r="AD17" s="618"/>
      <c r="AE17" s="64"/>
    </row>
    <row r="18" spans="1:30" s="26" customFormat="1" ht="95.25" customHeight="1">
      <c r="A18" s="63" t="s">
        <v>417</v>
      </c>
      <c r="B18" s="5" t="s">
        <v>414</v>
      </c>
      <c r="C18" s="50" t="s">
        <v>415</v>
      </c>
      <c r="D18" s="333" t="s">
        <v>416</v>
      </c>
      <c r="E18" s="333" t="s">
        <v>56</v>
      </c>
      <c r="F18" s="333" t="s">
        <v>57</v>
      </c>
      <c r="G18" s="334" t="s">
        <v>58</v>
      </c>
      <c r="H18" s="25" t="s">
        <v>713</v>
      </c>
      <c r="I18" s="313" t="s">
        <v>646</v>
      </c>
      <c r="J18" s="313" t="s">
        <v>650</v>
      </c>
      <c r="K18" s="313" t="s">
        <v>0</v>
      </c>
      <c r="L18" s="313" t="s">
        <v>9</v>
      </c>
      <c r="M18" s="313" t="s">
        <v>524</v>
      </c>
      <c r="N18" s="313" t="s">
        <v>653</v>
      </c>
      <c r="O18" s="333" t="s">
        <v>418</v>
      </c>
      <c r="P18" s="333" t="s">
        <v>52</v>
      </c>
      <c r="Q18" s="333" t="s">
        <v>305</v>
      </c>
      <c r="R18" s="25" t="s">
        <v>645</v>
      </c>
      <c r="S18" s="13" t="s">
        <v>986</v>
      </c>
      <c r="T18" s="468" t="s">
        <v>988</v>
      </c>
      <c r="U18" s="496" t="s">
        <v>1069</v>
      </c>
      <c r="V18" s="55" t="s">
        <v>647</v>
      </c>
      <c r="W18" s="588" t="s">
        <v>648</v>
      </c>
      <c r="X18" s="312" t="s">
        <v>54</v>
      </c>
      <c r="Y18" s="513" t="s">
        <v>54</v>
      </c>
      <c r="Z18" s="588" t="s">
        <v>54</v>
      </c>
      <c r="AA18" s="203" t="s">
        <v>751</v>
      </c>
      <c r="AB18" s="236" t="s">
        <v>55</v>
      </c>
      <c r="AC18" s="55" t="s">
        <v>678</v>
      </c>
      <c r="AD18" s="55" t="s">
        <v>680</v>
      </c>
    </row>
    <row r="19" spans="1:30" ht="27" customHeight="1">
      <c r="A19" s="15" t="s">
        <v>433</v>
      </c>
      <c r="B19" s="43" t="s">
        <v>372</v>
      </c>
      <c r="C19" s="39" t="s">
        <v>201</v>
      </c>
      <c r="D19" s="38" t="s">
        <v>202</v>
      </c>
      <c r="E19" s="38" t="s">
        <v>523</v>
      </c>
      <c r="F19" s="125" t="s">
        <v>634</v>
      </c>
      <c r="G19" s="303" t="s">
        <v>542</v>
      </c>
      <c r="H19" s="303"/>
      <c r="I19" s="38" t="s">
        <v>377</v>
      </c>
      <c r="J19" s="15" t="s">
        <v>959</v>
      </c>
      <c r="K19" s="38" t="s">
        <v>7</v>
      </c>
      <c r="L19" s="315" t="s">
        <v>543</v>
      </c>
      <c r="M19" s="311" t="s">
        <v>484</v>
      </c>
      <c r="N19" s="319" t="s">
        <v>750</v>
      </c>
      <c r="O19" s="220"/>
      <c r="P19" s="220"/>
      <c r="Q19" s="39"/>
      <c r="R19" s="15">
        <v>0.6</v>
      </c>
      <c r="S19" s="96">
        <v>10000</v>
      </c>
      <c r="T19" s="497"/>
      <c r="U19" s="498"/>
      <c r="V19" s="115">
        <f>U19/100*50</f>
        <v>0</v>
      </c>
      <c r="W19" s="241">
        <f>V19*R19</f>
        <v>0</v>
      </c>
      <c r="X19" s="232">
        <f>(W19/S19*43560)/16</f>
        <v>0</v>
      </c>
      <c r="Y19" s="241">
        <f>X19</f>
        <v>0</v>
      </c>
      <c r="Z19" s="241">
        <f>Y19</f>
        <v>0</v>
      </c>
      <c r="AA19" s="470"/>
      <c r="AB19" s="494">
        <f>X19*(T19)</f>
        <v>0</v>
      </c>
      <c r="AC19" s="1"/>
      <c r="AD19" s="1"/>
    </row>
    <row r="20" spans="1:30" ht="60">
      <c r="A20" s="15" t="s">
        <v>433</v>
      </c>
      <c r="B20" s="43" t="s">
        <v>339</v>
      </c>
      <c r="C20" s="39" t="s">
        <v>251</v>
      </c>
      <c r="D20" s="38" t="s">
        <v>320</v>
      </c>
      <c r="E20" s="125" t="s">
        <v>523</v>
      </c>
      <c r="F20" s="125" t="s">
        <v>634</v>
      </c>
      <c r="G20" s="303" t="s">
        <v>532</v>
      </c>
      <c r="H20" s="303"/>
      <c r="I20" s="38" t="s">
        <v>484</v>
      </c>
      <c r="J20" s="39" t="s">
        <v>485</v>
      </c>
      <c r="K20" s="38" t="s">
        <v>1</v>
      </c>
      <c r="L20" s="315" t="s">
        <v>550</v>
      </c>
      <c r="M20" s="311" t="s">
        <v>377</v>
      </c>
      <c r="N20" s="319" t="s">
        <v>740</v>
      </c>
      <c r="O20" s="222"/>
      <c r="P20" s="220"/>
      <c r="Q20" s="39" t="s">
        <v>880</v>
      </c>
      <c r="R20" s="15">
        <v>0.7</v>
      </c>
      <c r="S20" s="96">
        <v>11000</v>
      </c>
      <c r="T20" s="497"/>
      <c r="U20" s="498"/>
      <c r="V20" s="115">
        <f>U20/100*50</f>
        <v>0</v>
      </c>
      <c r="W20" s="241">
        <f>V20*R20</f>
        <v>0</v>
      </c>
      <c r="X20" s="232">
        <f>(W20/S20*43560)/16</f>
        <v>0</v>
      </c>
      <c r="Y20" s="241">
        <f>X20</f>
        <v>0</v>
      </c>
      <c r="Z20" s="241">
        <f>Y20</f>
        <v>0</v>
      </c>
      <c r="AA20" s="470"/>
      <c r="AB20" s="494">
        <f>X20*(T20)</f>
        <v>0</v>
      </c>
      <c r="AC20" s="1"/>
      <c r="AD20" s="1"/>
    </row>
    <row r="21" spans="1:30" ht="15">
      <c r="A21" s="15" t="s">
        <v>433</v>
      </c>
      <c r="B21" s="60" t="s">
        <v>343</v>
      </c>
      <c r="C21" s="39" t="s">
        <v>92</v>
      </c>
      <c r="D21" s="38" t="s">
        <v>333</v>
      </c>
      <c r="E21" s="38" t="s">
        <v>627</v>
      </c>
      <c r="F21" s="38" t="s">
        <v>635</v>
      </c>
      <c r="G21" s="303">
        <v>24</v>
      </c>
      <c r="H21" s="303"/>
      <c r="I21" s="38" t="s">
        <v>484</v>
      </c>
      <c r="J21" s="15" t="s">
        <v>608</v>
      </c>
      <c r="K21" s="38" t="s">
        <v>1</v>
      </c>
      <c r="L21" s="315"/>
      <c r="M21" s="311" t="s">
        <v>377</v>
      </c>
      <c r="N21" s="319" t="s">
        <v>740</v>
      </c>
      <c r="O21" s="220"/>
      <c r="P21" s="220"/>
      <c r="Q21" s="39"/>
      <c r="R21" s="15">
        <v>1.7</v>
      </c>
      <c r="S21" s="96">
        <v>130000</v>
      </c>
      <c r="T21" s="497"/>
      <c r="U21" s="498"/>
      <c r="V21" s="115">
        <f>U21/100*50</f>
        <v>0</v>
      </c>
      <c r="W21" s="228">
        <f>V21*R21</f>
        <v>0</v>
      </c>
      <c r="X21" s="232">
        <f>(W21/S21*43560)/16</f>
        <v>0</v>
      </c>
      <c r="Y21" s="228">
        <f>IF(X21&gt;AA21,"too high",X21)</f>
        <v>0</v>
      </c>
      <c r="Z21" s="228">
        <f>IF(Y21&gt;AA21,"too high",Y21)</f>
        <v>0</v>
      </c>
      <c r="AA21" s="246">
        <v>1</v>
      </c>
      <c r="AB21" s="494">
        <f>X21*(T21)</f>
        <v>0</v>
      </c>
      <c r="AC21" s="1"/>
      <c r="AD21" s="1"/>
    </row>
    <row r="22" spans="1:30" ht="15">
      <c r="A22" s="15" t="s">
        <v>433</v>
      </c>
      <c r="B22" s="60" t="s">
        <v>376</v>
      </c>
      <c r="C22" s="39" t="s">
        <v>13</v>
      </c>
      <c r="D22" s="38" t="s">
        <v>309</v>
      </c>
      <c r="E22" s="38" t="s">
        <v>520</v>
      </c>
      <c r="F22" s="125" t="s">
        <v>634</v>
      </c>
      <c r="G22" s="303" t="s">
        <v>542</v>
      </c>
      <c r="H22" s="303"/>
      <c r="I22" s="38" t="s">
        <v>377</v>
      </c>
      <c r="J22" s="39" t="s">
        <v>484</v>
      </c>
      <c r="K22" s="38" t="s">
        <v>7</v>
      </c>
      <c r="L22" s="315" t="s">
        <v>596</v>
      </c>
      <c r="M22" s="311" t="s">
        <v>484</v>
      </c>
      <c r="N22" s="319" t="s">
        <v>832</v>
      </c>
      <c r="O22" s="220"/>
      <c r="P22" s="220"/>
      <c r="Q22" s="39"/>
      <c r="R22" s="15">
        <v>0.7</v>
      </c>
      <c r="S22" s="96">
        <v>12000</v>
      </c>
      <c r="T22" s="497"/>
      <c r="U22" s="498"/>
      <c r="V22" s="115">
        <f>U22/100*50</f>
        <v>0</v>
      </c>
      <c r="W22" s="241">
        <f>V22*R22</f>
        <v>0</v>
      </c>
      <c r="X22" s="232">
        <f>(W22/S22*43560)/16</f>
        <v>0</v>
      </c>
      <c r="Y22" s="241">
        <f>X22</f>
        <v>0</v>
      </c>
      <c r="Z22" s="241">
        <f>Y22</f>
        <v>0</v>
      </c>
      <c r="AA22" s="470"/>
      <c r="AB22" s="494">
        <f>X22*(T22)</f>
        <v>0</v>
      </c>
      <c r="AC22" s="1"/>
      <c r="AD22" s="1"/>
    </row>
    <row r="23" spans="1:30" ht="15">
      <c r="A23" s="15" t="s">
        <v>433</v>
      </c>
      <c r="B23" s="60" t="s">
        <v>454</v>
      </c>
      <c r="C23" s="39" t="s">
        <v>15</v>
      </c>
      <c r="D23" s="38" t="s">
        <v>333</v>
      </c>
      <c r="E23" s="38" t="s">
        <v>520</v>
      </c>
      <c r="F23" s="125" t="s">
        <v>634</v>
      </c>
      <c r="G23" s="303" t="s">
        <v>597</v>
      </c>
      <c r="H23" s="303"/>
      <c r="I23" s="38" t="s">
        <v>377</v>
      </c>
      <c r="J23" s="39" t="s">
        <v>485</v>
      </c>
      <c r="K23" s="38" t="s">
        <v>1</v>
      </c>
      <c r="L23" s="315" t="s">
        <v>568</v>
      </c>
      <c r="M23" s="311" t="s">
        <v>484</v>
      </c>
      <c r="N23" s="319" t="s">
        <v>740</v>
      </c>
      <c r="O23" s="220"/>
      <c r="P23" s="220"/>
      <c r="Q23" s="39"/>
      <c r="R23" s="15">
        <v>0.5</v>
      </c>
      <c r="S23" s="96">
        <v>6600</v>
      </c>
      <c r="T23" s="497"/>
      <c r="U23" s="498"/>
      <c r="V23" s="115">
        <f>U23/100*50</f>
        <v>0</v>
      </c>
      <c r="W23" s="241">
        <f>V23*R23</f>
        <v>0</v>
      </c>
      <c r="X23" s="232">
        <f>(W23/S23*43560)/16</f>
        <v>0</v>
      </c>
      <c r="Y23" s="241">
        <f>X23</f>
        <v>0</v>
      </c>
      <c r="Z23" s="241">
        <f>Y23</f>
        <v>0</v>
      </c>
      <c r="AA23" s="470"/>
      <c r="AB23" s="494">
        <f>X23*(T23)</f>
        <v>0</v>
      </c>
      <c r="AC23" s="1"/>
      <c r="AD23" s="1"/>
    </row>
    <row r="24" spans="1:30" s="26" customFormat="1" ht="15">
      <c r="A24" s="61"/>
      <c r="B24" s="56" t="s">
        <v>304</v>
      </c>
      <c r="C24" s="33"/>
      <c r="D24" s="336"/>
      <c r="E24" s="336"/>
      <c r="F24" s="336"/>
      <c r="G24" s="341"/>
      <c r="H24" s="341"/>
      <c r="I24" s="315"/>
      <c r="J24" s="338"/>
      <c r="K24" s="315"/>
      <c r="L24" s="315"/>
      <c r="M24" s="315"/>
      <c r="N24" s="315"/>
      <c r="O24" s="339"/>
      <c r="P24" s="339"/>
      <c r="Q24" s="339"/>
      <c r="R24" s="38"/>
      <c r="S24" s="40"/>
      <c r="T24" s="41"/>
      <c r="U24" s="116">
        <f aca="true" t="shared" si="0" ref="U24:Z24">SUM(U19:U23)</f>
        <v>0</v>
      </c>
      <c r="V24" s="139">
        <f t="shared" si="0"/>
        <v>0</v>
      </c>
      <c r="W24" s="139">
        <f t="shared" si="0"/>
        <v>0</v>
      </c>
      <c r="X24" s="571">
        <f t="shared" si="0"/>
        <v>0</v>
      </c>
      <c r="Y24" s="511">
        <f t="shared" si="0"/>
        <v>0</v>
      </c>
      <c r="Z24" s="589">
        <f t="shared" si="0"/>
        <v>0</v>
      </c>
      <c r="AA24" s="139"/>
      <c r="AB24" s="80">
        <f>SUM(AB19:AB23)</f>
        <v>0</v>
      </c>
      <c r="AC24" s="33"/>
      <c r="AD24" s="33">
        <f>AC24*X24</f>
        <v>0</v>
      </c>
    </row>
    <row r="25" spans="1:28" s="26" customFormat="1" ht="15">
      <c r="A25" s="2"/>
      <c r="B25" s="27"/>
      <c r="D25" s="328"/>
      <c r="E25" s="328"/>
      <c r="F25" s="328"/>
      <c r="G25" s="329"/>
      <c r="H25" s="329"/>
      <c r="I25" s="308"/>
      <c r="J25" s="293"/>
      <c r="K25" s="308"/>
      <c r="L25" s="308"/>
      <c r="M25" s="308"/>
      <c r="N25" s="308"/>
      <c r="O25" s="330"/>
      <c r="P25" s="330"/>
      <c r="Q25" s="330"/>
      <c r="R25" s="32"/>
      <c r="S25" s="29"/>
      <c r="T25" s="30"/>
      <c r="U25" s="501"/>
      <c r="X25" s="474"/>
      <c r="Y25" s="474"/>
      <c r="Z25" s="587"/>
      <c r="AB25" s="79"/>
    </row>
    <row r="26" spans="1:36" s="4" customFormat="1" ht="15">
      <c r="A26" s="118" t="s">
        <v>673</v>
      </c>
      <c r="B26" s="7"/>
      <c r="C26" s="7"/>
      <c r="D26" s="342"/>
      <c r="E26" s="342"/>
      <c r="F26" s="342"/>
      <c r="G26" s="342"/>
      <c r="H26" s="342"/>
      <c r="I26" s="342"/>
      <c r="J26" s="342"/>
      <c r="K26" s="342"/>
      <c r="L26" s="342"/>
      <c r="M26" s="342"/>
      <c r="N26" s="342"/>
      <c r="O26" s="343"/>
      <c r="P26" s="344"/>
      <c r="Q26" s="345"/>
      <c r="R26" s="346"/>
      <c r="S26" s="11"/>
      <c r="T26" s="443"/>
      <c r="U26" s="22"/>
      <c r="V26" s="22"/>
      <c r="W26" s="22"/>
      <c r="X26" s="22"/>
      <c r="Y26" s="22"/>
      <c r="Z26" s="207"/>
      <c r="AA26" s="22"/>
      <c r="AB26" s="22"/>
      <c r="AC26" s="255"/>
      <c r="AD26" s="22"/>
      <c r="AE26" s="22"/>
      <c r="AF26" s="22"/>
      <c r="AG26" s="22"/>
      <c r="AH26" s="22"/>
      <c r="AI26" s="22"/>
      <c r="AJ26" s="22"/>
    </row>
    <row r="27" spans="1:36" s="4" customFormat="1" ht="28.5" customHeight="1">
      <c r="A27" s="625" t="s">
        <v>819</v>
      </c>
      <c r="B27" s="625"/>
      <c r="C27" s="625"/>
      <c r="D27" s="625"/>
      <c r="E27" s="625"/>
      <c r="F27" s="625"/>
      <c r="G27" s="625"/>
      <c r="H27" s="625"/>
      <c r="I27" s="625"/>
      <c r="J27" s="625"/>
      <c r="K27" s="625"/>
      <c r="L27" s="625"/>
      <c r="M27" s="625"/>
      <c r="N27" s="625"/>
      <c r="O27" s="625"/>
      <c r="P27" s="625"/>
      <c r="Q27" s="625"/>
      <c r="R27" s="625"/>
      <c r="S27" s="625"/>
      <c r="T27" s="625"/>
      <c r="U27" s="625"/>
      <c r="V27" s="625"/>
      <c r="W27" s="625"/>
      <c r="X27" s="625"/>
      <c r="Y27" s="568"/>
      <c r="Z27" s="285"/>
      <c r="AA27" s="568"/>
      <c r="AB27" s="568"/>
      <c r="AC27" s="568"/>
      <c r="AD27" s="22"/>
      <c r="AE27" s="22"/>
      <c r="AF27" s="22"/>
      <c r="AG27" s="22"/>
      <c r="AH27" s="22"/>
      <c r="AI27" s="22"/>
      <c r="AJ27" s="22"/>
    </row>
    <row r="28" spans="1:36" s="4" customFormat="1" ht="15">
      <c r="A28" s="7"/>
      <c r="B28" s="252" t="s">
        <v>818</v>
      </c>
      <c r="C28" s="7"/>
      <c r="D28" s="342"/>
      <c r="E28" s="342"/>
      <c r="F28" s="342"/>
      <c r="G28" s="342"/>
      <c r="H28" s="342"/>
      <c r="I28" s="342"/>
      <c r="J28" s="342"/>
      <c r="K28" s="342"/>
      <c r="L28" s="342"/>
      <c r="M28" s="384"/>
      <c r="N28" s="342"/>
      <c r="O28" s="343"/>
      <c r="P28" s="344"/>
      <c r="Q28" s="345"/>
      <c r="R28" s="346"/>
      <c r="S28" s="11"/>
      <c r="T28" s="443"/>
      <c r="U28" s="22"/>
      <c r="V28" s="22"/>
      <c r="W28" s="22"/>
      <c r="X28" s="22"/>
      <c r="Y28" s="22"/>
      <c r="Z28" s="207"/>
      <c r="AA28" s="22"/>
      <c r="AB28" s="22"/>
      <c r="AC28" s="255"/>
      <c r="AD28" s="22"/>
      <c r="AE28" s="22"/>
      <c r="AF28" s="22"/>
      <c r="AG28" s="22"/>
      <c r="AH28" s="22"/>
      <c r="AI28" s="22"/>
      <c r="AJ28" s="22"/>
    </row>
    <row r="29" spans="1:36" s="4" customFormat="1" ht="15">
      <c r="A29" s="7"/>
      <c r="B29" s="252" t="s">
        <v>817</v>
      </c>
      <c r="C29" s="7"/>
      <c r="D29" s="342"/>
      <c r="E29" s="342"/>
      <c r="F29" s="342"/>
      <c r="G29" s="342"/>
      <c r="H29" s="342"/>
      <c r="I29" s="342"/>
      <c r="J29" s="342"/>
      <c r="K29" s="342"/>
      <c r="L29" s="342"/>
      <c r="M29" s="384"/>
      <c r="N29" s="342"/>
      <c r="O29" s="343"/>
      <c r="P29" s="344"/>
      <c r="Q29" s="345"/>
      <c r="R29" s="346"/>
      <c r="S29" s="11"/>
      <c r="T29" s="443"/>
      <c r="U29" s="22"/>
      <c r="V29" s="22"/>
      <c r="W29" s="22"/>
      <c r="X29" s="22"/>
      <c r="Y29" s="22"/>
      <c r="Z29" s="207"/>
      <c r="AA29" s="22"/>
      <c r="AB29" s="22"/>
      <c r="AC29" s="255"/>
      <c r="AD29" s="22"/>
      <c r="AE29" s="22"/>
      <c r="AF29" s="22"/>
      <c r="AG29" s="22"/>
      <c r="AH29" s="22"/>
      <c r="AI29" s="22"/>
      <c r="AJ29" s="22"/>
    </row>
    <row r="30" spans="1:36" s="4" customFormat="1" ht="15">
      <c r="A30" s="7"/>
      <c r="B30" s="252" t="s">
        <v>1022</v>
      </c>
      <c r="C30" s="7"/>
      <c r="D30" s="342"/>
      <c r="E30" s="342"/>
      <c r="F30" s="342"/>
      <c r="G30" s="342"/>
      <c r="H30" s="342"/>
      <c r="I30" s="342"/>
      <c r="J30" s="342"/>
      <c r="K30" s="342"/>
      <c r="L30" s="342"/>
      <c r="M30" s="384"/>
      <c r="N30" s="342"/>
      <c r="O30" s="343"/>
      <c r="P30" s="344"/>
      <c r="Q30" s="345"/>
      <c r="R30" s="346"/>
      <c r="S30" s="11"/>
      <c r="T30" s="443"/>
      <c r="U30" s="22"/>
      <c r="V30" s="22"/>
      <c r="W30" s="22"/>
      <c r="X30" s="22"/>
      <c r="Y30" s="22"/>
      <c r="Z30" s="207"/>
      <c r="AA30" s="22"/>
      <c r="AB30" s="22"/>
      <c r="AC30" s="255"/>
      <c r="AD30" s="22"/>
      <c r="AE30" s="22"/>
      <c r="AF30" s="22"/>
      <c r="AG30" s="22"/>
      <c r="AH30" s="22"/>
      <c r="AI30" s="22"/>
      <c r="AJ30" s="22"/>
    </row>
    <row r="31" spans="1:36" s="4" customFormat="1" ht="15">
      <c r="A31" s="7"/>
      <c r="B31" s="252" t="s">
        <v>1023</v>
      </c>
      <c r="C31" s="7"/>
      <c r="D31" s="342"/>
      <c r="E31" s="342"/>
      <c r="F31" s="342"/>
      <c r="G31" s="342"/>
      <c r="H31" s="342"/>
      <c r="I31" s="342"/>
      <c r="J31" s="342"/>
      <c r="K31" s="342"/>
      <c r="L31" s="342"/>
      <c r="M31" s="384"/>
      <c r="N31" s="342"/>
      <c r="O31" s="343"/>
      <c r="P31" s="344"/>
      <c r="Q31" s="345"/>
      <c r="R31" s="346"/>
      <c r="S31" s="11"/>
      <c r="T31" s="443"/>
      <c r="U31" s="22"/>
      <c r="V31" s="22"/>
      <c r="W31" s="22"/>
      <c r="X31" s="22"/>
      <c r="Y31" s="22"/>
      <c r="Z31" s="207"/>
      <c r="AA31" s="22"/>
      <c r="AB31" s="22"/>
      <c r="AC31" s="255"/>
      <c r="AD31" s="22"/>
      <c r="AE31" s="22"/>
      <c r="AF31" s="22"/>
      <c r="AG31" s="22"/>
      <c r="AH31" s="22"/>
      <c r="AI31" s="22"/>
      <c r="AJ31" s="22"/>
    </row>
    <row r="32" spans="1:36" s="4" customFormat="1" ht="27.75" customHeight="1">
      <c r="A32" s="626" t="s">
        <v>1019</v>
      </c>
      <c r="B32" s="626"/>
      <c r="C32" s="626"/>
      <c r="D32" s="626"/>
      <c r="E32" s="626"/>
      <c r="F32" s="626"/>
      <c r="G32" s="626"/>
      <c r="H32" s="626"/>
      <c r="I32" s="626"/>
      <c r="J32" s="626"/>
      <c r="K32" s="626"/>
      <c r="L32" s="626"/>
      <c r="M32" s="626"/>
      <c r="N32" s="626"/>
      <c r="O32" s="626"/>
      <c r="P32" s="626"/>
      <c r="Q32" s="626"/>
      <c r="R32" s="626"/>
      <c r="S32" s="626"/>
      <c r="T32" s="626"/>
      <c r="U32" s="626"/>
      <c r="V32" s="626"/>
      <c r="W32" s="626"/>
      <c r="X32" s="626"/>
      <c r="Y32" s="626"/>
      <c r="Z32" s="626"/>
      <c r="AA32" s="626"/>
      <c r="AB32" s="626"/>
      <c r="AC32" s="626"/>
      <c r="AD32" s="22"/>
      <c r="AE32" s="22"/>
      <c r="AF32" s="22"/>
      <c r="AG32" s="22"/>
      <c r="AH32" s="22"/>
      <c r="AI32" s="22"/>
      <c r="AJ32" s="22"/>
    </row>
    <row r="33" spans="1:36" s="4" customFormat="1" ht="15">
      <c r="A33" s="252" t="s">
        <v>1004</v>
      </c>
      <c r="B33" s="7"/>
      <c r="C33" s="7"/>
      <c r="D33" s="342"/>
      <c r="E33" s="342"/>
      <c r="F33" s="342"/>
      <c r="G33" s="342"/>
      <c r="H33" s="342"/>
      <c r="I33" s="342"/>
      <c r="J33" s="342"/>
      <c r="K33" s="342"/>
      <c r="L33" s="342"/>
      <c r="M33" s="342"/>
      <c r="N33" s="342"/>
      <c r="O33" s="343"/>
      <c r="P33" s="344"/>
      <c r="Q33" s="345"/>
      <c r="R33" s="346"/>
      <c r="S33" s="11"/>
      <c r="T33" s="443"/>
      <c r="U33" s="22"/>
      <c r="V33" s="22"/>
      <c r="W33" s="22"/>
      <c r="X33" s="22"/>
      <c r="Y33" s="22"/>
      <c r="Z33" s="207"/>
      <c r="AA33" s="22"/>
      <c r="AB33" s="22"/>
      <c r="AC33" s="255"/>
      <c r="AD33" s="22"/>
      <c r="AE33" s="22"/>
      <c r="AF33" s="22"/>
      <c r="AG33" s="22"/>
      <c r="AH33" s="22"/>
      <c r="AI33" s="22"/>
      <c r="AJ33" s="22"/>
    </row>
    <row r="34" spans="1:36" s="4" customFormat="1" ht="15">
      <c r="A34" s="252" t="s">
        <v>822</v>
      </c>
      <c r="B34" s="7"/>
      <c r="C34" s="7"/>
      <c r="D34" s="342"/>
      <c r="E34" s="384"/>
      <c r="F34" s="342"/>
      <c r="G34" s="342"/>
      <c r="H34" s="342"/>
      <c r="I34" s="342"/>
      <c r="J34" s="342"/>
      <c r="K34" s="342"/>
      <c r="L34" s="342"/>
      <c r="M34" s="342"/>
      <c r="N34" s="342"/>
      <c r="O34" s="343"/>
      <c r="P34" s="344"/>
      <c r="Q34" s="345"/>
      <c r="R34" s="346"/>
      <c r="S34" s="11"/>
      <c r="T34" s="443"/>
      <c r="U34" s="22"/>
      <c r="V34" s="22"/>
      <c r="W34" s="22"/>
      <c r="X34" s="22"/>
      <c r="Y34" s="22"/>
      <c r="Z34" s="207"/>
      <c r="AA34" s="22"/>
      <c r="AB34" s="22"/>
      <c r="AC34" s="255"/>
      <c r="AD34" s="22"/>
      <c r="AE34" s="22"/>
      <c r="AF34" s="22"/>
      <c r="AG34" s="22"/>
      <c r="AH34" s="22"/>
      <c r="AI34" s="22"/>
      <c r="AJ34" s="22"/>
    </row>
    <row r="35" spans="1:36" s="4" customFormat="1" ht="15">
      <c r="A35" s="252" t="s">
        <v>821</v>
      </c>
      <c r="B35" s="7"/>
      <c r="C35" s="7"/>
      <c r="D35" s="342"/>
      <c r="E35" s="384"/>
      <c r="F35" s="342"/>
      <c r="G35" s="342"/>
      <c r="H35" s="342"/>
      <c r="I35" s="342"/>
      <c r="J35" s="342"/>
      <c r="K35" s="342"/>
      <c r="L35" s="342"/>
      <c r="M35" s="342"/>
      <c r="N35" s="342"/>
      <c r="O35" s="343"/>
      <c r="P35" s="344"/>
      <c r="Q35" s="345"/>
      <c r="R35" s="346"/>
      <c r="S35" s="11"/>
      <c r="T35" s="443"/>
      <c r="U35" s="22"/>
      <c r="V35" s="22"/>
      <c r="W35" s="22"/>
      <c r="X35" s="22"/>
      <c r="Y35" s="22"/>
      <c r="Z35" s="207"/>
      <c r="AA35" s="22"/>
      <c r="AB35" s="22"/>
      <c r="AC35" s="255"/>
      <c r="AD35" s="22"/>
      <c r="AE35" s="22"/>
      <c r="AF35" s="22"/>
      <c r="AG35" s="22"/>
      <c r="AH35" s="22"/>
      <c r="AI35" s="22"/>
      <c r="AJ35" s="22"/>
    </row>
    <row r="36" spans="1:36" s="4" customFormat="1" ht="15">
      <c r="A36" s="252" t="s">
        <v>810</v>
      </c>
      <c r="B36" s="7"/>
      <c r="C36" s="7"/>
      <c r="D36" s="342"/>
      <c r="E36" s="342"/>
      <c r="F36" s="342"/>
      <c r="G36" s="342"/>
      <c r="H36" s="342"/>
      <c r="I36" s="342"/>
      <c r="J36" s="384"/>
      <c r="K36" s="342"/>
      <c r="L36" s="342"/>
      <c r="M36" s="342"/>
      <c r="N36" s="342"/>
      <c r="O36" s="343"/>
      <c r="P36" s="344"/>
      <c r="Q36" s="345"/>
      <c r="R36" s="346"/>
      <c r="S36" s="11"/>
      <c r="T36" s="443"/>
      <c r="U36" s="22"/>
      <c r="V36" s="22"/>
      <c r="W36" s="22"/>
      <c r="X36" s="22"/>
      <c r="Y36" s="22"/>
      <c r="Z36" s="207"/>
      <c r="AA36" s="22"/>
      <c r="AB36" s="22"/>
      <c r="AC36" s="255"/>
      <c r="AD36" s="22"/>
      <c r="AE36" s="22"/>
      <c r="AF36" s="22"/>
      <c r="AG36" s="22"/>
      <c r="AH36" s="22"/>
      <c r="AI36" s="22"/>
      <c r="AJ36" s="22"/>
    </row>
    <row r="37" spans="1:36" s="4" customFormat="1" ht="15">
      <c r="A37" s="252" t="s">
        <v>811</v>
      </c>
      <c r="B37" s="7"/>
      <c r="C37" s="7"/>
      <c r="D37" s="342"/>
      <c r="E37" s="384"/>
      <c r="F37" s="342"/>
      <c r="G37" s="342"/>
      <c r="H37" s="342"/>
      <c r="I37" s="342"/>
      <c r="J37" s="342"/>
      <c r="K37" s="342"/>
      <c r="L37" s="342"/>
      <c r="M37" s="342"/>
      <c r="N37" s="342"/>
      <c r="O37" s="343"/>
      <c r="P37" s="344"/>
      <c r="Q37" s="345"/>
      <c r="R37" s="346"/>
      <c r="S37" s="11"/>
      <c r="T37" s="443"/>
      <c r="U37" s="22"/>
      <c r="V37" s="22"/>
      <c r="W37" s="22"/>
      <c r="X37" s="22"/>
      <c r="Y37" s="22"/>
      <c r="Z37" s="207"/>
      <c r="AA37" s="22"/>
      <c r="AB37" s="22"/>
      <c r="AC37" s="255"/>
      <c r="AD37" s="22"/>
      <c r="AE37" s="22"/>
      <c r="AF37" s="22"/>
      <c r="AG37" s="22"/>
      <c r="AH37" s="22"/>
      <c r="AI37" s="22"/>
      <c r="AJ37" s="22"/>
    </row>
    <row r="38" spans="1:36" s="4" customFormat="1" ht="15">
      <c r="A38" s="252" t="s">
        <v>820</v>
      </c>
      <c r="B38" s="7"/>
      <c r="C38" s="7"/>
      <c r="D38" s="342"/>
      <c r="E38" s="342"/>
      <c r="F38" s="342"/>
      <c r="G38" s="384"/>
      <c r="H38" s="384"/>
      <c r="I38" s="342"/>
      <c r="J38" s="342"/>
      <c r="K38" s="342"/>
      <c r="L38" s="342"/>
      <c r="M38" s="342"/>
      <c r="N38" s="342"/>
      <c r="O38" s="343"/>
      <c r="P38" s="344"/>
      <c r="Q38" s="345"/>
      <c r="R38" s="346"/>
      <c r="S38" s="11"/>
      <c r="T38" s="443"/>
      <c r="U38" s="22"/>
      <c r="V38" s="22"/>
      <c r="W38" s="22"/>
      <c r="X38" s="22"/>
      <c r="Y38" s="22"/>
      <c r="Z38" s="207"/>
      <c r="AA38" s="22"/>
      <c r="AB38" s="22"/>
      <c r="AC38" s="255"/>
      <c r="AD38" s="22"/>
      <c r="AE38" s="22"/>
      <c r="AF38" s="22"/>
      <c r="AG38" s="22"/>
      <c r="AH38" s="22"/>
      <c r="AI38" s="22"/>
      <c r="AJ38" s="22"/>
    </row>
    <row r="39" spans="1:36" s="4" customFormat="1" ht="15">
      <c r="A39" s="252" t="s">
        <v>812</v>
      </c>
      <c r="B39" s="7"/>
      <c r="C39" s="7"/>
      <c r="D39" s="342"/>
      <c r="E39" s="342"/>
      <c r="F39" s="342"/>
      <c r="G39" s="342"/>
      <c r="H39" s="342"/>
      <c r="I39" s="384"/>
      <c r="J39" s="342"/>
      <c r="K39" s="342"/>
      <c r="L39" s="342"/>
      <c r="M39" s="342"/>
      <c r="N39" s="342"/>
      <c r="O39" s="343"/>
      <c r="P39" s="344"/>
      <c r="Q39" s="345"/>
      <c r="R39" s="346"/>
      <c r="S39" s="11"/>
      <c r="T39" s="443"/>
      <c r="U39" s="22"/>
      <c r="V39" s="22"/>
      <c r="W39" s="22"/>
      <c r="X39" s="22"/>
      <c r="Y39" s="22"/>
      <c r="Z39" s="207"/>
      <c r="AA39" s="22"/>
      <c r="AB39" s="22"/>
      <c r="AC39" s="255"/>
      <c r="AD39" s="22"/>
      <c r="AE39" s="22"/>
      <c r="AF39" s="22"/>
      <c r="AG39" s="22"/>
      <c r="AH39" s="22"/>
      <c r="AI39" s="22"/>
      <c r="AJ39" s="22"/>
    </row>
    <row r="40" spans="1:36" s="4" customFormat="1" ht="15">
      <c r="A40" s="252" t="s">
        <v>813</v>
      </c>
      <c r="B40" s="252"/>
      <c r="C40" s="7"/>
      <c r="D40" s="342"/>
      <c r="E40" s="342"/>
      <c r="F40" s="342"/>
      <c r="G40" s="342"/>
      <c r="H40" s="342"/>
      <c r="I40" s="342"/>
      <c r="J40" s="342"/>
      <c r="K40" s="342"/>
      <c r="L40" s="342"/>
      <c r="M40" s="342"/>
      <c r="N40" s="342"/>
      <c r="O40" s="343"/>
      <c r="P40" s="344"/>
      <c r="Q40" s="345"/>
      <c r="R40" s="346"/>
      <c r="S40" s="11"/>
      <c r="T40" s="443"/>
      <c r="U40" s="22"/>
      <c r="V40" s="22"/>
      <c r="W40" s="22"/>
      <c r="X40" s="22"/>
      <c r="Y40" s="22"/>
      <c r="Z40" s="207"/>
      <c r="AA40" s="22"/>
      <c r="AB40" s="22"/>
      <c r="AC40" s="255"/>
      <c r="AD40" s="22"/>
      <c r="AE40" s="22"/>
      <c r="AF40" s="22"/>
      <c r="AG40" s="22"/>
      <c r="AH40" s="22"/>
      <c r="AI40" s="22"/>
      <c r="AJ40" s="22"/>
    </row>
    <row r="41" spans="1:36" s="4" customFormat="1" ht="30.75" customHeight="1">
      <c r="A41" s="626" t="s">
        <v>1011</v>
      </c>
      <c r="B41" s="626"/>
      <c r="C41" s="626"/>
      <c r="D41" s="626"/>
      <c r="E41" s="626"/>
      <c r="F41" s="626"/>
      <c r="G41" s="626"/>
      <c r="H41" s="626"/>
      <c r="I41" s="626"/>
      <c r="J41" s="626"/>
      <c r="K41" s="626"/>
      <c r="L41" s="626"/>
      <c r="M41" s="626"/>
      <c r="N41" s="626"/>
      <c r="O41" s="626"/>
      <c r="P41" s="626"/>
      <c r="Q41" s="626"/>
      <c r="R41" s="626"/>
      <c r="S41" s="626"/>
      <c r="T41" s="626"/>
      <c r="U41" s="626"/>
      <c r="V41" s="626"/>
      <c r="W41" s="626"/>
      <c r="X41" s="626"/>
      <c r="Y41" s="626"/>
      <c r="Z41" s="626"/>
      <c r="AA41" s="626"/>
      <c r="AB41" s="626"/>
      <c r="AC41" s="626"/>
      <c r="AD41" s="22"/>
      <c r="AE41" s="22"/>
      <c r="AF41" s="22"/>
      <c r="AG41" s="22"/>
      <c r="AH41" s="22"/>
      <c r="AI41" s="22"/>
      <c r="AJ41" s="22"/>
    </row>
    <row r="42" spans="1:36" s="4" customFormat="1" ht="15">
      <c r="A42" s="253" t="s">
        <v>814</v>
      </c>
      <c r="B42" s="7"/>
      <c r="C42" s="7"/>
      <c r="D42" s="342"/>
      <c r="E42" s="342"/>
      <c r="F42" s="342"/>
      <c r="G42" s="342"/>
      <c r="H42" s="342"/>
      <c r="I42" s="342"/>
      <c r="J42" s="342"/>
      <c r="K42" s="342"/>
      <c r="L42" s="342"/>
      <c r="M42" s="342"/>
      <c r="N42" s="342"/>
      <c r="O42" s="343"/>
      <c r="P42" s="344"/>
      <c r="Q42" s="345"/>
      <c r="R42" s="346"/>
      <c r="S42" s="11"/>
      <c r="T42" s="443"/>
      <c r="U42" s="22"/>
      <c r="V42" s="22"/>
      <c r="W42" s="22"/>
      <c r="X42" s="22"/>
      <c r="Y42" s="22"/>
      <c r="Z42" s="207"/>
      <c r="AA42" s="22"/>
      <c r="AB42" s="22"/>
      <c r="AC42" s="255"/>
      <c r="AD42" s="22"/>
      <c r="AE42" s="22"/>
      <c r="AF42" s="22"/>
      <c r="AG42" s="22"/>
      <c r="AH42" s="22"/>
      <c r="AI42" s="22"/>
      <c r="AJ42" s="22"/>
    </row>
    <row r="43" spans="1:28" s="4" customFormat="1" ht="16.5" customHeight="1">
      <c r="A43" s="142"/>
      <c r="B43"/>
      <c r="C43"/>
      <c r="D43" s="326"/>
      <c r="E43" s="326"/>
      <c r="F43" s="326"/>
      <c r="G43" s="326"/>
      <c r="H43" s="326"/>
      <c r="I43" s="326"/>
      <c r="J43" s="326"/>
      <c r="K43" s="342"/>
      <c r="L43" s="326"/>
      <c r="M43" s="326"/>
      <c r="N43" s="343"/>
      <c r="O43" s="344"/>
      <c r="P43" s="345"/>
      <c r="Q43" s="346"/>
      <c r="R43" s="11"/>
      <c r="S43" s="10"/>
      <c r="U43" s="502"/>
      <c r="X43" s="477"/>
      <c r="Y43" s="477"/>
      <c r="Z43" s="590"/>
      <c r="AB43" s="81"/>
    </row>
    <row r="44" spans="1:28" s="26" customFormat="1" ht="15">
      <c r="A44" s="118" t="s">
        <v>1024</v>
      </c>
      <c r="B44" s="7"/>
      <c r="C44" s="7"/>
      <c r="D44" s="328"/>
      <c r="E44" s="328"/>
      <c r="F44" s="328"/>
      <c r="G44" s="329"/>
      <c r="H44" s="329"/>
      <c r="I44" s="308"/>
      <c r="J44" s="293"/>
      <c r="K44" s="308"/>
      <c r="L44" s="308"/>
      <c r="M44" s="308"/>
      <c r="N44" s="308"/>
      <c r="O44" s="330"/>
      <c r="P44" s="330"/>
      <c r="Q44" s="330"/>
      <c r="R44" s="32"/>
      <c r="S44" s="29"/>
      <c r="T44" s="30"/>
      <c r="U44" s="501"/>
      <c r="X44" s="474"/>
      <c r="Y44" s="474"/>
      <c r="Z44" s="587"/>
      <c r="AB44" s="79"/>
    </row>
    <row r="45" spans="1:31" ht="31.5" customHeight="1">
      <c r="A45" s="615" t="s">
        <v>10</v>
      </c>
      <c r="B45" s="616"/>
      <c r="C45" s="616"/>
      <c r="D45" s="616"/>
      <c r="E45" s="616"/>
      <c r="F45" s="616"/>
      <c r="G45" s="616"/>
      <c r="H45" s="616"/>
      <c r="I45" s="616"/>
      <c r="J45" s="616"/>
      <c r="K45" s="616"/>
      <c r="L45" s="616"/>
      <c r="M45" s="616"/>
      <c r="N45" s="616"/>
      <c r="O45" s="616"/>
      <c r="P45" s="616"/>
      <c r="Q45" s="617"/>
      <c r="R45" s="632" t="s">
        <v>11</v>
      </c>
      <c r="S45" s="633"/>
      <c r="T45" s="612" t="s">
        <v>651</v>
      </c>
      <c r="U45" s="613"/>
      <c r="V45" s="615" t="s">
        <v>652</v>
      </c>
      <c r="W45" s="616"/>
      <c r="X45" s="616"/>
      <c r="Y45" s="616"/>
      <c r="Z45" s="616"/>
      <c r="AA45" s="616"/>
      <c r="AB45" s="616"/>
      <c r="AC45" s="616"/>
      <c r="AD45" s="617"/>
      <c r="AE45" s="138"/>
    </row>
    <row r="46" spans="1:30" ht="90">
      <c r="A46" s="492" t="s">
        <v>417</v>
      </c>
      <c r="B46" s="88" t="s">
        <v>414</v>
      </c>
      <c r="C46" s="88" t="s">
        <v>415</v>
      </c>
      <c r="D46" s="335" t="s">
        <v>674</v>
      </c>
      <c r="E46" s="385" t="s">
        <v>56</v>
      </c>
      <c r="F46" s="385" t="s">
        <v>57</v>
      </c>
      <c r="G46" s="298" t="s">
        <v>58</v>
      </c>
      <c r="H46" s="25" t="s">
        <v>713</v>
      </c>
      <c r="I46" s="385" t="s">
        <v>646</v>
      </c>
      <c r="J46" s="312" t="s">
        <v>650</v>
      </c>
      <c r="K46" s="312" t="s">
        <v>0</v>
      </c>
      <c r="L46" s="312" t="s">
        <v>9</v>
      </c>
      <c r="M46" s="385" t="s">
        <v>524</v>
      </c>
      <c r="N46" s="385" t="s">
        <v>653</v>
      </c>
      <c r="O46" s="335" t="s">
        <v>675</v>
      </c>
      <c r="P46" s="335" t="s">
        <v>676</v>
      </c>
      <c r="Q46" s="335" t="s">
        <v>305</v>
      </c>
      <c r="R46" s="55" t="s">
        <v>645</v>
      </c>
      <c r="S46" s="13" t="s">
        <v>986</v>
      </c>
      <c r="T46" s="468" t="s">
        <v>987</v>
      </c>
      <c r="U46" s="496" t="s">
        <v>705</v>
      </c>
      <c r="V46" s="55" t="s">
        <v>647</v>
      </c>
      <c r="W46" s="588" t="s">
        <v>648</v>
      </c>
      <c r="X46" s="335" t="s">
        <v>53</v>
      </c>
      <c r="Y46" s="312" t="s">
        <v>53</v>
      </c>
      <c r="Z46" s="588" t="s">
        <v>53</v>
      </c>
      <c r="AA46" s="203" t="s">
        <v>752</v>
      </c>
      <c r="AB46" s="236" t="s">
        <v>55</v>
      </c>
      <c r="AC46" s="55" t="s">
        <v>678</v>
      </c>
      <c r="AD46" s="55" t="s">
        <v>679</v>
      </c>
    </row>
    <row r="47" spans="1:28" ht="15">
      <c r="A47" s="458" t="s">
        <v>455</v>
      </c>
      <c r="B47" s="59" t="s">
        <v>344</v>
      </c>
      <c r="C47" s="34" t="s">
        <v>322</v>
      </c>
      <c r="D47" s="336" t="s">
        <v>306</v>
      </c>
      <c r="E47" s="456" t="s">
        <v>523</v>
      </c>
      <c r="F47" s="463" t="s">
        <v>634</v>
      </c>
      <c r="G47" s="299" t="s">
        <v>563</v>
      </c>
      <c r="H47" s="299"/>
      <c r="I47" s="463" t="s">
        <v>483</v>
      </c>
      <c r="J47" s="338" t="s">
        <v>513</v>
      </c>
      <c r="K47" s="315" t="s">
        <v>2</v>
      </c>
      <c r="L47" s="315" t="s">
        <v>609</v>
      </c>
      <c r="M47" s="456" t="s">
        <v>377</v>
      </c>
      <c r="N47" s="462" t="s">
        <v>740</v>
      </c>
      <c r="O47" s="340"/>
      <c r="P47" s="315"/>
      <c r="Q47" s="338"/>
      <c r="R47" s="15">
        <v>1.6</v>
      </c>
      <c r="S47" s="96">
        <v>178251</v>
      </c>
      <c r="T47" s="497"/>
      <c r="U47" s="498"/>
      <c r="V47" s="115">
        <f>U47/100*45</f>
        <v>0</v>
      </c>
      <c r="W47" s="228">
        <f aca="true" t="shared" si="1" ref="W47:W71">V47*R47</f>
        <v>0</v>
      </c>
      <c r="X47" s="514">
        <f aca="true" t="shared" si="2" ref="X47:X71">W47/S47*43560</f>
        <v>0</v>
      </c>
      <c r="Y47" s="46">
        <f>W47/S47*43560</f>
        <v>0</v>
      </c>
      <c r="Z47" s="228">
        <f>IF(Y47&gt;AA47,"too high",Y47)</f>
        <v>0</v>
      </c>
      <c r="AA47" s="202">
        <v>0.25</v>
      </c>
      <c r="AB47" s="238">
        <f aca="true" t="shared" si="3" ref="AB47:AB71">X47*T47</f>
        <v>0</v>
      </c>
    </row>
    <row r="48" spans="1:28" ht="30">
      <c r="A48" s="458" t="s">
        <v>455</v>
      </c>
      <c r="B48" s="59" t="s">
        <v>387</v>
      </c>
      <c r="C48" s="34" t="s">
        <v>220</v>
      </c>
      <c r="D48" s="38" t="s">
        <v>219</v>
      </c>
      <c r="E48" s="453" t="s">
        <v>523</v>
      </c>
      <c r="F48" s="453" t="s">
        <v>634</v>
      </c>
      <c r="G48" s="299" t="s">
        <v>535</v>
      </c>
      <c r="H48" s="299"/>
      <c r="I48" s="454" t="s">
        <v>484</v>
      </c>
      <c r="J48" s="15" t="s">
        <v>513</v>
      </c>
      <c r="K48" s="38" t="s">
        <v>4</v>
      </c>
      <c r="L48" s="315" t="s">
        <v>559</v>
      </c>
      <c r="M48" s="463" t="s">
        <v>484</v>
      </c>
      <c r="N48" s="535" t="s">
        <v>874</v>
      </c>
      <c r="O48" s="222" t="s">
        <v>218</v>
      </c>
      <c r="P48" s="222" t="s">
        <v>218</v>
      </c>
      <c r="Q48" s="39" t="s">
        <v>875</v>
      </c>
      <c r="R48" s="15">
        <v>2</v>
      </c>
      <c r="S48" s="96">
        <v>200000</v>
      </c>
      <c r="T48" s="497"/>
      <c r="U48" s="498"/>
      <c r="V48" s="115">
        <f aca="true" t="shared" si="4" ref="V48:V111">U48/100*45</f>
        <v>0</v>
      </c>
      <c r="W48" s="228">
        <f t="shared" si="1"/>
        <v>0</v>
      </c>
      <c r="X48" s="514">
        <f t="shared" si="2"/>
        <v>0</v>
      </c>
      <c r="Y48" s="46">
        <f aca="true" t="shared" si="5" ref="Y48:Y111">W48/S48*43560</f>
        <v>0</v>
      </c>
      <c r="Z48" s="228">
        <f aca="true" t="shared" si="6" ref="Z48:Z110">Y48</f>
        <v>0</v>
      </c>
      <c r="AA48" s="470"/>
      <c r="AB48" s="238">
        <f t="shared" si="3"/>
        <v>0</v>
      </c>
    </row>
    <row r="49" spans="1:28" ht="30" customHeight="1">
      <c r="A49" s="458" t="s">
        <v>455</v>
      </c>
      <c r="B49" s="43" t="s">
        <v>802</v>
      </c>
      <c r="C49" s="39" t="s">
        <v>223</v>
      </c>
      <c r="D49" s="38" t="s">
        <v>320</v>
      </c>
      <c r="E49" s="454" t="s">
        <v>520</v>
      </c>
      <c r="F49" s="453" t="s">
        <v>634</v>
      </c>
      <c r="G49" s="299" t="s">
        <v>532</v>
      </c>
      <c r="H49" s="299"/>
      <c r="I49" s="454" t="s">
        <v>377</v>
      </c>
      <c r="J49" s="39" t="s">
        <v>485</v>
      </c>
      <c r="K49" s="38" t="s">
        <v>3</v>
      </c>
      <c r="L49" s="320" t="s">
        <v>552</v>
      </c>
      <c r="M49" s="463" t="s">
        <v>377</v>
      </c>
      <c r="N49" s="535" t="s">
        <v>740</v>
      </c>
      <c r="O49" s="222" t="s">
        <v>224</v>
      </c>
      <c r="P49" s="222" t="s">
        <v>224</v>
      </c>
      <c r="Q49" s="39"/>
      <c r="R49" s="15">
        <v>1.8</v>
      </c>
      <c r="S49" s="71">
        <v>156000</v>
      </c>
      <c r="T49" s="497"/>
      <c r="U49" s="498"/>
      <c r="V49" s="115">
        <f t="shared" si="4"/>
        <v>0</v>
      </c>
      <c r="W49" s="228">
        <f t="shared" si="1"/>
        <v>0</v>
      </c>
      <c r="X49" s="514">
        <f t="shared" si="2"/>
        <v>0</v>
      </c>
      <c r="Y49" s="46">
        <f t="shared" si="5"/>
        <v>0</v>
      </c>
      <c r="Z49" s="228">
        <f t="shared" si="6"/>
        <v>0</v>
      </c>
      <c r="AA49" s="470"/>
      <c r="AB49" s="238">
        <f t="shared" si="3"/>
        <v>0</v>
      </c>
    </row>
    <row r="50" spans="1:28" ht="21.75" customHeight="1">
      <c r="A50" s="458" t="s">
        <v>455</v>
      </c>
      <c r="B50" s="60" t="s">
        <v>456</v>
      </c>
      <c r="C50" s="39" t="s">
        <v>226</v>
      </c>
      <c r="D50" s="38" t="s">
        <v>320</v>
      </c>
      <c r="E50" s="454" t="s">
        <v>523</v>
      </c>
      <c r="F50" s="453" t="s">
        <v>634</v>
      </c>
      <c r="G50" s="303" t="s">
        <v>561</v>
      </c>
      <c r="H50" s="303"/>
      <c r="I50" s="454" t="s">
        <v>377</v>
      </c>
      <c r="J50" s="39" t="s">
        <v>485</v>
      </c>
      <c r="K50" s="38" t="s">
        <v>5</v>
      </c>
      <c r="L50" s="315" t="s">
        <v>552</v>
      </c>
      <c r="M50" s="463" t="s">
        <v>484</v>
      </c>
      <c r="N50" s="553" t="s">
        <v>832</v>
      </c>
      <c r="O50" s="340" t="s">
        <v>225</v>
      </c>
      <c r="P50" s="315"/>
      <c r="Q50" s="338"/>
      <c r="R50" s="15">
        <v>1.2</v>
      </c>
      <c r="S50" s="96">
        <v>65000</v>
      </c>
      <c r="T50" s="497"/>
      <c r="U50" s="498"/>
      <c r="V50" s="115">
        <f t="shared" si="4"/>
        <v>0</v>
      </c>
      <c r="W50" s="228">
        <f t="shared" si="1"/>
        <v>0</v>
      </c>
      <c r="X50" s="514">
        <f t="shared" si="2"/>
        <v>0</v>
      </c>
      <c r="Y50" s="46">
        <f t="shared" si="5"/>
        <v>0</v>
      </c>
      <c r="Z50" s="228">
        <f t="shared" si="6"/>
        <v>0</v>
      </c>
      <c r="AA50" s="470"/>
      <c r="AB50" s="238">
        <f t="shared" si="3"/>
        <v>0</v>
      </c>
    </row>
    <row r="51" spans="1:28" ht="18" customHeight="1">
      <c r="A51" s="457" t="s">
        <v>455</v>
      </c>
      <c r="B51" s="59" t="s">
        <v>421</v>
      </c>
      <c r="C51" s="34" t="s">
        <v>235</v>
      </c>
      <c r="D51" s="336" t="s">
        <v>326</v>
      </c>
      <c r="E51" s="463" t="s">
        <v>523</v>
      </c>
      <c r="F51" s="463" t="s">
        <v>634</v>
      </c>
      <c r="G51" s="303">
        <v>60</v>
      </c>
      <c r="H51" s="303"/>
      <c r="I51" s="456" t="s">
        <v>377</v>
      </c>
      <c r="J51" s="338" t="s">
        <v>485</v>
      </c>
      <c r="K51" s="315" t="s">
        <v>4</v>
      </c>
      <c r="L51" s="315" t="s">
        <v>559</v>
      </c>
      <c r="M51" s="456"/>
      <c r="N51" s="462" t="s">
        <v>740</v>
      </c>
      <c r="O51" s="340" t="s">
        <v>234</v>
      </c>
      <c r="P51" s="340" t="s">
        <v>234</v>
      </c>
      <c r="Q51" s="338"/>
      <c r="R51" s="15">
        <v>1.4</v>
      </c>
      <c r="S51" s="96">
        <v>80000</v>
      </c>
      <c r="T51" s="497"/>
      <c r="U51" s="498"/>
      <c r="V51" s="115">
        <f t="shared" si="4"/>
        <v>0</v>
      </c>
      <c r="W51" s="228">
        <f t="shared" si="1"/>
        <v>0</v>
      </c>
      <c r="X51" s="514">
        <f t="shared" si="2"/>
        <v>0</v>
      </c>
      <c r="Y51" s="46">
        <f t="shared" si="5"/>
        <v>0</v>
      </c>
      <c r="Z51" s="228">
        <f t="shared" si="6"/>
        <v>0</v>
      </c>
      <c r="AA51" s="470"/>
      <c r="AB51" s="238">
        <f t="shared" si="3"/>
        <v>0</v>
      </c>
    </row>
    <row r="52" spans="1:28" ht="60">
      <c r="A52" s="458" t="s">
        <v>455</v>
      </c>
      <c r="B52" s="43" t="s">
        <v>457</v>
      </c>
      <c r="C52" s="39" t="s">
        <v>228</v>
      </c>
      <c r="D52" s="38" t="s">
        <v>320</v>
      </c>
      <c r="E52" s="453" t="s">
        <v>523</v>
      </c>
      <c r="F52" s="453" t="s">
        <v>634</v>
      </c>
      <c r="G52" s="303" t="s">
        <v>562</v>
      </c>
      <c r="H52" s="303"/>
      <c r="I52" s="454" t="s">
        <v>377</v>
      </c>
      <c r="J52" s="15" t="s">
        <v>608</v>
      </c>
      <c r="K52" s="38" t="s">
        <v>3</v>
      </c>
      <c r="L52" s="315" t="s">
        <v>543</v>
      </c>
      <c r="M52" s="463" t="s">
        <v>377</v>
      </c>
      <c r="N52" s="535" t="s">
        <v>854</v>
      </c>
      <c r="O52" s="222" t="s">
        <v>227</v>
      </c>
      <c r="P52" s="222" t="s">
        <v>227</v>
      </c>
      <c r="Q52" s="39" t="s">
        <v>879</v>
      </c>
      <c r="R52" s="15">
        <v>1.2</v>
      </c>
      <c r="S52" s="104">
        <v>67000</v>
      </c>
      <c r="T52" s="497"/>
      <c r="U52" s="498"/>
      <c r="V52" s="115">
        <f t="shared" si="4"/>
        <v>0</v>
      </c>
      <c r="W52" s="228">
        <f t="shared" si="1"/>
        <v>0</v>
      </c>
      <c r="X52" s="514">
        <f t="shared" si="2"/>
        <v>0</v>
      </c>
      <c r="Y52" s="46">
        <f t="shared" si="5"/>
        <v>0</v>
      </c>
      <c r="Z52" s="228">
        <f t="shared" si="6"/>
        <v>0</v>
      </c>
      <c r="AA52" s="470"/>
      <c r="AB52" s="238">
        <f t="shared" si="3"/>
        <v>0</v>
      </c>
    </row>
    <row r="53" spans="1:28" ht="27.75" customHeight="1">
      <c r="A53" s="457" t="s">
        <v>455</v>
      </c>
      <c r="B53" s="59" t="s">
        <v>422</v>
      </c>
      <c r="C53" s="34" t="s">
        <v>245</v>
      </c>
      <c r="D53" s="336" t="s">
        <v>326</v>
      </c>
      <c r="E53" s="456" t="s">
        <v>520</v>
      </c>
      <c r="F53" s="456" t="s">
        <v>634</v>
      </c>
      <c r="G53" s="304">
        <v>36</v>
      </c>
      <c r="H53" s="304"/>
      <c r="I53" s="456" t="s">
        <v>483</v>
      </c>
      <c r="J53" s="338" t="s">
        <v>485</v>
      </c>
      <c r="K53" s="315" t="s">
        <v>3</v>
      </c>
      <c r="L53" s="320" t="s">
        <v>558</v>
      </c>
      <c r="M53" s="456" t="s">
        <v>629</v>
      </c>
      <c r="N53" s="462" t="s">
        <v>740</v>
      </c>
      <c r="O53" s="336"/>
      <c r="P53" s="336"/>
      <c r="Q53" s="339"/>
      <c r="R53" s="15">
        <v>0.9</v>
      </c>
      <c r="S53" s="96">
        <v>21000</v>
      </c>
      <c r="T53" s="497"/>
      <c r="U53" s="498"/>
      <c r="V53" s="115">
        <f t="shared" si="4"/>
        <v>0</v>
      </c>
      <c r="W53" s="228">
        <f t="shared" si="1"/>
        <v>0</v>
      </c>
      <c r="X53" s="514">
        <f t="shared" si="2"/>
        <v>0</v>
      </c>
      <c r="Y53" s="46">
        <f t="shared" si="5"/>
        <v>0</v>
      </c>
      <c r="Z53" s="228">
        <f>IF(Y53&gt;AA53,"too high",Y53)</f>
        <v>0</v>
      </c>
      <c r="AA53" s="246">
        <v>3</v>
      </c>
      <c r="AB53" s="238">
        <f t="shared" si="3"/>
        <v>0</v>
      </c>
    </row>
    <row r="54" spans="1:28" ht="15.75" customHeight="1">
      <c r="A54" s="458" t="s">
        <v>455</v>
      </c>
      <c r="B54" s="60" t="s">
        <v>458</v>
      </c>
      <c r="C54" s="39" t="s">
        <v>248</v>
      </c>
      <c r="D54" s="38" t="s">
        <v>320</v>
      </c>
      <c r="E54" s="454" t="s">
        <v>523</v>
      </c>
      <c r="F54" s="453" t="s">
        <v>634</v>
      </c>
      <c r="G54" s="303">
        <v>48</v>
      </c>
      <c r="H54" s="303"/>
      <c r="I54" s="454" t="s">
        <v>483</v>
      </c>
      <c r="J54" s="39" t="s">
        <v>484</v>
      </c>
      <c r="K54" s="38" t="s">
        <v>3</v>
      </c>
      <c r="L54" s="320" t="s">
        <v>559</v>
      </c>
      <c r="M54" s="463" t="s">
        <v>484</v>
      </c>
      <c r="N54" s="535" t="s">
        <v>745</v>
      </c>
      <c r="O54" s="222"/>
      <c r="P54" s="220"/>
      <c r="Q54" s="39"/>
      <c r="R54" s="273">
        <v>1.6</v>
      </c>
      <c r="S54" s="96">
        <v>160000</v>
      </c>
      <c r="T54" s="497"/>
      <c r="U54" s="498"/>
      <c r="V54" s="115">
        <f t="shared" si="4"/>
        <v>0</v>
      </c>
      <c r="W54" s="228">
        <f t="shared" si="1"/>
        <v>0</v>
      </c>
      <c r="X54" s="514">
        <f t="shared" si="2"/>
        <v>0</v>
      </c>
      <c r="Y54" s="46">
        <f t="shared" si="5"/>
        <v>0</v>
      </c>
      <c r="Z54" s="228">
        <f t="shared" si="6"/>
        <v>0</v>
      </c>
      <c r="AA54" s="470"/>
      <c r="AB54" s="238">
        <f t="shared" si="3"/>
        <v>0</v>
      </c>
    </row>
    <row r="55" spans="1:28" ht="12.75" customHeight="1">
      <c r="A55" s="458" t="s">
        <v>455</v>
      </c>
      <c r="B55" s="59" t="s">
        <v>459</v>
      </c>
      <c r="C55" s="34" t="s">
        <v>165</v>
      </c>
      <c r="D55" s="336" t="s">
        <v>326</v>
      </c>
      <c r="E55" s="456" t="s">
        <v>523</v>
      </c>
      <c r="F55" s="463" t="s">
        <v>634</v>
      </c>
      <c r="G55" s="303" t="s">
        <v>578</v>
      </c>
      <c r="H55" s="303"/>
      <c r="I55" s="456" t="s">
        <v>377</v>
      </c>
      <c r="J55" s="338" t="s">
        <v>485</v>
      </c>
      <c r="K55" s="315" t="s">
        <v>4</v>
      </c>
      <c r="L55" s="315" t="s">
        <v>568</v>
      </c>
      <c r="M55" s="456" t="s">
        <v>377</v>
      </c>
      <c r="N55" s="462" t="s">
        <v>740</v>
      </c>
      <c r="O55" s="340" t="s">
        <v>527</v>
      </c>
      <c r="P55" s="348" t="s">
        <v>720</v>
      </c>
      <c r="Q55" s="338"/>
      <c r="R55" s="15">
        <v>1.4</v>
      </c>
      <c r="S55" s="96">
        <v>95000</v>
      </c>
      <c r="T55" s="497"/>
      <c r="U55" s="498"/>
      <c r="V55" s="115">
        <f t="shared" si="4"/>
        <v>0</v>
      </c>
      <c r="W55" s="228">
        <f t="shared" si="1"/>
        <v>0</v>
      </c>
      <c r="X55" s="514">
        <f t="shared" si="2"/>
        <v>0</v>
      </c>
      <c r="Y55" s="46">
        <f t="shared" si="5"/>
        <v>0</v>
      </c>
      <c r="Z55" s="228">
        <f t="shared" si="6"/>
        <v>0</v>
      </c>
      <c r="AA55" s="470"/>
      <c r="AB55" s="238">
        <f t="shared" si="3"/>
        <v>0</v>
      </c>
    </row>
    <row r="56" spans="1:28" ht="16.5" customHeight="1">
      <c r="A56" s="458" t="s">
        <v>455</v>
      </c>
      <c r="B56" s="59" t="s">
        <v>460</v>
      </c>
      <c r="C56" s="34" t="s">
        <v>166</v>
      </c>
      <c r="D56" s="336" t="s">
        <v>333</v>
      </c>
      <c r="E56" s="456" t="s">
        <v>523</v>
      </c>
      <c r="F56" s="463" t="s">
        <v>634</v>
      </c>
      <c r="G56" s="303" t="s">
        <v>567</v>
      </c>
      <c r="H56" s="303"/>
      <c r="I56" s="456" t="s">
        <v>377</v>
      </c>
      <c r="J56" s="338" t="s">
        <v>485</v>
      </c>
      <c r="K56" s="315" t="s">
        <v>4</v>
      </c>
      <c r="L56" s="315" t="s">
        <v>543</v>
      </c>
      <c r="M56" s="456" t="s">
        <v>377</v>
      </c>
      <c r="N56" s="462" t="s">
        <v>740</v>
      </c>
      <c r="O56" s="349"/>
      <c r="P56" s="349"/>
      <c r="Q56" s="338"/>
      <c r="R56" s="15">
        <v>1.8</v>
      </c>
      <c r="S56" s="96">
        <v>160000</v>
      </c>
      <c r="T56" s="497"/>
      <c r="U56" s="498"/>
      <c r="V56" s="115">
        <f t="shared" si="4"/>
        <v>0</v>
      </c>
      <c r="W56" s="228">
        <f t="shared" si="1"/>
        <v>0</v>
      </c>
      <c r="X56" s="514">
        <f t="shared" si="2"/>
        <v>0</v>
      </c>
      <c r="Y56" s="46">
        <f t="shared" si="5"/>
        <v>0</v>
      </c>
      <c r="Z56" s="228">
        <f t="shared" si="6"/>
        <v>0</v>
      </c>
      <c r="AA56" s="470"/>
      <c r="AB56" s="238">
        <f t="shared" si="3"/>
        <v>0</v>
      </c>
    </row>
    <row r="57" spans="1:28" ht="27.75" customHeight="1">
      <c r="A57" s="458" t="s">
        <v>455</v>
      </c>
      <c r="B57" s="126" t="s">
        <v>971</v>
      </c>
      <c r="C57" s="34" t="s">
        <v>168</v>
      </c>
      <c r="D57" s="336" t="s">
        <v>160</v>
      </c>
      <c r="E57" s="456" t="s">
        <v>523</v>
      </c>
      <c r="F57" s="456" t="s">
        <v>634</v>
      </c>
      <c r="G57" s="303">
        <v>24</v>
      </c>
      <c r="H57" s="303"/>
      <c r="I57" s="456" t="s">
        <v>484</v>
      </c>
      <c r="J57" s="338" t="s">
        <v>607</v>
      </c>
      <c r="K57" s="315" t="s">
        <v>2</v>
      </c>
      <c r="L57" s="320" t="s">
        <v>568</v>
      </c>
      <c r="M57" s="456"/>
      <c r="N57" s="462" t="s">
        <v>740</v>
      </c>
      <c r="O57" s="340"/>
      <c r="P57" s="340"/>
      <c r="Q57" s="338"/>
      <c r="R57" s="15">
        <v>2.4</v>
      </c>
      <c r="S57" s="71">
        <v>350000</v>
      </c>
      <c r="T57" s="497"/>
      <c r="U57" s="498"/>
      <c r="V57" s="115">
        <f t="shared" si="4"/>
        <v>0</v>
      </c>
      <c r="W57" s="228">
        <f t="shared" si="1"/>
        <v>0</v>
      </c>
      <c r="X57" s="514">
        <f t="shared" si="2"/>
        <v>0</v>
      </c>
      <c r="Y57" s="46">
        <f t="shared" si="5"/>
        <v>0</v>
      </c>
      <c r="Z57" s="228">
        <f>IF(Y57&gt;AA57,"too high",Y57)</f>
        <v>0</v>
      </c>
      <c r="AA57" s="246">
        <v>0.5</v>
      </c>
      <c r="AB57" s="238">
        <f t="shared" si="3"/>
        <v>0</v>
      </c>
    </row>
    <row r="58" spans="1:28" ht="30">
      <c r="A58" s="458" t="s">
        <v>455</v>
      </c>
      <c r="B58" s="43" t="s">
        <v>972</v>
      </c>
      <c r="C58" s="39" t="s">
        <v>180</v>
      </c>
      <c r="D58" s="38" t="s">
        <v>333</v>
      </c>
      <c r="E58" s="454" t="s">
        <v>523</v>
      </c>
      <c r="F58" s="453" t="s">
        <v>634</v>
      </c>
      <c r="G58" s="303" t="s">
        <v>536</v>
      </c>
      <c r="H58" s="303"/>
      <c r="I58" s="454" t="s">
        <v>484</v>
      </c>
      <c r="J58" s="39" t="s">
        <v>485</v>
      </c>
      <c r="K58" s="38" t="s">
        <v>4</v>
      </c>
      <c r="L58" s="315" t="s">
        <v>559</v>
      </c>
      <c r="M58" s="463" t="s">
        <v>541</v>
      </c>
      <c r="N58" s="535" t="s">
        <v>832</v>
      </c>
      <c r="O58" s="340"/>
      <c r="P58" s="340"/>
      <c r="Q58" s="338"/>
      <c r="R58" s="15">
        <v>1.7</v>
      </c>
      <c r="S58" s="96">
        <v>130000</v>
      </c>
      <c r="T58" s="497"/>
      <c r="U58" s="498"/>
      <c r="V58" s="115">
        <f t="shared" si="4"/>
        <v>0</v>
      </c>
      <c r="W58" s="228">
        <f t="shared" si="1"/>
        <v>0</v>
      </c>
      <c r="X58" s="514">
        <f t="shared" si="2"/>
        <v>0</v>
      </c>
      <c r="Y58" s="46">
        <f t="shared" si="5"/>
        <v>0</v>
      </c>
      <c r="Z58" s="228">
        <f t="shared" si="6"/>
        <v>0</v>
      </c>
      <c r="AA58" s="470"/>
      <c r="AB58" s="238">
        <f t="shared" si="3"/>
        <v>0</v>
      </c>
    </row>
    <row r="59" spans="1:28" ht="18" customHeight="1">
      <c r="A59" s="458" t="s">
        <v>455</v>
      </c>
      <c r="B59" s="60" t="s">
        <v>461</v>
      </c>
      <c r="C59" s="39" t="s">
        <v>181</v>
      </c>
      <c r="D59" s="38" t="s">
        <v>320</v>
      </c>
      <c r="E59" s="454" t="s">
        <v>523</v>
      </c>
      <c r="F59" s="453" t="s">
        <v>634</v>
      </c>
      <c r="G59" s="303">
        <v>84</v>
      </c>
      <c r="H59" s="303"/>
      <c r="I59" s="454" t="s">
        <v>483</v>
      </c>
      <c r="J59" s="39" t="s">
        <v>484</v>
      </c>
      <c r="K59" s="38" t="s">
        <v>4</v>
      </c>
      <c r="L59" s="320" t="s">
        <v>568</v>
      </c>
      <c r="M59" s="463"/>
      <c r="N59" s="535" t="s">
        <v>758</v>
      </c>
      <c r="O59" s="340"/>
      <c r="P59" s="315"/>
      <c r="Q59" s="338"/>
      <c r="R59" s="15">
        <v>0.5</v>
      </c>
      <c r="S59" s="96">
        <v>10000</v>
      </c>
      <c r="T59" s="497"/>
      <c r="U59" s="498"/>
      <c r="V59" s="115">
        <f t="shared" si="4"/>
        <v>0</v>
      </c>
      <c r="W59" s="228">
        <f t="shared" si="1"/>
        <v>0</v>
      </c>
      <c r="X59" s="514">
        <f t="shared" si="2"/>
        <v>0</v>
      </c>
      <c r="Y59" s="46">
        <f t="shared" si="5"/>
        <v>0</v>
      </c>
      <c r="Z59" s="228">
        <f t="shared" si="6"/>
        <v>0</v>
      </c>
      <c r="AA59" s="470"/>
      <c r="AB59" s="238">
        <f t="shared" si="3"/>
        <v>0</v>
      </c>
    </row>
    <row r="60" spans="1:28" ht="31.5" customHeight="1">
      <c r="A60" s="458" t="s">
        <v>455</v>
      </c>
      <c r="B60" s="60" t="s">
        <v>462</v>
      </c>
      <c r="C60" s="39" t="s">
        <v>182</v>
      </c>
      <c r="D60" s="38" t="s">
        <v>160</v>
      </c>
      <c r="E60" s="454" t="s">
        <v>523</v>
      </c>
      <c r="F60" s="453" t="s">
        <v>634</v>
      </c>
      <c r="G60" s="301" t="s">
        <v>846</v>
      </c>
      <c r="H60" s="301"/>
      <c r="I60" s="454" t="s">
        <v>483</v>
      </c>
      <c r="J60" s="39" t="s">
        <v>485</v>
      </c>
      <c r="K60" s="38" t="s">
        <v>4</v>
      </c>
      <c r="L60" s="315" t="s">
        <v>568</v>
      </c>
      <c r="M60" s="463" t="s">
        <v>377</v>
      </c>
      <c r="N60" s="535" t="s">
        <v>832</v>
      </c>
      <c r="O60" s="340"/>
      <c r="P60" s="315"/>
      <c r="Q60" s="338"/>
      <c r="R60" s="15">
        <v>0.6</v>
      </c>
      <c r="S60" s="96">
        <v>15000</v>
      </c>
      <c r="T60" s="497"/>
      <c r="U60" s="498"/>
      <c r="V60" s="115">
        <f t="shared" si="4"/>
        <v>0</v>
      </c>
      <c r="W60" s="228">
        <f t="shared" si="1"/>
        <v>0</v>
      </c>
      <c r="X60" s="514">
        <f t="shared" si="2"/>
        <v>0</v>
      </c>
      <c r="Y60" s="46">
        <f t="shared" si="5"/>
        <v>0</v>
      </c>
      <c r="Z60" s="228">
        <f t="shared" si="6"/>
        <v>0</v>
      </c>
      <c r="AA60" s="470"/>
      <c r="AB60" s="238">
        <f t="shared" si="3"/>
        <v>0</v>
      </c>
    </row>
    <row r="61" spans="1:28" ht="18" customHeight="1">
      <c r="A61" s="458" t="s">
        <v>455</v>
      </c>
      <c r="B61" s="59" t="s">
        <v>389</v>
      </c>
      <c r="C61" s="39" t="s">
        <v>183</v>
      </c>
      <c r="D61" s="315"/>
      <c r="E61" s="456" t="s">
        <v>523</v>
      </c>
      <c r="F61" s="463" t="s">
        <v>634</v>
      </c>
      <c r="G61" s="303" t="s">
        <v>582</v>
      </c>
      <c r="H61" s="303"/>
      <c r="I61" s="456" t="s">
        <v>483</v>
      </c>
      <c r="J61" s="338" t="s">
        <v>518</v>
      </c>
      <c r="K61" s="315" t="s">
        <v>4</v>
      </c>
      <c r="L61" s="315" t="s">
        <v>552</v>
      </c>
      <c r="M61" s="456" t="s">
        <v>377</v>
      </c>
      <c r="N61" s="462" t="s">
        <v>740</v>
      </c>
      <c r="O61" s="340"/>
      <c r="P61" s="340"/>
      <c r="Q61" s="338"/>
      <c r="R61" s="15">
        <v>0.6</v>
      </c>
      <c r="S61" s="96">
        <v>13000</v>
      </c>
      <c r="T61" s="497"/>
      <c r="U61" s="498"/>
      <c r="V61" s="115">
        <f t="shared" si="4"/>
        <v>0</v>
      </c>
      <c r="W61" s="228">
        <f t="shared" si="1"/>
        <v>0</v>
      </c>
      <c r="X61" s="514">
        <f t="shared" si="2"/>
        <v>0</v>
      </c>
      <c r="Y61" s="46">
        <f t="shared" si="5"/>
        <v>0</v>
      </c>
      <c r="Z61" s="228">
        <f>IF(Y61&gt;AA61,"too high",Y61)</f>
        <v>0</v>
      </c>
      <c r="AA61" s="202">
        <v>0.25</v>
      </c>
      <c r="AB61" s="238">
        <f t="shared" si="3"/>
        <v>0</v>
      </c>
    </row>
    <row r="62" spans="1:28" ht="15" customHeight="1">
      <c r="A62" s="458" t="s">
        <v>455</v>
      </c>
      <c r="B62" s="60" t="s">
        <v>348</v>
      </c>
      <c r="C62" s="39" t="s">
        <v>65</v>
      </c>
      <c r="D62" s="38" t="s">
        <v>309</v>
      </c>
      <c r="E62" s="453" t="s">
        <v>523</v>
      </c>
      <c r="F62" s="454" t="s">
        <v>538</v>
      </c>
      <c r="G62" s="303" t="s">
        <v>570</v>
      </c>
      <c r="H62" s="303"/>
      <c r="I62" s="454" t="s">
        <v>377</v>
      </c>
      <c r="J62" s="15" t="s">
        <v>958</v>
      </c>
      <c r="K62" s="38" t="s">
        <v>4</v>
      </c>
      <c r="L62" s="315" t="s">
        <v>543</v>
      </c>
      <c r="M62" s="463" t="s">
        <v>541</v>
      </c>
      <c r="N62" s="535" t="s">
        <v>742</v>
      </c>
      <c r="O62" s="340"/>
      <c r="P62" s="315"/>
      <c r="Q62" s="338"/>
      <c r="R62" s="15">
        <v>0.6</v>
      </c>
      <c r="S62" s="96">
        <v>10000</v>
      </c>
      <c r="T62" s="497"/>
      <c r="U62" s="498"/>
      <c r="V62" s="115">
        <f t="shared" si="4"/>
        <v>0</v>
      </c>
      <c r="W62" s="228">
        <f t="shared" si="1"/>
        <v>0</v>
      </c>
      <c r="X62" s="514">
        <f t="shared" si="2"/>
        <v>0</v>
      </c>
      <c r="Y62" s="46">
        <f t="shared" si="5"/>
        <v>0</v>
      </c>
      <c r="Z62" s="228">
        <f t="shared" si="6"/>
        <v>0</v>
      </c>
      <c r="AA62" s="470"/>
      <c r="AB62" s="238">
        <f t="shared" si="3"/>
        <v>0</v>
      </c>
    </row>
    <row r="63" spans="1:28" ht="30">
      <c r="A63" s="458" t="s">
        <v>455</v>
      </c>
      <c r="B63" s="60" t="s">
        <v>463</v>
      </c>
      <c r="C63" s="39" t="s">
        <v>68</v>
      </c>
      <c r="D63" s="38" t="s">
        <v>202</v>
      </c>
      <c r="E63" s="453" t="s">
        <v>523</v>
      </c>
      <c r="F63" s="453" t="s">
        <v>634</v>
      </c>
      <c r="G63" s="303" t="s">
        <v>532</v>
      </c>
      <c r="H63" s="303"/>
      <c r="I63" s="454" t="s">
        <v>377</v>
      </c>
      <c r="J63" s="15" t="s">
        <v>607</v>
      </c>
      <c r="K63" s="38" t="s">
        <v>4</v>
      </c>
      <c r="L63" s="315" t="s">
        <v>550</v>
      </c>
      <c r="M63" s="463" t="s">
        <v>484</v>
      </c>
      <c r="N63" s="535" t="s">
        <v>914</v>
      </c>
      <c r="O63" s="222"/>
      <c r="P63" s="220"/>
      <c r="Q63" s="15" t="s">
        <v>915</v>
      </c>
      <c r="R63" s="15">
        <v>0.7</v>
      </c>
      <c r="S63" s="96">
        <v>11000</v>
      </c>
      <c r="T63" s="497"/>
      <c r="U63" s="498"/>
      <c r="V63" s="115">
        <f t="shared" si="4"/>
        <v>0</v>
      </c>
      <c r="W63" s="228">
        <f t="shared" si="1"/>
        <v>0</v>
      </c>
      <c r="X63" s="514">
        <f t="shared" si="2"/>
        <v>0</v>
      </c>
      <c r="Y63" s="46">
        <f t="shared" si="5"/>
        <v>0</v>
      </c>
      <c r="Z63" s="228">
        <f t="shared" si="6"/>
        <v>0</v>
      </c>
      <c r="AA63" s="470"/>
      <c r="AB63" s="238">
        <f t="shared" si="3"/>
        <v>0</v>
      </c>
    </row>
    <row r="64" spans="1:28" ht="25.5" customHeight="1">
      <c r="A64" s="458" t="s">
        <v>455</v>
      </c>
      <c r="B64" s="43" t="s">
        <v>464</v>
      </c>
      <c r="C64" s="39" t="s">
        <v>98</v>
      </c>
      <c r="D64" s="38" t="s">
        <v>320</v>
      </c>
      <c r="E64" s="454" t="s">
        <v>520</v>
      </c>
      <c r="F64" s="453" t="s">
        <v>634</v>
      </c>
      <c r="G64" s="303">
        <v>36</v>
      </c>
      <c r="H64" s="303"/>
      <c r="I64" s="454" t="s">
        <v>484</v>
      </c>
      <c r="J64" s="39" t="s">
        <v>607</v>
      </c>
      <c r="K64" s="38" t="s">
        <v>3</v>
      </c>
      <c r="L64" s="315" t="s">
        <v>533</v>
      </c>
      <c r="M64" s="463"/>
      <c r="N64" s="535" t="s">
        <v>744</v>
      </c>
      <c r="O64" s="340"/>
      <c r="P64" s="315"/>
      <c r="Q64" s="338"/>
      <c r="R64" s="15">
        <v>0.8</v>
      </c>
      <c r="S64" s="96">
        <v>20000</v>
      </c>
      <c r="T64" s="497"/>
      <c r="U64" s="498"/>
      <c r="V64" s="115">
        <f t="shared" si="4"/>
        <v>0</v>
      </c>
      <c r="W64" s="228">
        <f t="shared" si="1"/>
        <v>0</v>
      </c>
      <c r="X64" s="514">
        <f t="shared" si="2"/>
        <v>0</v>
      </c>
      <c r="Y64" s="46">
        <f t="shared" si="5"/>
        <v>0</v>
      </c>
      <c r="Z64" s="228">
        <f t="shared" si="6"/>
        <v>0</v>
      </c>
      <c r="AA64" s="470"/>
      <c r="AB64" s="238">
        <f t="shared" si="3"/>
        <v>0</v>
      </c>
    </row>
    <row r="65" spans="1:28" ht="45">
      <c r="A65" s="458" t="s">
        <v>455</v>
      </c>
      <c r="B65" s="60" t="s">
        <v>350</v>
      </c>
      <c r="C65" s="39" t="s">
        <v>102</v>
      </c>
      <c r="D65" s="38"/>
      <c r="E65" s="454" t="s">
        <v>628</v>
      </c>
      <c r="F65" s="453" t="s">
        <v>634</v>
      </c>
      <c r="G65" s="303" t="s">
        <v>589</v>
      </c>
      <c r="H65" s="303"/>
      <c r="I65" s="454" t="s">
        <v>484</v>
      </c>
      <c r="J65" s="39" t="s">
        <v>517</v>
      </c>
      <c r="K65" s="38" t="s">
        <v>3</v>
      </c>
      <c r="L65" s="315" t="s">
        <v>568</v>
      </c>
      <c r="M65" s="463" t="s">
        <v>484</v>
      </c>
      <c r="N65" s="535" t="s">
        <v>745</v>
      </c>
      <c r="O65" s="220"/>
      <c r="P65" s="220"/>
      <c r="Q65" s="39" t="s">
        <v>928</v>
      </c>
      <c r="R65" s="273">
        <v>1</v>
      </c>
      <c r="S65" s="96">
        <v>30000</v>
      </c>
      <c r="T65" s="497"/>
      <c r="U65" s="498"/>
      <c r="V65" s="115">
        <f t="shared" si="4"/>
        <v>0</v>
      </c>
      <c r="W65" s="228">
        <f t="shared" si="1"/>
        <v>0</v>
      </c>
      <c r="X65" s="514">
        <f t="shared" si="2"/>
        <v>0</v>
      </c>
      <c r="Y65" s="46">
        <f t="shared" si="5"/>
        <v>0</v>
      </c>
      <c r="Z65" s="228">
        <f t="shared" si="6"/>
        <v>0</v>
      </c>
      <c r="AA65" s="470"/>
      <c r="AB65" s="238">
        <f t="shared" si="3"/>
        <v>0</v>
      </c>
    </row>
    <row r="66" spans="1:28" ht="15">
      <c r="A66" s="458" t="s">
        <v>455</v>
      </c>
      <c r="B66" s="59" t="s">
        <v>465</v>
      </c>
      <c r="C66" s="34" t="s">
        <v>106</v>
      </c>
      <c r="D66" s="336" t="s">
        <v>333</v>
      </c>
      <c r="E66" s="456" t="s">
        <v>523</v>
      </c>
      <c r="F66" s="463" t="s">
        <v>634</v>
      </c>
      <c r="G66" s="304" t="s">
        <v>590</v>
      </c>
      <c r="H66" s="304"/>
      <c r="I66" s="456" t="s">
        <v>484</v>
      </c>
      <c r="J66" s="338" t="s">
        <v>484</v>
      </c>
      <c r="K66" s="315" t="s">
        <v>4</v>
      </c>
      <c r="L66" s="315" t="s">
        <v>543</v>
      </c>
      <c r="M66" s="456" t="s">
        <v>377</v>
      </c>
      <c r="N66" s="462" t="s">
        <v>740</v>
      </c>
      <c r="O66" s="351"/>
      <c r="P66" s="336"/>
      <c r="Q66" s="339"/>
      <c r="R66" s="15">
        <v>0.7</v>
      </c>
      <c r="S66" s="96">
        <v>14000</v>
      </c>
      <c r="T66" s="497"/>
      <c r="U66" s="498"/>
      <c r="V66" s="115">
        <f t="shared" si="4"/>
        <v>0</v>
      </c>
      <c r="W66" s="228">
        <f t="shared" si="1"/>
        <v>0</v>
      </c>
      <c r="X66" s="514">
        <f t="shared" si="2"/>
        <v>0</v>
      </c>
      <c r="Y66" s="46">
        <f t="shared" si="5"/>
        <v>0</v>
      </c>
      <c r="Z66" s="228">
        <f t="shared" si="6"/>
        <v>0</v>
      </c>
      <c r="AA66" s="470"/>
      <c r="AB66" s="238">
        <f t="shared" si="3"/>
        <v>0</v>
      </c>
    </row>
    <row r="67" spans="1:28" ht="60">
      <c r="A67" s="458" t="s">
        <v>455</v>
      </c>
      <c r="B67" s="60" t="s">
        <v>352</v>
      </c>
      <c r="C67" s="39" t="s">
        <v>115</v>
      </c>
      <c r="D67" s="38" t="s">
        <v>160</v>
      </c>
      <c r="E67" s="454" t="s">
        <v>523</v>
      </c>
      <c r="F67" s="453" t="s">
        <v>634</v>
      </c>
      <c r="G67" s="299" t="s">
        <v>591</v>
      </c>
      <c r="H67" s="299"/>
      <c r="I67" s="454" t="s">
        <v>483</v>
      </c>
      <c r="J67" s="39" t="s">
        <v>607</v>
      </c>
      <c r="K67" s="38" t="s">
        <v>4</v>
      </c>
      <c r="L67" s="308" t="s">
        <v>558</v>
      </c>
      <c r="M67" s="463" t="s">
        <v>377</v>
      </c>
      <c r="N67" s="535" t="s">
        <v>886</v>
      </c>
      <c r="O67" s="220"/>
      <c r="P67" s="220"/>
      <c r="Q67" s="39" t="s">
        <v>936</v>
      </c>
      <c r="R67" s="273">
        <v>0.05</v>
      </c>
      <c r="S67" s="96">
        <v>660</v>
      </c>
      <c r="T67" s="497"/>
      <c r="U67" s="498"/>
      <c r="V67" s="115">
        <f t="shared" si="4"/>
        <v>0</v>
      </c>
      <c r="W67" s="228">
        <f t="shared" si="1"/>
        <v>0</v>
      </c>
      <c r="X67" s="514">
        <f t="shared" si="2"/>
        <v>0</v>
      </c>
      <c r="Y67" s="46">
        <f t="shared" si="5"/>
        <v>0</v>
      </c>
      <c r="Z67" s="228">
        <f t="shared" si="6"/>
        <v>0</v>
      </c>
      <c r="AA67" s="470"/>
      <c r="AB67" s="238">
        <f t="shared" si="3"/>
        <v>0</v>
      </c>
    </row>
    <row r="68" spans="1:28" ht="45">
      <c r="A68" s="458" t="s">
        <v>455</v>
      </c>
      <c r="B68" s="60" t="s">
        <v>466</v>
      </c>
      <c r="C68" s="39" t="s">
        <v>116</v>
      </c>
      <c r="D68" s="38" t="s">
        <v>160</v>
      </c>
      <c r="E68" s="454" t="s">
        <v>523</v>
      </c>
      <c r="F68" s="453" t="s">
        <v>634</v>
      </c>
      <c r="G68" s="303" t="s">
        <v>542</v>
      </c>
      <c r="H68" s="303"/>
      <c r="I68" s="454" t="s">
        <v>483</v>
      </c>
      <c r="J68" s="39" t="s">
        <v>607</v>
      </c>
      <c r="K68" s="38" t="s">
        <v>5</v>
      </c>
      <c r="L68" s="315" t="s">
        <v>568</v>
      </c>
      <c r="M68" s="463" t="s">
        <v>541</v>
      </c>
      <c r="N68" s="535" t="s">
        <v>912</v>
      </c>
      <c r="O68" s="222"/>
      <c r="P68" s="220"/>
      <c r="Q68" s="39" t="s">
        <v>937</v>
      </c>
      <c r="R68" s="273">
        <v>0.1</v>
      </c>
      <c r="S68" s="71">
        <v>1400</v>
      </c>
      <c r="T68" s="497"/>
      <c r="U68" s="498"/>
      <c r="V68" s="115">
        <f t="shared" si="4"/>
        <v>0</v>
      </c>
      <c r="W68" s="228">
        <f t="shared" si="1"/>
        <v>0</v>
      </c>
      <c r="X68" s="514">
        <f t="shared" si="2"/>
        <v>0</v>
      </c>
      <c r="Y68" s="46">
        <f t="shared" si="5"/>
        <v>0</v>
      </c>
      <c r="Z68" s="228">
        <f t="shared" si="6"/>
        <v>0</v>
      </c>
      <c r="AA68" s="470"/>
      <c r="AB68" s="238">
        <f t="shared" si="3"/>
        <v>0</v>
      </c>
    </row>
    <row r="69" spans="1:28" ht="15">
      <c r="A69" s="458" t="s">
        <v>455</v>
      </c>
      <c r="B69" s="60" t="s">
        <v>467</v>
      </c>
      <c r="C69" s="39" t="s">
        <v>120</v>
      </c>
      <c r="D69" s="315" t="s">
        <v>320</v>
      </c>
      <c r="E69" s="463" t="s">
        <v>628</v>
      </c>
      <c r="F69" s="463" t="s">
        <v>634</v>
      </c>
      <c r="G69" s="303">
        <v>72</v>
      </c>
      <c r="H69" s="303"/>
      <c r="I69" s="456" t="s">
        <v>377</v>
      </c>
      <c r="J69" s="338" t="s">
        <v>485</v>
      </c>
      <c r="K69" s="315" t="s">
        <v>4</v>
      </c>
      <c r="L69" s="320" t="s">
        <v>543</v>
      </c>
      <c r="M69" s="456"/>
      <c r="N69" s="462" t="s">
        <v>740</v>
      </c>
      <c r="O69" s="340"/>
      <c r="P69" s="315"/>
      <c r="Q69" s="338"/>
      <c r="R69" s="15">
        <v>2.2</v>
      </c>
      <c r="S69" s="96">
        <v>250000</v>
      </c>
      <c r="T69" s="497"/>
      <c r="U69" s="498"/>
      <c r="V69" s="115">
        <f t="shared" si="4"/>
        <v>0</v>
      </c>
      <c r="W69" s="228">
        <f t="shared" si="1"/>
        <v>0</v>
      </c>
      <c r="X69" s="514">
        <f t="shared" si="2"/>
        <v>0</v>
      </c>
      <c r="Y69" s="46">
        <f t="shared" si="5"/>
        <v>0</v>
      </c>
      <c r="Z69" s="228">
        <f t="shared" si="6"/>
        <v>0</v>
      </c>
      <c r="AA69" s="470"/>
      <c r="AB69" s="238">
        <f t="shared" si="3"/>
        <v>0</v>
      </c>
    </row>
    <row r="70" spans="1:28" ht="15">
      <c r="A70" s="457" t="s">
        <v>455</v>
      </c>
      <c r="B70" s="43" t="s">
        <v>124</v>
      </c>
      <c r="C70" s="39" t="s">
        <v>123</v>
      </c>
      <c r="D70" s="38" t="s">
        <v>326</v>
      </c>
      <c r="E70" s="454" t="s">
        <v>520</v>
      </c>
      <c r="F70" s="453" t="s">
        <v>634</v>
      </c>
      <c r="G70" s="303">
        <v>36</v>
      </c>
      <c r="H70" s="303"/>
      <c r="I70" s="454" t="s">
        <v>377</v>
      </c>
      <c r="J70" s="39" t="s">
        <v>484</v>
      </c>
      <c r="K70" s="38" t="s">
        <v>5</v>
      </c>
      <c r="L70" s="320" t="s">
        <v>559</v>
      </c>
      <c r="M70" s="463"/>
      <c r="N70" s="535" t="s">
        <v>744</v>
      </c>
      <c r="O70" s="220"/>
      <c r="P70" s="220"/>
      <c r="Q70" s="39"/>
      <c r="R70" s="273">
        <v>1.5</v>
      </c>
      <c r="S70" s="96">
        <v>93000</v>
      </c>
      <c r="T70" s="497"/>
      <c r="U70" s="498"/>
      <c r="V70" s="115">
        <f t="shared" si="4"/>
        <v>0</v>
      </c>
      <c r="W70" s="228">
        <f t="shared" si="1"/>
        <v>0</v>
      </c>
      <c r="X70" s="514">
        <f t="shared" si="2"/>
        <v>0</v>
      </c>
      <c r="Y70" s="46">
        <f t="shared" si="5"/>
        <v>0</v>
      </c>
      <c r="Z70" s="228">
        <f t="shared" si="6"/>
        <v>0</v>
      </c>
      <c r="AA70" s="470"/>
      <c r="AB70" s="238">
        <f t="shared" si="3"/>
        <v>0</v>
      </c>
    </row>
    <row r="71" spans="1:28" ht="31.5" customHeight="1">
      <c r="A71" s="458" t="s">
        <v>455</v>
      </c>
      <c r="B71" s="59" t="s">
        <v>468</v>
      </c>
      <c r="C71" s="34" t="s">
        <v>34</v>
      </c>
      <c r="D71" s="38" t="s">
        <v>320</v>
      </c>
      <c r="E71" s="454" t="s">
        <v>523</v>
      </c>
      <c r="F71" s="453" t="s">
        <v>634</v>
      </c>
      <c r="G71" s="303" t="s">
        <v>601</v>
      </c>
      <c r="H71" s="591"/>
      <c r="I71" s="454" t="s">
        <v>377</v>
      </c>
      <c r="J71" s="39" t="s">
        <v>485</v>
      </c>
      <c r="K71" s="38" t="s">
        <v>4</v>
      </c>
      <c r="L71" s="315" t="s">
        <v>543</v>
      </c>
      <c r="M71" s="463" t="s">
        <v>377</v>
      </c>
      <c r="N71" s="535" t="s">
        <v>747</v>
      </c>
      <c r="O71" s="222"/>
      <c r="P71" s="220"/>
      <c r="Q71" s="39"/>
      <c r="R71" s="273">
        <v>1</v>
      </c>
      <c r="S71" s="96">
        <v>24000</v>
      </c>
      <c r="T71" s="497"/>
      <c r="U71" s="498"/>
      <c r="V71" s="115">
        <f t="shared" si="4"/>
        <v>0</v>
      </c>
      <c r="W71" s="228">
        <f t="shared" si="1"/>
        <v>0</v>
      </c>
      <c r="X71" s="514">
        <f t="shared" si="2"/>
        <v>0</v>
      </c>
      <c r="Y71" s="46">
        <f t="shared" si="5"/>
        <v>0</v>
      </c>
      <c r="Z71" s="228">
        <f t="shared" si="6"/>
        <v>0</v>
      </c>
      <c r="AA71" s="470"/>
      <c r="AB71" s="238">
        <f t="shared" si="3"/>
        <v>0</v>
      </c>
    </row>
    <row r="72" spans="1:28" s="7" customFormat="1" ht="15" customHeight="1">
      <c r="A72" s="261"/>
      <c r="B72" s="259"/>
      <c r="C72" s="261"/>
      <c r="D72" s="352"/>
      <c r="E72" s="352"/>
      <c r="F72" s="352"/>
      <c r="G72" s="353"/>
      <c r="H72" s="353"/>
      <c r="I72" s="352"/>
      <c r="J72" s="354"/>
      <c r="K72" s="352"/>
      <c r="L72" s="352"/>
      <c r="M72" s="352"/>
      <c r="N72" s="352"/>
      <c r="O72" s="595"/>
      <c r="P72" s="354"/>
      <c r="Q72" s="354"/>
      <c r="R72" s="260"/>
      <c r="S72" s="288"/>
      <c r="T72" s="504"/>
      <c r="U72" s="505"/>
      <c r="V72" s="289">
        <f t="shared" si="4"/>
        <v>0</v>
      </c>
      <c r="W72" s="263"/>
      <c r="X72" s="512"/>
      <c r="Y72" s="263"/>
      <c r="Z72" s="263"/>
      <c r="AA72" s="290"/>
      <c r="AB72" s="282"/>
    </row>
    <row r="73" spans="1:28" ht="27" customHeight="1">
      <c r="A73" s="458" t="s">
        <v>419</v>
      </c>
      <c r="B73" s="59" t="s">
        <v>470</v>
      </c>
      <c r="C73" s="34" t="s">
        <v>203</v>
      </c>
      <c r="D73" s="336" t="s">
        <v>320</v>
      </c>
      <c r="E73" s="456" t="s">
        <v>523</v>
      </c>
      <c r="F73" s="463" t="s">
        <v>634</v>
      </c>
      <c r="G73" s="299" t="s">
        <v>544</v>
      </c>
      <c r="H73" s="299"/>
      <c r="I73" s="456" t="s">
        <v>377</v>
      </c>
      <c r="J73" s="338" t="s">
        <v>485</v>
      </c>
      <c r="K73" s="315" t="s">
        <v>2</v>
      </c>
      <c r="L73" s="315" t="s">
        <v>546</v>
      </c>
      <c r="M73" s="456" t="s">
        <v>484</v>
      </c>
      <c r="N73" s="462" t="s">
        <v>740</v>
      </c>
      <c r="O73" s="340"/>
      <c r="P73" s="315"/>
      <c r="Q73" s="338"/>
      <c r="R73" s="15">
        <v>0.5</v>
      </c>
      <c r="S73" s="96">
        <v>8000</v>
      </c>
      <c r="T73" s="497"/>
      <c r="U73" s="498"/>
      <c r="V73" s="115">
        <f t="shared" si="4"/>
        <v>0</v>
      </c>
      <c r="W73" s="228">
        <f aca="true" t="shared" si="7" ref="W73:W106">V73*R73</f>
        <v>0</v>
      </c>
      <c r="X73" s="514">
        <f aca="true" t="shared" si="8" ref="X73:X80">W73/S73*43560</f>
        <v>0</v>
      </c>
      <c r="Y73" s="46">
        <f t="shared" si="5"/>
        <v>0</v>
      </c>
      <c r="Z73" s="228">
        <f t="shared" si="6"/>
        <v>0</v>
      </c>
      <c r="AA73" s="470"/>
      <c r="AB73" s="238">
        <f aca="true" t="shared" si="9" ref="AB73:AB79">X73*T73</f>
        <v>0</v>
      </c>
    </row>
    <row r="74" spans="1:28" ht="15">
      <c r="A74" s="458" t="s">
        <v>419</v>
      </c>
      <c r="B74" s="59" t="s">
        <v>420</v>
      </c>
      <c r="C74" s="34" t="s">
        <v>212</v>
      </c>
      <c r="D74" s="336" t="s">
        <v>326</v>
      </c>
      <c r="E74" s="456" t="s">
        <v>523</v>
      </c>
      <c r="F74" s="463" t="s">
        <v>634</v>
      </c>
      <c r="G74" s="299" t="s">
        <v>554</v>
      </c>
      <c r="H74" s="299"/>
      <c r="I74" s="456" t="s">
        <v>377</v>
      </c>
      <c r="J74" s="338" t="s">
        <v>485</v>
      </c>
      <c r="K74" s="315" t="s">
        <v>4</v>
      </c>
      <c r="L74" s="315" t="s">
        <v>547</v>
      </c>
      <c r="M74" s="456" t="s">
        <v>484</v>
      </c>
      <c r="N74" s="462" t="s">
        <v>740</v>
      </c>
      <c r="O74" s="315"/>
      <c r="P74" s="315"/>
      <c r="Q74" s="338"/>
      <c r="R74" s="15">
        <v>0.4</v>
      </c>
      <c r="S74" s="104">
        <v>4800</v>
      </c>
      <c r="T74" s="497"/>
      <c r="U74" s="498"/>
      <c r="V74" s="115">
        <f t="shared" si="4"/>
        <v>0</v>
      </c>
      <c r="W74" s="228">
        <f t="shared" si="7"/>
        <v>0</v>
      </c>
      <c r="X74" s="514">
        <f t="shared" si="8"/>
        <v>0</v>
      </c>
      <c r="Y74" s="46">
        <f t="shared" si="5"/>
        <v>0</v>
      </c>
      <c r="Z74" s="228">
        <f t="shared" si="6"/>
        <v>0</v>
      </c>
      <c r="AA74" s="470"/>
      <c r="AB74" s="238">
        <f t="shared" si="9"/>
        <v>0</v>
      </c>
    </row>
    <row r="75" spans="1:28" ht="15">
      <c r="A75" s="458" t="s">
        <v>419</v>
      </c>
      <c r="B75" s="60" t="s">
        <v>425</v>
      </c>
      <c r="C75" s="39" t="s">
        <v>135</v>
      </c>
      <c r="D75" s="38" t="s">
        <v>326</v>
      </c>
      <c r="E75" s="454" t="s">
        <v>523</v>
      </c>
      <c r="F75" s="453" t="s">
        <v>634</v>
      </c>
      <c r="G75" s="303" t="s">
        <v>536</v>
      </c>
      <c r="H75" s="303"/>
      <c r="I75" s="454" t="s">
        <v>377</v>
      </c>
      <c r="J75" s="15" t="s">
        <v>484</v>
      </c>
      <c r="K75" s="38" t="s">
        <v>4</v>
      </c>
      <c r="L75" s="315" t="s">
        <v>568</v>
      </c>
      <c r="M75" s="463" t="s">
        <v>541</v>
      </c>
      <c r="N75" s="535" t="s">
        <v>833</v>
      </c>
      <c r="O75" s="220"/>
      <c r="P75" s="220"/>
      <c r="Q75" s="39"/>
      <c r="R75" s="273">
        <v>1.5</v>
      </c>
      <c r="S75" s="96">
        <v>92000</v>
      </c>
      <c r="T75" s="497"/>
      <c r="U75" s="498"/>
      <c r="V75" s="115">
        <f t="shared" si="4"/>
        <v>0</v>
      </c>
      <c r="W75" s="228">
        <f t="shared" si="7"/>
        <v>0</v>
      </c>
      <c r="X75" s="514">
        <f t="shared" si="8"/>
        <v>0</v>
      </c>
      <c r="Y75" s="46">
        <f t="shared" si="5"/>
        <v>0</v>
      </c>
      <c r="Z75" s="228">
        <f t="shared" si="6"/>
        <v>0</v>
      </c>
      <c r="AA75" s="470"/>
      <c r="AB75" s="238">
        <f t="shared" si="9"/>
        <v>0</v>
      </c>
    </row>
    <row r="76" spans="1:28" ht="15">
      <c r="A76" s="458" t="s">
        <v>419</v>
      </c>
      <c r="B76" s="59" t="s">
        <v>359</v>
      </c>
      <c r="C76" s="34" t="s">
        <v>137</v>
      </c>
      <c r="D76" s="315" t="s">
        <v>306</v>
      </c>
      <c r="E76" s="456" t="s">
        <v>523</v>
      </c>
      <c r="F76" s="456" t="s">
        <v>538</v>
      </c>
      <c r="G76" s="303">
        <v>9</v>
      </c>
      <c r="H76" s="303"/>
      <c r="I76" s="456" t="s">
        <v>377</v>
      </c>
      <c r="J76" s="338" t="s">
        <v>515</v>
      </c>
      <c r="K76" s="315" t="s">
        <v>2</v>
      </c>
      <c r="L76" s="315" t="s">
        <v>546</v>
      </c>
      <c r="M76" s="456"/>
      <c r="N76" s="462" t="s">
        <v>740</v>
      </c>
      <c r="O76" s="315"/>
      <c r="P76" s="315"/>
      <c r="Q76" s="338"/>
      <c r="R76" s="15">
        <v>0.2</v>
      </c>
      <c r="S76" s="96">
        <v>700</v>
      </c>
      <c r="T76" s="497"/>
      <c r="U76" s="498"/>
      <c r="V76" s="115">
        <f t="shared" si="4"/>
        <v>0</v>
      </c>
      <c r="W76" s="228">
        <f t="shared" si="7"/>
        <v>0</v>
      </c>
      <c r="X76" s="514">
        <f t="shared" si="8"/>
        <v>0</v>
      </c>
      <c r="Y76" s="46">
        <f t="shared" si="5"/>
        <v>0</v>
      </c>
      <c r="Z76" s="228">
        <f t="shared" si="6"/>
        <v>0</v>
      </c>
      <c r="AA76" s="470"/>
      <c r="AB76" s="238">
        <f t="shared" si="9"/>
        <v>0</v>
      </c>
    </row>
    <row r="77" spans="1:28" ht="15">
      <c r="A77" s="458" t="s">
        <v>419</v>
      </c>
      <c r="B77" s="60" t="s">
        <v>401</v>
      </c>
      <c r="C77" s="39" t="s">
        <v>167</v>
      </c>
      <c r="D77" s="38"/>
      <c r="E77" s="454" t="s">
        <v>523</v>
      </c>
      <c r="F77" s="454" t="s">
        <v>538</v>
      </c>
      <c r="G77" s="303" t="s">
        <v>532</v>
      </c>
      <c r="H77" s="303"/>
      <c r="I77" s="454" t="s">
        <v>377</v>
      </c>
      <c r="J77" s="15" t="s">
        <v>513</v>
      </c>
      <c r="K77" s="38" t="s">
        <v>3</v>
      </c>
      <c r="L77" s="315" t="s">
        <v>547</v>
      </c>
      <c r="M77" s="463" t="s">
        <v>484</v>
      </c>
      <c r="N77" s="552">
        <v>67</v>
      </c>
      <c r="O77" s="222"/>
      <c r="P77" s="220"/>
      <c r="Q77" s="39"/>
      <c r="R77" s="273">
        <v>0.5</v>
      </c>
      <c r="S77" s="96">
        <v>8000</v>
      </c>
      <c r="T77" s="497"/>
      <c r="U77" s="498"/>
      <c r="V77" s="115">
        <f t="shared" si="4"/>
        <v>0</v>
      </c>
      <c r="W77" s="228">
        <f t="shared" si="7"/>
        <v>0</v>
      </c>
      <c r="X77" s="514">
        <f t="shared" si="8"/>
        <v>0</v>
      </c>
      <c r="Y77" s="46">
        <f t="shared" si="5"/>
        <v>0</v>
      </c>
      <c r="Z77" s="228">
        <f t="shared" si="6"/>
        <v>0</v>
      </c>
      <c r="AA77" s="470"/>
      <c r="AB77" s="238">
        <f t="shared" si="9"/>
        <v>0</v>
      </c>
    </row>
    <row r="78" spans="1:28" ht="15">
      <c r="A78" s="458" t="s">
        <v>419</v>
      </c>
      <c r="B78" s="43" t="s">
        <v>361</v>
      </c>
      <c r="C78" s="39" t="s">
        <v>169</v>
      </c>
      <c r="D78" s="38" t="s">
        <v>313</v>
      </c>
      <c r="E78" s="454" t="s">
        <v>523</v>
      </c>
      <c r="F78" s="453" t="s">
        <v>634</v>
      </c>
      <c r="G78" s="303" t="s">
        <v>579</v>
      </c>
      <c r="H78" s="303"/>
      <c r="I78" s="454" t="s">
        <v>484</v>
      </c>
      <c r="J78" s="15" t="s">
        <v>513</v>
      </c>
      <c r="K78" s="38" t="s">
        <v>2</v>
      </c>
      <c r="L78" s="315">
        <v>7</v>
      </c>
      <c r="M78" s="463" t="s">
        <v>541</v>
      </c>
      <c r="N78" s="535" t="s">
        <v>740</v>
      </c>
      <c r="O78" s="220"/>
      <c r="P78" s="220"/>
      <c r="Q78" s="39"/>
      <c r="R78" s="273">
        <v>1.3</v>
      </c>
      <c r="S78" s="96">
        <v>70000</v>
      </c>
      <c r="T78" s="497"/>
      <c r="U78" s="498"/>
      <c r="V78" s="115">
        <f t="shared" si="4"/>
        <v>0</v>
      </c>
      <c r="W78" s="228">
        <f t="shared" si="7"/>
        <v>0</v>
      </c>
      <c r="X78" s="514">
        <f t="shared" si="8"/>
        <v>0</v>
      </c>
      <c r="Y78" s="46">
        <f t="shared" si="5"/>
        <v>0</v>
      </c>
      <c r="Z78" s="228">
        <f t="shared" si="6"/>
        <v>0</v>
      </c>
      <c r="AA78" s="470"/>
      <c r="AB78" s="238">
        <f t="shared" si="9"/>
        <v>0</v>
      </c>
    </row>
    <row r="79" spans="1:28" ht="15">
      <c r="A79" s="458" t="s">
        <v>419</v>
      </c>
      <c r="B79" s="60" t="s">
        <v>471</v>
      </c>
      <c r="C79" s="38" t="s">
        <v>170</v>
      </c>
      <c r="D79" s="315" t="s">
        <v>320</v>
      </c>
      <c r="E79" s="437" t="s">
        <v>523</v>
      </c>
      <c r="F79" s="437" t="s">
        <v>634</v>
      </c>
      <c r="G79" s="299" t="s">
        <v>576</v>
      </c>
      <c r="H79" s="299"/>
      <c r="I79" s="437" t="s">
        <v>377</v>
      </c>
      <c r="J79" s="338" t="s">
        <v>607</v>
      </c>
      <c r="K79" s="315" t="s">
        <v>4</v>
      </c>
      <c r="L79" s="315" t="s">
        <v>543</v>
      </c>
      <c r="M79" s="437" t="s">
        <v>377</v>
      </c>
      <c r="N79" s="437" t="s">
        <v>740</v>
      </c>
      <c r="O79" s="340"/>
      <c r="P79" s="315"/>
      <c r="Q79" s="338"/>
      <c r="R79" s="15">
        <v>2.3</v>
      </c>
      <c r="S79" s="442">
        <v>280000</v>
      </c>
      <c r="T79" s="497"/>
      <c r="U79" s="498"/>
      <c r="V79" s="115">
        <f t="shared" si="4"/>
        <v>0</v>
      </c>
      <c r="W79" s="228">
        <f t="shared" si="7"/>
        <v>0</v>
      </c>
      <c r="X79" s="514">
        <f t="shared" si="8"/>
        <v>0</v>
      </c>
      <c r="Y79" s="46">
        <f t="shared" si="5"/>
        <v>0</v>
      </c>
      <c r="Z79" s="228">
        <f t="shared" si="6"/>
        <v>0</v>
      </c>
      <c r="AA79" s="470"/>
      <c r="AB79" s="238">
        <f t="shared" si="9"/>
        <v>0</v>
      </c>
    </row>
    <row r="80" spans="1:33" s="32" customFormat="1" ht="30" customHeight="1">
      <c r="A80" s="240" t="s">
        <v>419</v>
      </c>
      <c r="B80" s="43" t="s">
        <v>363</v>
      </c>
      <c r="C80" s="39" t="s">
        <v>190</v>
      </c>
      <c r="D80" s="38" t="s">
        <v>241</v>
      </c>
      <c r="E80" s="453" t="s">
        <v>523</v>
      </c>
      <c r="F80" s="453" t="s">
        <v>634</v>
      </c>
      <c r="G80" s="299" t="s">
        <v>549</v>
      </c>
      <c r="H80" s="299"/>
      <c r="I80" s="454" t="s">
        <v>484</v>
      </c>
      <c r="J80" s="15" t="s">
        <v>607</v>
      </c>
      <c r="K80" s="38" t="s">
        <v>3</v>
      </c>
      <c r="L80" s="315" t="s">
        <v>550</v>
      </c>
      <c r="M80" s="463" t="s">
        <v>377</v>
      </c>
      <c r="N80" s="535" t="s">
        <v>790</v>
      </c>
      <c r="O80" s="220"/>
      <c r="P80" s="220"/>
      <c r="Q80" s="39"/>
      <c r="R80" s="273">
        <v>2</v>
      </c>
      <c r="S80" s="40">
        <v>190000</v>
      </c>
      <c r="T80" s="497"/>
      <c r="U80" s="498"/>
      <c r="V80" s="115">
        <f t="shared" si="4"/>
        <v>0</v>
      </c>
      <c r="W80" s="228">
        <f t="shared" si="7"/>
        <v>0</v>
      </c>
      <c r="X80" s="515">
        <f t="shared" si="8"/>
        <v>0</v>
      </c>
      <c r="Y80" s="46">
        <f t="shared" si="5"/>
        <v>0</v>
      </c>
      <c r="Z80" s="228">
        <f t="shared" si="6"/>
        <v>0</v>
      </c>
      <c r="AA80" s="246"/>
      <c r="AB80" s="228">
        <f>X80</f>
        <v>0</v>
      </c>
      <c r="AC80" s="266"/>
      <c r="AD80" s="267">
        <f>X80*T80</f>
        <v>0</v>
      </c>
      <c r="AE80" s="78"/>
      <c r="AF80" s="78"/>
      <c r="AG80" s="292"/>
    </row>
    <row r="81" spans="1:28" ht="15">
      <c r="A81" s="458" t="s">
        <v>419</v>
      </c>
      <c r="B81" s="43" t="s">
        <v>827</v>
      </c>
      <c r="C81" s="39" t="s">
        <v>497</v>
      </c>
      <c r="D81" s="125" t="s">
        <v>313</v>
      </c>
      <c r="E81" s="454" t="s">
        <v>523</v>
      </c>
      <c r="F81" s="454" t="s">
        <v>634</v>
      </c>
      <c r="G81" s="299" t="s">
        <v>583</v>
      </c>
      <c r="H81" s="299"/>
      <c r="I81" s="454" t="s">
        <v>377</v>
      </c>
      <c r="J81" s="39" t="s">
        <v>607</v>
      </c>
      <c r="K81" s="38"/>
      <c r="L81" s="315" t="s">
        <v>566</v>
      </c>
      <c r="M81" s="463" t="s">
        <v>541</v>
      </c>
      <c r="N81" s="535" t="s">
        <v>832</v>
      </c>
      <c r="O81" s="220"/>
      <c r="P81" s="220"/>
      <c r="Q81" s="39"/>
      <c r="R81" s="273">
        <v>1.4</v>
      </c>
      <c r="S81" s="40">
        <v>80000</v>
      </c>
      <c r="T81" s="497"/>
      <c r="U81" s="498"/>
      <c r="V81" s="115">
        <f t="shared" si="4"/>
        <v>0</v>
      </c>
      <c r="W81" s="228">
        <f t="shared" si="7"/>
        <v>0</v>
      </c>
      <c r="X81" s="514"/>
      <c r="Y81" s="46">
        <f t="shared" si="5"/>
        <v>0</v>
      </c>
      <c r="Z81" s="228">
        <f t="shared" si="6"/>
        <v>0</v>
      </c>
      <c r="AA81" s="470"/>
      <c r="AB81" s="238"/>
    </row>
    <row r="82" spans="1:28" ht="31.5" customHeight="1">
      <c r="A82" s="458" t="s">
        <v>419</v>
      </c>
      <c r="B82" s="60" t="s">
        <v>472</v>
      </c>
      <c r="C82" s="39" t="s">
        <v>191</v>
      </c>
      <c r="D82" s="38" t="s">
        <v>320</v>
      </c>
      <c r="E82" s="454" t="s">
        <v>627</v>
      </c>
      <c r="F82" s="454" t="s">
        <v>634</v>
      </c>
      <c r="G82" s="299" t="s">
        <v>637</v>
      </c>
      <c r="H82" s="299"/>
      <c r="I82" s="454" t="s">
        <v>483</v>
      </c>
      <c r="J82" s="39" t="s">
        <v>485</v>
      </c>
      <c r="K82" s="38" t="s">
        <v>2</v>
      </c>
      <c r="L82" s="320" t="s">
        <v>558</v>
      </c>
      <c r="M82" s="463" t="s">
        <v>377</v>
      </c>
      <c r="N82" s="535" t="s">
        <v>740</v>
      </c>
      <c r="O82" s="222"/>
      <c r="P82" s="220"/>
      <c r="Q82" s="39"/>
      <c r="R82" s="273">
        <v>0.3</v>
      </c>
      <c r="S82" s="96">
        <v>4000</v>
      </c>
      <c r="T82" s="497"/>
      <c r="U82" s="498"/>
      <c r="V82" s="115">
        <f t="shared" si="4"/>
        <v>0</v>
      </c>
      <c r="W82" s="228">
        <f t="shared" si="7"/>
        <v>0</v>
      </c>
      <c r="X82" s="514">
        <f aca="true" t="shared" si="10" ref="X82:X97">W82/S82*43560</f>
        <v>0</v>
      </c>
      <c r="Y82" s="46">
        <f t="shared" si="5"/>
        <v>0</v>
      </c>
      <c r="Z82" s="228">
        <f t="shared" si="6"/>
        <v>0</v>
      </c>
      <c r="AA82" s="470"/>
      <c r="AB82" s="238">
        <f aca="true" t="shared" si="11" ref="AB82:AB99">X82*T82</f>
        <v>0</v>
      </c>
    </row>
    <row r="83" spans="1:28" ht="17.25" customHeight="1">
      <c r="A83" s="458" t="s">
        <v>419</v>
      </c>
      <c r="B83" s="59" t="s">
        <v>473</v>
      </c>
      <c r="C83" s="34" t="s">
        <v>192</v>
      </c>
      <c r="D83" s="315" t="s">
        <v>320</v>
      </c>
      <c r="E83" s="456" t="s">
        <v>627</v>
      </c>
      <c r="F83" s="456" t="s">
        <v>634</v>
      </c>
      <c r="G83" s="299" t="s">
        <v>637</v>
      </c>
      <c r="H83" s="299"/>
      <c r="I83" s="456" t="s">
        <v>483</v>
      </c>
      <c r="J83" s="338" t="s">
        <v>485</v>
      </c>
      <c r="K83" s="315" t="s">
        <v>2</v>
      </c>
      <c r="L83" s="320" t="s">
        <v>533</v>
      </c>
      <c r="M83" s="464" t="s">
        <v>377</v>
      </c>
      <c r="N83" s="462" t="s">
        <v>838</v>
      </c>
      <c r="O83" s="356"/>
      <c r="P83" s="323"/>
      <c r="Q83" s="338"/>
      <c r="R83" s="15">
        <v>0.2</v>
      </c>
      <c r="S83" s="96">
        <v>1600</v>
      </c>
      <c r="T83" s="497"/>
      <c r="U83" s="498"/>
      <c r="V83" s="115">
        <f t="shared" si="4"/>
        <v>0</v>
      </c>
      <c r="W83" s="228">
        <f t="shared" si="7"/>
        <v>0</v>
      </c>
      <c r="X83" s="514">
        <f t="shared" si="10"/>
        <v>0</v>
      </c>
      <c r="Y83" s="46">
        <f t="shared" si="5"/>
        <v>0</v>
      </c>
      <c r="Z83" s="228">
        <f t="shared" si="6"/>
        <v>0</v>
      </c>
      <c r="AA83" s="470"/>
      <c r="AB83" s="238">
        <f t="shared" si="11"/>
        <v>0</v>
      </c>
    </row>
    <row r="84" spans="1:28" ht="60">
      <c r="A84" s="458" t="s">
        <v>419</v>
      </c>
      <c r="B84" s="60" t="s">
        <v>427</v>
      </c>
      <c r="C84" s="39" t="s">
        <v>193</v>
      </c>
      <c r="D84" s="38" t="s">
        <v>326</v>
      </c>
      <c r="E84" s="454" t="s">
        <v>523</v>
      </c>
      <c r="F84" s="454" t="s">
        <v>634</v>
      </c>
      <c r="G84" s="299" t="s">
        <v>536</v>
      </c>
      <c r="H84" s="299"/>
      <c r="I84" s="454" t="s">
        <v>377</v>
      </c>
      <c r="J84" s="39" t="s">
        <v>608</v>
      </c>
      <c r="K84" s="38" t="s">
        <v>2</v>
      </c>
      <c r="L84" s="320" t="s">
        <v>546</v>
      </c>
      <c r="M84" s="463"/>
      <c r="N84" s="535" t="s">
        <v>908</v>
      </c>
      <c r="O84" s="220"/>
      <c r="P84" s="220"/>
      <c r="Q84" s="39" t="s">
        <v>909</v>
      </c>
      <c r="R84" s="273">
        <v>0.2</v>
      </c>
      <c r="S84" s="96">
        <v>1300</v>
      </c>
      <c r="T84" s="497"/>
      <c r="U84" s="498"/>
      <c r="V84" s="115">
        <f t="shared" si="4"/>
        <v>0</v>
      </c>
      <c r="W84" s="228">
        <f t="shared" si="7"/>
        <v>0</v>
      </c>
      <c r="X84" s="514">
        <f t="shared" si="10"/>
        <v>0</v>
      </c>
      <c r="Y84" s="46">
        <f t="shared" si="5"/>
        <v>0</v>
      </c>
      <c r="Z84" s="228">
        <f t="shared" si="6"/>
        <v>0</v>
      </c>
      <c r="AA84" s="470"/>
      <c r="AB84" s="238">
        <f t="shared" si="11"/>
        <v>0</v>
      </c>
    </row>
    <row r="85" spans="1:28" s="32" customFormat="1" ht="30">
      <c r="A85" s="457" t="s">
        <v>419</v>
      </c>
      <c r="B85" s="60" t="s">
        <v>794</v>
      </c>
      <c r="C85" s="39" t="s">
        <v>793</v>
      </c>
      <c r="D85" s="38" t="s">
        <v>326</v>
      </c>
      <c r="E85" s="454" t="s">
        <v>523</v>
      </c>
      <c r="F85" s="454" t="s">
        <v>634</v>
      </c>
      <c r="G85" s="299" t="s">
        <v>536</v>
      </c>
      <c r="H85" s="299"/>
      <c r="I85" s="454" t="s">
        <v>377</v>
      </c>
      <c r="J85" s="39" t="s">
        <v>608</v>
      </c>
      <c r="K85" s="125" t="s">
        <v>2</v>
      </c>
      <c r="L85" s="320" t="s">
        <v>546</v>
      </c>
      <c r="M85" s="463" t="s">
        <v>377</v>
      </c>
      <c r="N85" s="535" t="s">
        <v>910</v>
      </c>
      <c r="O85" s="220"/>
      <c r="P85" s="219" t="s">
        <v>795</v>
      </c>
      <c r="Q85" s="39" t="s">
        <v>911</v>
      </c>
      <c r="R85" s="273">
        <v>0.15</v>
      </c>
      <c r="S85" s="40">
        <v>1000</v>
      </c>
      <c r="T85" s="497"/>
      <c r="U85" s="498"/>
      <c r="V85" s="115">
        <f t="shared" si="4"/>
        <v>0</v>
      </c>
      <c r="W85" s="228">
        <f t="shared" si="7"/>
        <v>0</v>
      </c>
      <c r="X85" s="515">
        <f t="shared" si="10"/>
        <v>0</v>
      </c>
      <c r="Y85" s="46">
        <f t="shared" si="5"/>
        <v>0</v>
      </c>
      <c r="Z85" s="228">
        <f t="shared" si="6"/>
        <v>0</v>
      </c>
      <c r="AA85" s="246"/>
      <c r="AB85" s="238">
        <f t="shared" si="11"/>
        <v>0</v>
      </c>
    </row>
    <row r="86" spans="1:28" ht="30">
      <c r="A86" s="458" t="s">
        <v>419</v>
      </c>
      <c r="B86" s="60" t="s">
        <v>475</v>
      </c>
      <c r="C86" s="39" t="s">
        <v>70</v>
      </c>
      <c r="D86" s="38" t="s">
        <v>333</v>
      </c>
      <c r="E86" s="453" t="s">
        <v>628</v>
      </c>
      <c r="F86" s="454" t="s">
        <v>538</v>
      </c>
      <c r="G86" s="299" t="s">
        <v>564</v>
      </c>
      <c r="H86" s="299"/>
      <c r="I86" s="454" t="s">
        <v>484</v>
      </c>
      <c r="J86" s="15" t="s">
        <v>484</v>
      </c>
      <c r="K86" s="38" t="s">
        <v>5</v>
      </c>
      <c r="L86" s="315" t="s">
        <v>568</v>
      </c>
      <c r="M86" s="463" t="s">
        <v>484</v>
      </c>
      <c r="N86" s="535" t="s">
        <v>914</v>
      </c>
      <c r="O86" s="222"/>
      <c r="P86" s="220"/>
      <c r="Q86" s="15" t="s">
        <v>915</v>
      </c>
      <c r="R86" s="273">
        <v>3</v>
      </c>
      <c r="S86" s="71">
        <v>500000</v>
      </c>
      <c r="T86" s="497"/>
      <c r="U86" s="498"/>
      <c r="V86" s="115">
        <f t="shared" si="4"/>
        <v>0</v>
      </c>
      <c r="W86" s="228">
        <f t="shared" si="7"/>
        <v>0</v>
      </c>
      <c r="X86" s="514">
        <f t="shared" si="10"/>
        <v>0</v>
      </c>
      <c r="Y86" s="46">
        <f t="shared" si="5"/>
        <v>0</v>
      </c>
      <c r="Z86" s="228">
        <f t="shared" si="6"/>
        <v>0</v>
      </c>
      <c r="AA86" s="470"/>
      <c r="AB86" s="238">
        <f t="shared" si="11"/>
        <v>0</v>
      </c>
    </row>
    <row r="87" spans="1:28" ht="30">
      <c r="A87" s="458" t="s">
        <v>419</v>
      </c>
      <c r="B87" s="59" t="s">
        <v>476</v>
      </c>
      <c r="C87" s="34" t="s">
        <v>71</v>
      </c>
      <c r="D87" s="315" t="s">
        <v>313</v>
      </c>
      <c r="E87" s="463" t="s">
        <v>523</v>
      </c>
      <c r="F87" s="463" t="s">
        <v>538</v>
      </c>
      <c r="G87" s="299" t="s">
        <v>544</v>
      </c>
      <c r="H87" s="299"/>
      <c r="I87" s="456" t="s">
        <v>484</v>
      </c>
      <c r="J87" s="318" t="s">
        <v>607</v>
      </c>
      <c r="K87" s="315" t="s">
        <v>4</v>
      </c>
      <c r="L87" s="315" t="s">
        <v>543</v>
      </c>
      <c r="M87" s="456" t="s">
        <v>377</v>
      </c>
      <c r="N87" s="462" t="s">
        <v>740</v>
      </c>
      <c r="O87" s="340"/>
      <c r="P87" s="315"/>
      <c r="Q87" s="338"/>
      <c r="R87" s="15">
        <v>3</v>
      </c>
      <c r="S87" s="96">
        <v>500000</v>
      </c>
      <c r="T87" s="497"/>
      <c r="U87" s="498"/>
      <c r="V87" s="115">
        <f t="shared" si="4"/>
        <v>0</v>
      </c>
      <c r="W87" s="228">
        <f t="shared" si="7"/>
        <v>0</v>
      </c>
      <c r="X87" s="514">
        <f t="shared" si="10"/>
        <v>0</v>
      </c>
      <c r="Y87" s="46">
        <f t="shared" si="5"/>
        <v>0</v>
      </c>
      <c r="Z87" s="228">
        <f t="shared" si="6"/>
        <v>0</v>
      </c>
      <c r="AA87" s="470"/>
      <c r="AB87" s="238">
        <f t="shared" si="11"/>
        <v>0</v>
      </c>
    </row>
    <row r="88" spans="1:28" ht="15">
      <c r="A88" s="458" t="s">
        <v>419</v>
      </c>
      <c r="B88" s="59" t="s">
        <v>477</v>
      </c>
      <c r="C88" s="34" t="s">
        <v>73</v>
      </c>
      <c r="D88" s="315" t="s">
        <v>320</v>
      </c>
      <c r="E88" s="456" t="s">
        <v>627</v>
      </c>
      <c r="F88" s="456" t="s">
        <v>484</v>
      </c>
      <c r="G88" s="303">
        <v>24</v>
      </c>
      <c r="H88" s="303"/>
      <c r="I88" s="456" t="s">
        <v>377</v>
      </c>
      <c r="J88" s="338" t="s">
        <v>608</v>
      </c>
      <c r="K88" s="315" t="s">
        <v>2</v>
      </c>
      <c r="L88" s="320" t="s">
        <v>557</v>
      </c>
      <c r="M88" s="456"/>
      <c r="N88" s="462" t="s">
        <v>740</v>
      </c>
      <c r="O88" s="349"/>
      <c r="P88" s="315"/>
      <c r="Q88" s="338"/>
      <c r="R88" s="15">
        <v>1</v>
      </c>
      <c r="S88" s="71">
        <v>39000</v>
      </c>
      <c r="T88" s="497"/>
      <c r="U88" s="498"/>
      <c r="V88" s="115">
        <f t="shared" si="4"/>
        <v>0</v>
      </c>
      <c r="W88" s="228">
        <f t="shared" si="7"/>
        <v>0</v>
      </c>
      <c r="X88" s="514">
        <f t="shared" si="10"/>
        <v>0</v>
      </c>
      <c r="Y88" s="46">
        <f t="shared" si="5"/>
        <v>0</v>
      </c>
      <c r="Z88" s="228">
        <f t="shared" si="6"/>
        <v>0</v>
      </c>
      <c r="AA88" s="470"/>
      <c r="AB88" s="238">
        <f t="shared" si="11"/>
        <v>0</v>
      </c>
    </row>
    <row r="89" spans="1:28" ht="17.25" customHeight="1">
      <c r="A89" s="458" t="s">
        <v>419</v>
      </c>
      <c r="B89" s="43" t="s">
        <v>428</v>
      </c>
      <c r="C89" s="39" t="s">
        <v>74</v>
      </c>
      <c r="D89" s="38" t="s">
        <v>326</v>
      </c>
      <c r="E89" s="453" t="s">
        <v>523</v>
      </c>
      <c r="F89" s="453" t="s">
        <v>634</v>
      </c>
      <c r="G89" s="303">
        <v>24</v>
      </c>
      <c r="H89" s="303"/>
      <c r="I89" s="454" t="s">
        <v>484</v>
      </c>
      <c r="J89" s="15" t="s">
        <v>484</v>
      </c>
      <c r="K89" s="38" t="s">
        <v>2</v>
      </c>
      <c r="L89" s="319" t="s">
        <v>550</v>
      </c>
      <c r="M89" s="463"/>
      <c r="N89" s="535" t="s">
        <v>918</v>
      </c>
      <c r="O89" s="220"/>
      <c r="P89" s="220"/>
      <c r="Q89" s="15" t="s">
        <v>919</v>
      </c>
      <c r="R89" s="273">
        <v>1.5</v>
      </c>
      <c r="S89" s="96">
        <v>90000</v>
      </c>
      <c r="T89" s="497"/>
      <c r="U89" s="498"/>
      <c r="V89" s="115">
        <f t="shared" si="4"/>
        <v>0</v>
      </c>
      <c r="W89" s="228">
        <f t="shared" si="7"/>
        <v>0</v>
      </c>
      <c r="X89" s="514">
        <f t="shared" si="10"/>
        <v>0</v>
      </c>
      <c r="Y89" s="46">
        <f t="shared" si="5"/>
        <v>0</v>
      </c>
      <c r="Z89" s="228">
        <f t="shared" si="6"/>
        <v>0</v>
      </c>
      <c r="AA89" s="470"/>
      <c r="AB89" s="238">
        <f t="shared" si="11"/>
        <v>0</v>
      </c>
    </row>
    <row r="90" spans="1:28" ht="33.75" customHeight="1">
      <c r="A90" s="458" t="s">
        <v>419</v>
      </c>
      <c r="B90" s="59" t="s">
        <v>500</v>
      </c>
      <c r="C90" s="39" t="s">
        <v>501</v>
      </c>
      <c r="D90" s="315" t="s">
        <v>333</v>
      </c>
      <c r="E90" s="456" t="s">
        <v>523</v>
      </c>
      <c r="F90" s="463" t="s">
        <v>634</v>
      </c>
      <c r="G90" s="303">
        <v>24</v>
      </c>
      <c r="H90" s="303"/>
      <c r="I90" s="456" t="s">
        <v>484</v>
      </c>
      <c r="J90" s="338" t="s">
        <v>485</v>
      </c>
      <c r="K90" s="315"/>
      <c r="L90" s="320" t="s">
        <v>568</v>
      </c>
      <c r="M90" s="456" t="s">
        <v>377</v>
      </c>
      <c r="N90" s="462" t="s">
        <v>740</v>
      </c>
      <c r="O90" s="356"/>
      <c r="P90" s="323"/>
      <c r="Q90" s="338"/>
      <c r="R90" s="15">
        <v>2.2</v>
      </c>
      <c r="S90" s="54">
        <v>300000</v>
      </c>
      <c r="T90" s="497"/>
      <c r="U90" s="498"/>
      <c r="V90" s="115">
        <f t="shared" si="4"/>
        <v>0</v>
      </c>
      <c r="W90" s="228">
        <f t="shared" si="7"/>
        <v>0</v>
      </c>
      <c r="X90" s="514">
        <f t="shared" si="10"/>
        <v>0</v>
      </c>
      <c r="Y90" s="46">
        <f t="shared" si="5"/>
        <v>0</v>
      </c>
      <c r="Z90" s="228">
        <f t="shared" si="6"/>
        <v>0</v>
      </c>
      <c r="AA90" s="470"/>
      <c r="AB90" s="238">
        <f t="shared" si="11"/>
        <v>0</v>
      </c>
    </row>
    <row r="91" spans="1:28" ht="15">
      <c r="A91" s="458" t="s">
        <v>419</v>
      </c>
      <c r="B91" s="60" t="s">
        <v>429</v>
      </c>
      <c r="C91" s="39" t="s">
        <v>75</v>
      </c>
      <c r="D91" s="38" t="s">
        <v>326</v>
      </c>
      <c r="E91" s="454" t="s">
        <v>523</v>
      </c>
      <c r="F91" s="453" t="s">
        <v>634</v>
      </c>
      <c r="G91" s="303">
        <v>24</v>
      </c>
      <c r="H91" s="303"/>
      <c r="I91" s="454" t="s">
        <v>484</v>
      </c>
      <c r="J91" s="39" t="s">
        <v>485</v>
      </c>
      <c r="K91" s="38" t="s">
        <v>2</v>
      </c>
      <c r="L91" s="320" t="s">
        <v>558</v>
      </c>
      <c r="M91" s="463"/>
      <c r="N91" s="535" t="s">
        <v>740</v>
      </c>
      <c r="O91" s="220"/>
      <c r="P91" s="220"/>
      <c r="Q91" s="39"/>
      <c r="R91" s="273">
        <v>7</v>
      </c>
      <c r="S91" s="96">
        <v>2300000</v>
      </c>
      <c r="T91" s="497"/>
      <c r="U91" s="498"/>
      <c r="V91" s="115">
        <f t="shared" si="4"/>
        <v>0</v>
      </c>
      <c r="W91" s="228">
        <f t="shared" si="7"/>
        <v>0</v>
      </c>
      <c r="X91" s="514">
        <f t="shared" si="10"/>
        <v>0</v>
      </c>
      <c r="Y91" s="46">
        <f t="shared" si="5"/>
        <v>0</v>
      </c>
      <c r="Z91" s="228">
        <f t="shared" si="6"/>
        <v>0</v>
      </c>
      <c r="AA91" s="470"/>
      <c r="AB91" s="238">
        <f t="shared" si="11"/>
        <v>0</v>
      </c>
    </row>
    <row r="92" spans="1:28" ht="15">
      <c r="A92" s="458" t="s">
        <v>419</v>
      </c>
      <c r="B92" s="43" t="s">
        <v>430</v>
      </c>
      <c r="C92" s="39" t="s">
        <v>84</v>
      </c>
      <c r="D92" s="38" t="s">
        <v>333</v>
      </c>
      <c r="E92" s="454" t="s">
        <v>523</v>
      </c>
      <c r="F92" s="453" t="s">
        <v>538</v>
      </c>
      <c r="G92" s="299" t="s">
        <v>560</v>
      </c>
      <c r="H92" s="299"/>
      <c r="I92" s="453" t="s">
        <v>484</v>
      </c>
      <c r="J92" s="39" t="s">
        <v>484</v>
      </c>
      <c r="K92" s="38" t="s">
        <v>3</v>
      </c>
      <c r="L92" s="315" t="s">
        <v>543</v>
      </c>
      <c r="M92" s="463" t="s">
        <v>377</v>
      </c>
      <c r="N92" s="553" t="s">
        <v>742</v>
      </c>
      <c r="O92" s="222"/>
      <c r="P92" s="220"/>
      <c r="Q92" s="39"/>
      <c r="R92" s="273">
        <v>1</v>
      </c>
      <c r="S92" s="40">
        <v>39000</v>
      </c>
      <c r="T92" s="497"/>
      <c r="U92" s="498"/>
      <c r="V92" s="115">
        <f t="shared" si="4"/>
        <v>0</v>
      </c>
      <c r="W92" s="228">
        <f t="shared" si="7"/>
        <v>0</v>
      </c>
      <c r="X92" s="514">
        <f t="shared" si="10"/>
        <v>0</v>
      </c>
      <c r="Y92" s="46">
        <f t="shared" si="5"/>
        <v>0</v>
      </c>
      <c r="Z92" s="228">
        <f t="shared" si="6"/>
        <v>0</v>
      </c>
      <c r="AA92" s="470"/>
      <c r="AB92" s="238">
        <f t="shared" si="11"/>
        <v>0</v>
      </c>
    </row>
    <row r="93" spans="1:28" ht="15">
      <c r="A93" s="458" t="s">
        <v>419</v>
      </c>
      <c r="B93" s="60" t="s">
        <v>366</v>
      </c>
      <c r="C93" s="39" t="s">
        <v>88</v>
      </c>
      <c r="D93" s="38" t="s">
        <v>202</v>
      </c>
      <c r="E93" s="453" t="s">
        <v>523</v>
      </c>
      <c r="F93" s="454" t="s">
        <v>538</v>
      </c>
      <c r="G93" s="303">
        <v>24</v>
      </c>
      <c r="H93" s="303"/>
      <c r="I93" s="454" t="s">
        <v>377</v>
      </c>
      <c r="J93" s="39" t="s">
        <v>607</v>
      </c>
      <c r="K93" s="38" t="s">
        <v>2</v>
      </c>
      <c r="L93" s="320" t="s">
        <v>546</v>
      </c>
      <c r="M93" s="463"/>
      <c r="N93" s="535" t="s">
        <v>749</v>
      </c>
      <c r="O93" s="220"/>
      <c r="P93" s="220"/>
      <c r="Q93" s="39"/>
      <c r="R93" s="273">
        <v>0.8</v>
      </c>
      <c r="S93" s="96">
        <v>19000</v>
      </c>
      <c r="T93" s="497"/>
      <c r="U93" s="498"/>
      <c r="V93" s="115">
        <f t="shared" si="4"/>
        <v>0</v>
      </c>
      <c r="W93" s="228">
        <f t="shared" si="7"/>
        <v>0</v>
      </c>
      <c r="X93" s="514">
        <f t="shared" si="10"/>
        <v>0</v>
      </c>
      <c r="Y93" s="46">
        <f t="shared" si="5"/>
        <v>0</v>
      </c>
      <c r="Z93" s="228">
        <f t="shared" si="6"/>
        <v>0</v>
      </c>
      <c r="AA93" s="470"/>
      <c r="AB93" s="238">
        <f t="shared" si="11"/>
        <v>0</v>
      </c>
    </row>
    <row r="94" spans="1:28" ht="75">
      <c r="A94" s="458" t="s">
        <v>419</v>
      </c>
      <c r="B94" s="60" t="s">
        <v>478</v>
      </c>
      <c r="C94" s="39" t="s">
        <v>89</v>
      </c>
      <c r="D94" s="38" t="s">
        <v>160</v>
      </c>
      <c r="E94" s="453" t="s">
        <v>520</v>
      </c>
      <c r="F94" s="453" t="s">
        <v>634</v>
      </c>
      <c r="G94" s="299" t="s">
        <v>588</v>
      </c>
      <c r="H94" s="299"/>
      <c r="I94" s="454" t="s">
        <v>377</v>
      </c>
      <c r="J94" s="39" t="s">
        <v>484</v>
      </c>
      <c r="K94" s="38" t="s">
        <v>4</v>
      </c>
      <c r="L94" s="315"/>
      <c r="M94" s="463" t="s">
        <v>484</v>
      </c>
      <c r="N94" s="535" t="s">
        <v>851</v>
      </c>
      <c r="O94" s="222"/>
      <c r="P94" s="220"/>
      <c r="Q94" s="15" t="s">
        <v>852</v>
      </c>
      <c r="R94" s="273">
        <v>1</v>
      </c>
      <c r="S94" s="96">
        <v>44000</v>
      </c>
      <c r="T94" s="497"/>
      <c r="U94" s="498"/>
      <c r="V94" s="115">
        <f t="shared" si="4"/>
        <v>0</v>
      </c>
      <c r="W94" s="228">
        <f t="shared" si="7"/>
        <v>0</v>
      </c>
      <c r="X94" s="514">
        <f t="shared" si="10"/>
        <v>0</v>
      </c>
      <c r="Y94" s="46">
        <f t="shared" si="5"/>
        <v>0</v>
      </c>
      <c r="Z94" s="228">
        <f t="shared" si="6"/>
        <v>0</v>
      </c>
      <c r="AA94" s="470"/>
      <c r="AB94" s="238">
        <f t="shared" si="11"/>
        <v>0</v>
      </c>
    </row>
    <row r="95" spans="1:28" ht="15">
      <c r="A95" s="458" t="s">
        <v>419</v>
      </c>
      <c r="B95" s="60" t="s">
        <v>479</v>
      </c>
      <c r="C95" s="39" t="s">
        <v>90</v>
      </c>
      <c r="D95" s="38" t="s">
        <v>320</v>
      </c>
      <c r="E95" s="454" t="s">
        <v>523</v>
      </c>
      <c r="F95" s="453" t="s">
        <v>634</v>
      </c>
      <c r="G95" s="303">
        <v>48</v>
      </c>
      <c r="H95" s="303"/>
      <c r="I95" s="454" t="s">
        <v>484</v>
      </c>
      <c r="J95" s="39" t="s">
        <v>484</v>
      </c>
      <c r="K95" s="38" t="s">
        <v>4</v>
      </c>
      <c r="L95" s="320" t="s">
        <v>543</v>
      </c>
      <c r="M95" s="463" t="s">
        <v>377</v>
      </c>
      <c r="N95" s="535" t="s">
        <v>740</v>
      </c>
      <c r="O95" s="222"/>
      <c r="P95" s="220"/>
      <c r="Q95" s="39"/>
      <c r="R95" s="273">
        <v>0.7</v>
      </c>
      <c r="S95" s="71">
        <v>11000</v>
      </c>
      <c r="T95" s="497"/>
      <c r="U95" s="498"/>
      <c r="V95" s="115">
        <f t="shared" si="4"/>
        <v>0</v>
      </c>
      <c r="W95" s="228">
        <f t="shared" si="7"/>
        <v>0</v>
      </c>
      <c r="X95" s="514">
        <f t="shared" si="10"/>
        <v>0</v>
      </c>
      <c r="Y95" s="46">
        <f t="shared" si="5"/>
        <v>0</v>
      </c>
      <c r="Z95" s="228">
        <f t="shared" si="6"/>
        <v>0</v>
      </c>
      <c r="AA95" s="470"/>
      <c r="AB95" s="238">
        <f t="shared" si="11"/>
        <v>0</v>
      </c>
    </row>
    <row r="96" spans="1:28" ht="45">
      <c r="A96" s="458" t="s">
        <v>419</v>
      </c>
      <c r="B96" s="43" t="s">
        <v>480</v>
      </c>
      <c r="C96" s="39" t="s">
        <v>91</v>
      </c>
      <c r="D96" s="38" t="s">
        <v>333</v>
      </c>
      <c r="E96" s="454" t="s">
        <v>523</v>
      </c>
      <c r="F96" s="453" t="s">
        <v>634</v>
      </c>
      <c r="G96" s="299" t="s">
        <v>535</v>
      </c>
      <c r="H96" s="299"/>
      <c r="I96" s="454" t="s">
        <v>377</v>
      </c>
      <c r="J96" s="15" t="s">
        <v>958</v>
      </c>
      <c r="K96" s="38" t="s">
        <v>4</v>
      </c>
      <c r="L96" s="315" t="s">
        <v>558</v>
      </c>
      <c r="M96" s="463" t="s">
        <v>541</v>
      </c>
      <c r="N96" s="535" t="s">
        <v>925</v>
      </c>
      <c r="O96" s="222"/>
      <c r="P96" s="220"/>
      <c r="Q96" s="39" t="s">
        <v>926</v>
      </c>
      <c r="R96" s="273">
        <v>2.1</v>
      </c>
      <c r="S96" s="40">
        <v>220000</v>
      </c>
      <c r="T96" s="497"/>
      <c r="U96" s="498"/>
      <c r="V96" s="115">
        <f t="shared" si="4"/>
        <v>0</v>
      </c>
      <c r="W96" s="228">
        <f t="shared" si="7"/>
        <v>0</v>
      </c>
      <c r="X96" s="514">
        <f t="shared" si="10"/>
        <v>0</v>
      </c>
      <c r="Y96" s="46">
        <f t="shared" si="5"/>
        <v>0</v>
      </c>
      <c r="Z96" s="228">
        <f t="shared" si="6"/>
        <v>0</v>
      </c>
      <c r="AA96" s="470"/>
      <c r="AB96" s="238">
        <f t="shared" si="11"/>
        <v>0</v>
      </c>
    </row>
    <row r="97" spans="1:31" ht="20.25" customHeight="1">
      <c r="A97" s="458" t="s">
        <v>419</v>
      </c>
      <c r="B97" s="59" t="s">
        <v>367</v>
      </c>
      <c r="C97" s="34" t="s">
        <v>103</v>
      </c>
      <c r="D97" s="38"/>
      <c r="E97" s="454" t="s">
        <v>523</v>
      </c>
      <c r="F97" s="453" t="s">
        <v>634</v>
      </c>
      <c r="G97" s="303">
        <v>24</v>
      </c>
      <c r="H97" s="303"/>
      <c r="I97" s="454" t="s">
        <v>377</v>
      </c>
      <c r="J97" s="15" t="s">
        <v>513</v>
      </c>
      <c r="K97" s="38" t="s">
        <v>4</v>
      </c>
      <c r="L97" s="315" t="s">
        <v>557</v>
      </c>
      <c r="M97" s="463"/>
      <c r="N97" s="535" t="s">
        <v>740</v>
      </c>
      <c r="O97" s="220"/>
      <c r="P97" s="220"/>
      <c r="Q97" s="39"/>
      <c r="R97" s="273">
        <v>0.1</v>
      </c>
      <c r="S97" s="38">
        <v>900</v>
      </c>
      <c r="T97" s="497"/>
      <c r="U97" s="498"/>
      <c r="V97" s="115">
        <f t="shared" si="4"/>
        <v>0</v>
      </c>
      <c r="W97" s="228">
        <f t="shared" si="7"/>
        <v>0</v>
      </c>
      <c r="X97" s="514">
        <f t="shared" si="10"/>
        <v>0</v>
      </c>
      <c r="Y97" s="46">
        <f t="shared" si="5"/>
        <v>0</v>
      </c>
      <c r="Z97" s="228">
        <f t="shared" si="6"/>
        <v>0</v>
      </c>
      <c r="AA97" s="470"/>
      <c r="AB97" s="238">
        <f t="shared" si="11"/>
        <v>0</v>
      </c>
      <c r="AC97" s="26"/>
      <c r="AD97" s="26"/>
      <c r="AE97" s="26"/>
    </row>
    <row r="98" spans="1:28" ht="15">
      <c r="A98" s="457" t="s">
        <v>419</v>
      </c>
      <c r="B98" s="43" t="s">
        <v>828</v>
      </c>
      <c r="C98" s="39" t="s">
        <v>507</v>
      </c>
      <c r="D98" s="38" t="s">
        <v>320</v>
      </c>
      <c r="E98" s="454" t="s">
        <v>521</v>
      </c>
      <c r="F98" s="454" t="s">
        <v>634</v>
      </c>
      <c r="G98" s="299" t="s">
        <v>589</v>
      </c>
      <c r="H98" s="299"/>
      <c r="I98" s="454" t="s">
        <v>377</v>
      </c>
      <c r="J98" s="39" t="s">
        <v>484</v>
      </c>
      <c r="K98" s="38"/>
      <c r="L98" s="320" t="s">
        <v>566</v>
      </c>
      <c r="M98" s="454"/>
      <c r="N98" s="454" t="s">
        <v>929</v>
      </c>
      <c r="O98" s="220"/>
      <c r="P98" s="220"/>
      <c r="Q98" s="39"/>
      <c r="R98" s="273">
        <v>2.7</v>
      </c>
      <c r="S98" s="40">
        <v>400000</v>
      </c>
      <c r="T98" s="497"/>
      <c r="U98" s="498"/>
      <c r="V98" s="115">
        <f t="shared" si="4"/>
        <v>0</v>
      </c>
      <c r="W98" s="228">
        <f t="shared" si="7"/>
        <v>0</v>
      </c>
      <c r="X98" s="514"/>
      <c r="Y98" s="46">
        <f t="shared" si="5"/>
        <v>0</v>
      </c>
      <c r="Z98" s="228">
        <f t="shared" si="6"/>
        <v>0</v>
      </c>
      <c r="AA98" s="470"/>
      <c r="AB98" s="238">
        <f t="shared" si="11"/>
        <v>0</v>
      </c>
    </row>
    <row r="99" spans="1:28" ht="120">
      <c r="A99" s="458" t="s">
        <v>419</v>
      </c>
      <c r="B99" s="43" t="s">
        <v>829</v>
      </c>
      <c r="C99" s="39" t="s">
        <v>509</v>
      </c>
      <c r="D99" s="38" t="s">
        <v>320</v>
      </c>
      <c r="E99" s="454" t="s">
        <v>627</v>
      </c>
      <c r="F99" s="454" t="s">
        <v>634</v>
      </c>
      <c r="G99" s="303">
        <v>48</v>
      </c>
      <c r="H99" s="303"/>
      <c r="I99" s="454" t="s">
        <v>484</v>
      </c>
      <c r="J99" s="39" t="s">
        <v>484</v>
      </c>
      <c r="K99" s="38"/>
      <c r="L99" s="320" t="s">
        <v>551</v>
      </c>
      <c r="M99" s="454" t="s">
        <v>377</v>
      </c>
      <c r="N99" s="454" t="s">
        <v>740</v>
      </c>
      <c r="O99" s="222" t="s">
        <v>508</v>
      </c>
      <c r="P99" s="222" t="s">
        <v>508</v>
      </c>
      <c r="Q99" s="15" t="s">
        <v>935</v>
      </c>
      <c r="R99" s="273">
        <v>1.3</v>
      </c>
      <c r="S99" s="201">
        <v>73000</v>
      </c>
      <c r="T99" s="497"/>
      <c r="U99" s="498"/>
      <c r="V99" s="115">
        <f t="shared" si="4"/>
        <v>0</v>
      </c>
      <c r="W99" s="228">
        <f t="shared" si="7"/>
        <v>0</v>
      </c>
      <c r="X99" s="514"/>
      <c r="Y99" s="46">
        <f t="shared" si="5"/>
        <v>0</v>
      </c>
      <c r="Z99" s="228">
        <f t="shared" si="6"/>
        <v>0</v>
      </c>
      <c r="AA99" s="470"/>
      <c r="AB99" s="238">
        <f t="shared" si="11"/>
        <v>0</v>
      </c>
    </row>
    <row r="100" spans="1:28" ht="30">
      <c r="A100" s="458" t="s">
        <v>419</v>
      </c>
      <c r="B100" s="60" t="s">
        <v>334</v>
      </c>
      <c r="C100" s="39" t="s">
        <v>16</v>
      </c>
      <c r="D100" s="38" t="s">
        <v>333</v>
      </c>
      <c r="E100" s="454" t="s">
        <v>520</v>
      </c>
      <c r="F100" s="453" t="s">
        <v>634</v>
      </c>
      <c r="G100" s="303" t="s">
        <v>589</v>
      </c>
      <c r="H100" s="303"/>
      <c r="I100" s="454" t="s">
        <v>377</v>
      </c>
      <c r="J100" s="39" t="s">
        <v>485</v>
      </c>
      <c r="K100" s="38" t="s">
        <v>4</v>
      </c>
      <c r="L100" s="315" t="s">
        <v>558</v>
      </c>
      <c r="M100" s="463" t="s">
        <v>377</v>
      </c>
      <c r="N100" s="535" t="s">
        <v>740</v>
      </c>
      <c r="O100" s="222"/>
      <c r="P100" s="220"/>
      <c r="Q100" s="39"/>
      <c r="R100" s="273">
        <v>2.1</v>
      </c>
      <c r="S100" s="96">
        <v>220000</v>
      </c>
      <c r="T100" s="497"/>
      <c r="U100" s="498"/>
      <c r="V100" s="115">
        <f t="shared" si="4"/>
        <v>0</v>
      </c>
      <c r="W100" s="228">
        <f t="shared" si="7"/>
        <v>0</v>
      </c>
      <c r="X100" s="514">
        <f aca="true" t="shared" si="12" ref="X100:X106">W100/S100*43560</f>
        <v>0</v>
      </c>
      <c r="Y100" s="46">
        <f t="shared" si="5"/>
        <v>0</v>
      </c>
      <c r="Z100" s="228">
        <f t="shared" si="6"/>
        <v>0</v>
      </c>
      <c r="AA100" s="470"/>
      <c r="AB100" s="238">
        <f>X100*T100</f>
        <v>0</v>
      </c>
    </row>
    <row r="101" spans="1:28" ht="15">
      <c r="A101" s="458" t="s">
        <v>419</v>
      </c>
      <c r="B101" s="43" t="s">
        <v>336</v>
      </c>
      <c r="C101" s="39" t="s">
        <v>25</v>
      </c>
      <c r="D101" s="38" t="s">
        <v>160</v>
      </c>
      <c r="E101" s="454" t="s">
        <v>523</v>
      </c>
      <c r="F101" s="453" t="s">
        <v>634</v>
      </c>
      <c r="G101" s="303">
        <v>36</v>
      </c>
      <c r="H101" s="303"/>
      <c r="I101" s="454" t="s">
        <v>484</v>
      </c>
      <c r="J101" s="39" t="s">
        <v>484</v>
      </c>
      <c r="K101" s="38" t="s">
        <v>3</v>
      </c>
      <c r="L101" s="315" t="s">
        <v>568</v>
      </c>
      <c r="M101" s="463" t="s">
        <v>377</v>
      </c>
      <c r="N101" s="552">
        <v>146789</v>
      </c>
      <c r="O101" s="222"/>
      <c r="P101" s="220"/>
      <c r="Q101" s="39"/>
      <c r="R101" s="273">
        <v>0.8</v>
      </c>
      <c r="S101" s="71">
        <v>20000</v>
      </c>
      <c r="T101" s="497"/>
      <c r="U101" s="498"/>
      <c r="V101" s="115">
        <f t="shared" si="4"/>
        <v>0</v>
      </c>
      <c r="W101" s="228">
        <f t="shared" si="7"/>
        <v>0</v>
      </c>
      <c r="X101" s="514">
        <f t="shared" si="12"/>
        <v>0</v>
      </c>
      <c r="Y101" s="46">
        <f t="shared" si="5"/>
        <v>0</v>
      </c>
      <c r="Z101" s="228">
        <f t="shared" si="6"/>
        <v>0</v>
      </c>
      <c r="AA101" s="470"/>
      <c r="AB101" s="238">
        <f>X101*T101</f>
        <v>0</v>
      </c>
    </row>
    <row r="102" spans="1:28" ht="15">
      <c r="A102" s="458" t="s">
        <v>419</v>
      </c>
      <c r="B102" s="43" t="s">
        <v>27</v>
      </c>
      <c r="C102" s="39" t="s">
        <v>26</v>
      </c>
      <c r="D102" s="38" t="s">
        <v>160</v>
      </c>
      <c r="E102" s="454" t="s">
        <v>523</v>
      </c>
      <c r="F102" s="453" t="s">
        <v>634</v>
      </c>
      <c r="G102" s="303" t="s">
        <v>598</v>
      </c>
      <c r="H102" s="303"/>
      <c r="I102" s="454" t="s">
        <v>377</v>
      </c>
      <c r="J102" s="39" t="s">
        <v>485</v>
      </c>
      <c r="K102" s="38" t="s">
        <v>1</v>
      </c>
      <c r="L102" s="315" t="s">
        <v>546</v>
      </c>
      <c r="M102" s="463" t="s">
        <v>377</v>
      </c>
      <c r="N102" s="535" t="s">
        <v>740</v>
      </c>
      <c r="O102" s="222"/>
      <c r="P102" s="220"/>
      <c r="Q102" s="39"/>
      <c r="R102" s="273">
        <v>0.8</v>
      </c>
      <c r="S102" s="96">
        <v>20000</v>
      </c>
      <c r="T102" s="497"/>
      <c r="U102" s="498"/>
      <c r="V102" s="115">
        <f t="shared" si="4"/>
        <v>0</v>
      </c>
      <c r="W102" s="228">
        <f t="shared" si="7"/>
        <v>0</v>
      </c>
      <c r="X102" s="514">
        <f t="shared" si="12"/>
        <v>0</v>
      </c>
      <c r="Y102" s="46">
        <f t="shared" si="5"/>
        <v>0</v>
      </c>
      <c r="Z102" s="228">
        <f t="shared" si="6"/>
        <v>0</v>
      </c>
      <c r="AA102" s="470"/>
      <c r="AB102" s="238">
        <f>X102*T102</f>
        <v>0</v>
      </c>
    </row>
    <row r="103" spans="1:28" ht="15">
      <c r="A103" s="458" t="s">
        <v>419</v>
      </c>
      <c r="B103" s="60" t="s">
        <v>337</v>
      </c>
      <c r="C103" s="39" t="s">
        <v>32</v>
      </c>
      <c r="D103" s="38" t="s">
        <v>333</v>
      </c>
      <c r="E103" s="454" t="s">
        <v>523</v>
      </c>
      <c r="F103" s="453" t="s">
        <v>634</v>
      </c>
      <c r="G103" s="303" t="s">
        <v>600</v>
      </c>
      <c r="H103" s="303"/>
      <c r="I103" s="454" t="s">
        <v>484</v>
      </c>
      <c r="J103" s="15" t="s">
        <v>639</v>
      </c>
      <c r="K103" s="38" t="s">
        <v>3</v>
      </c>
      <c r="L103" s="315" t="s">
        <v>568</v>
      </c>
      <c r="M103" s="463" t="s">
        <v>484</v>
      </c>
      <c r="N103" s="535" t="s">
        <v>740</v>
      </c>
      <c r="O103" s="222"/>
      <c r="P103" s="220"/>
      <c r="Q103" s="39"/>
      <c r="R103" s="273">
        <v>1.5</v>
      </c>
      <c r="S103" s="40">
        <v>93000</v>
      </c>
      <c r="T103" s="497"/>
      <c r="U103" s="498"/>
      <c r="V103" s="115">
        <f t="shared" si="4"/>
        <v>0</v>
      </c>
      <c r="W103" s="228">
        <f t="shared" si="7"/>
        <v>0</v>
      </c>
      <c r="X103" s="514">
        <f t="shared" si="12"/>
        <v>0</v>
      </c>
      <c r="Y103" s="46">
        <f t="shared" si="5"/>
        <v>0</v>
      </c>
      <c r="Z103" s="228">
        <f t="shared" si="6"/>
        <v>0</v>
      </c>
      <c r="AA103" s="470"/>
      <c r="AB103" s="238">
        <f>X103*T103</f>
        <v>0</v>
      </c>
    </row>
    <row r="104" spans="1:28" ht="30">
      <c r="A104" s="458" t="s">
        <v>419</v>
      </c>
      <c r="B104" s="60" t="s">
        <v>370</v>
      </c>
      <c r="C104" s="39" t="s">
        <v>35</v>
      </c>
      <c r="D104" s="38" t="s">
        <v>313</v>
      </c>
      <c r="E104" s="454" t="s">
        <v>523</v>
      </c>
      <c r="F104" s="453" t="s">
        <v>634</v>
      </c>
      <c r="G104" s="303" t="s">
        <v>589</v>
      </c>
      <c r="H104" s="303"/>
      <c r="I104" s="454" t="s">
        <v>377</v>
      </c>
      <c r="J104" s="15" t="s">
        <v>958</v>
      </c>
      <c r="K104" s="38" t="s">
        <v>5</v>
      </c>
      <c r="L104" s="315" t="s">
        <v>550</v>
      </c>
      <c r="M104" s="463" t="s">
        <v>377</v>
      </c>
      <c r="N104" s="535" t="s">
        <v>742</v>
      </c>
      <c r="O104" s="220"/>
      <c r="P104" s="220"/>
      <c r="Q104" s="39"/>
      <c r="R104" s="273">
        <v>4.3</v>
      </c>
      <c r="S104" s="96">
        <v>800000</v>
      </c>
      <c r="T104" s="497"/>
      <c r="U104" s="498"/>
      <c r="V104" s="115">
        <f t="shared" si="4"/>
        <v>0</v>
      </c>
      <c r="W104" s="228">
        <f t="shared" si="7"/>
        <v>0</v>
      </c>
      <c r="X104" s="514">
        <f t="shared" si="12"/>
        <v>0</v>
      </c>
      <c r="Y104" s="46">
        <f t="shared" si="5"/>
        <v>0</v>
      </c>
      <c r="Z104" s="228">
        <f t="shared" si="6"/>
        <v>0</v>
      </c>
      <c r="AA104" s="470"/>
      <c r="AB104" s="238">
        <f>X104*T104</f>
        <v>0</v>
      </c>
    </row>
    <row r="105" spans="1:44" s="230" customFormat="1" ht="30" customHeight="1">
      <c r="A105" s="240" t="s">
        <v>419</v>
      </c>
      <c r="B105" s="60" t="s">
        <v>208</v>
      </c>
      <c r="C105" s="38" t="s">
        <v>209</v>
      </c>
      <c r="D105" s="315" t="s">
        <v>202</v>
      </c>
      <c r="E105" s="456" t="s">
        <v>523</v>
      </c>
      <c r="F105" s="463" t="s">
        <v>538</v>
      </c>
      <c r="G105" s="303">
        <v>24</v>
      </c>
      <c r="H105" s="303"/>
      <c r="I105" s="456" t="s">
        <v>377</v>
      </c>
      <c r="J105" s="338" t="s">
        <v>517</v>
      </c>
      <c r="K105" s="315" t="s">
        <v>3</v>
      </c>
      <c r="L105" s="320" t="s">
        <v>566</v>
      </c>
      <c r="M105" s="463"/>
      <c r="N105" s="535" t="s">
        <v>832</v>
      </c>
      <c r="O105" s="315"/>
      <c r="P105" s="315"/>
      <c r="Q105" s="338"/>
      <c r="R105" s="273">
        <v>1</v>
      </c>
      <c r="S105" s="71">
        <v>42000</v>
      </c>
      <c r="T105" s="497"/>
      <c r="U105" s="498"/>
      <c r="V105" s="115">
        <f t="shared" si="4"/>
        <v>0</v>
      </c>
      <c r="W105" s="228">
        <f t="shared" si="7"/>
        <v>0</v>
      </c>
      <c r="X105" s="478">
        <f t="shared" si="12"/>
        <v>0</v>
      </c>
      <c r="Y105" s="46">
        <f t="shared" si="5"/>
        <v>0</v>
      </c>
      <c r="Z105" s="228">
        <f t="shared" si="6"/>
        <v>0</v>
      </c>
      <c r="AA105" s="246"/>
      <c r="AB105" s="228">
        <f>X105</f>
        <v>0</v>
      </c>
      <c r="AC105" s="247"/>
      <c r="AD105" s="229">
        <f>X105*T105</f>
        <v>0</v>
      </c>
      <c r="AE105" s="78"/>
      <c r="AF105" s="78"/>
      <c r="AG105" s="32"/>
      <c r="AH105" s="32"/>
      <c r="AI105" s="32"/>
      <c r="AJ105" s="32"/>
      <c r="AK105" s="32"/>
      <c r="AL105" s="32"/>
      <c r="AM105" s="32"/>
      <c r="AN105" s="32"/>
      <c r="AO105" s="32"/>
      <c r="AP105" s="32"/>
      <c r="AQ105" s="32"/>
      <c r="AR105" s="32"/>
    </row>
    <row r="106" spans="1:28" ht="15">
      <c r="A106" s="458" t="s">
        <v>419</v>
      </c>
      <c r="B106" s="60" t="s">
        <v>338</v>
      </c>
      <c r="C106" s="39" t="s">
        <v>41</v>
      </c>
      <c r="D106" s="38" t="s">
        <v>241</v>
      </c>
      <c r="E106" s="454" t="s">
        <v>523</v>
      </c>
      <c r="F106" s="453" t="s">
        <v>634</v>
      </c>
      <c r="G106" s="299" t="s">
        <v>535</v>
      </c>
      <c r="H106" s="299"/>
      <c r="I106" s="454" t="s">
        <v>484</v>
      </c>
      <c r="J106" s="15" t="s">
        <v>607</v>
      </c>
      <c r="K106" s="38" t="s">
        <v>2</v>
      </c>
      <c r="L106" s="315" t="s">
        <v>581</v>
      </c>
      <c r="M106" s="463" t="s">
        <v>541</v>
      </c>
      <c r="N106" s="535" t="s">
        <v>740</v>
      </c>
      <c r="O106" s="222"/>
      <c r="P106" s="220"/>
      <c r="Q106" s="39"/>
      <c r="R106" s="273">
        <v>0.7</v>
      </c>
      <c r="S106" s="40">
        <v>11000</v>
      </c>
      <c r="T106" s="497"/>
      <c r="U106" s="498"/>
      <c r="V106" s="115">
        <f t="shared" si="4"/>
        <v>0</v>
      </c>
      <c r="W106" s="228">
        <f t="shared" si="7"/>
        <v>0</v>
      </c>
      <c r="X106" s="514">
        <f t="shared" si="12"/>
        <v>0</v>
      </c>
      <c r="Y106" s="46">
        <f t="shared" si="5"/>
        <v>0</v>
      </c>
      <c r="Z106" s="228">
        <f t="shared" si="6"/>
        <v>0</v>
      </c>
      <c r="AA106" s="470"/>
      <c r="AB106" s="238">
        <f>X106*T106</f>
        <v>0</v>
      </c>
    </row>
    <row r="107" spans="1:28" s="7" customFormat="1" ht="15">
      <c r="A107" s="261"/>
      <c r="B107" s="259"/>
      <c r="C107" s="261"/>
      <c r="D107" s="352"/>
      <c r="E107" s="352"/>
      <c r="F107" s="352"/>
      <c r="G107" s="358"/>
      <c r="H107" s="358"/>
      <c r="I107" s="352"/>
      <c r="J107" s="354"/>
      <c r="K107" s="352"/>
      <c r="L107" s="352"/>
      <c r="M107" s="352"/>
      <c r="N107" s="352"/>
      <c r="O107" s="355"/>
      <c r="P107" s="354"/>
      <c r="Q107" s="354"/>
      <c r="R107" s="260"/>
      <c r="S107" s="594"/>
      <c r="T107" s="504"/>
      <c r="U107" s="505"/>
      <c r="V107" s="289">
        <f t="shared" si="4"/>
        <v>0</v>
      </c>
      <c r="W107" s="263"/>
      <c r="X107" s="512"/>
      <c r="Y107" s="263"/>
      <c r="Z107" s="263"/>
      <c r="AA107" s="290"/>
      <c r="AB107" s="282"/>
    </row>
    <row r="108" spans="1:28" ht="30">
      <c r="A108" s="457" t="s">
        <v>433</v>
      </c>
      <c r="B108" s="59" t="s">
        <v>434</v>
      </c>
      <c r="C108" s="34" t="s">
        <v>244</v>
      </c>
      <c r="D108" s="336" t="s">
        <v>326</v>
      </c>
      <c r="E108" s="456" t="s">
        <v>520</v>
      </c>
      <c r="F108" s="463" t="s">
        <v>634</v>
      </c>
      <c r="G108" s="303">
        <v>24</v>
      </c>
      <c r="H108" s="303"/>
      <c r="I108" s="456" t="s">
        <v>483</v>
      </c>
      <c r="J108" s="338" t="s">
        <v>485</v>
      </c>
      <c r="K108" s="315" t="s">
        <v>1</v>
      </c>
      <c r="L108" s="315"/>
      <c r="M108" s="456" t="s">
        <v>484</v>
      </c>
      <c r="N108" s="462" t="s">
        <v>740</v>
      </c>
      <c r="O108" s="315"/>
      <c r="P108" s="315"/>
      <c r="Q108" s="338"/>
      <c r="R108" s="15">
        <v>1</v>
      </c>
      <c r="S108" s="96">
        <v>50000</v>
      </c>
      <c r="T108" s="497"/>
      <c r="U108" s="498"/>
      <c r="V108" s="115">
        <f t="shared" si="4"/>
        <v>0</v>
      </c>
      <c r="W108" s="228">
        <f aca="true" t="shared" si="13" ref="W108:W132">V108*R108</f>
        <v>0</v>
      </c>
      <c r="X108" s="514">
        <f>W108/S108*43560</f>
        <v>0</v>
      </c>
      <c r="Y108" s="46">
        <f t="shared" si="5"/>
        <v>0</v>
      </c>
      <c r="Z108" s="228">
        <f t="shared" si="6"/>
        <v>0</v>
      </c>
      <c r="AA108" s="470"/>
      <c r="AB108" s="238">
        <f>X108*T108</f>
        <v>0</v>
      </c>
    </row>
    <row r="109" spans="1:28" ht="30">
      <c r="A109" s="457" t="s">
        <v>433</v>
      </c>
      <c r="B109" s="59" t="s">
        <v>435</v>
      </c>
      <c r="C109" s="34" t="s">
        <v>253</v>
      </c>
      <c r="D109" s="336" t="s">
        <v>326</v>
      </c>
      <c r="E109" s="456" t="s">
        <v>627</v>
      </c>
      <c r="F109" s="463" t="s">
        <v>634</v>
      </c>
      <c r="G109" s="303" t="s">
        <v>571</v>
      </c>
      <c r="H109" s="303"/>
      <c r="I109" s="456" t="s">
        <v>377</v>
      </c>
      <c r="J109" s="338" t="s">
        <v>485</v>
      </c>
      <c r="K109" s="315" t="s">
        <v>1</v>
      </c>
      <c r="L109" s="315" t="s">
        <v>557</v>
      </c>
      <c r="M109" s="464" t="s">
        <v>377</v>
      </c>
      <c r="N109" s="462" t="s">
        <v>740</v>
      </c>
      <c r="O109" s="315"/>
      <c r="P109" s="315"/>
      <c r="Q109" s="338"/>
      <c r="R109" s="15">
        <v>2.3</v>
      </c>
      <c r="S109" s="96">
        <v>280000</v>
      </c>
      <c r="T109" s="497"/>
      <c r="U109" s="498"/>
      <c r="V109" s="115">
        <f t="shared" si="4"/>
        <v>0</v>
      </c>
      <c r="W109" s="228">
        <f t="shared" si="13"/>
        <v>0</v>
      </c>
      <c r="X109" s="514">
        <f>W109/S109*43560</f>
        <v>0</v>
      </c>
      <c r="Y109" s="46">
        <f t="shared" si="5"/>
        <v>0</v>
      </c>
      <c r="Z109" s="228">
        <f t="shared" si="6"/>
        <v>0</v>
      </c>
      <c r="AA109" s="470"/>
      <c r="AB109" s="238">
        <f>X109*T109</f>
        <v>0</v>
      </c>
    </row>
    <row r="110" spans="1:28" s="26" customFormat="1" ht="30">
      <c r="A110" s="457" t="s">
        <v>433</v>
      </c>
      <c r="B110" s="43" t="s">
        <v>804</v>
      </c>
      <c r="C110" s="39" t="s">
        <v>42</v>
      </c>
      <c r="D110" s="38" t="s">
        <v>333</v>
      </c>
      <c r="E110" s="454" t="s">
        <v>523</v>
      </c>
      <c r="F110" s="454" t="s">
        <v>635</v>
      </c>
      <c r="G110" s="303" t="s">
        <v>532</v>
      </c>
      <c r="H110" s="303"/>
      <c r="I110" s="454" t="s">
        <v>377</v>
      </c>
      <c r="J110" s="39" t="s">
        <v>485</v>
      </c>
      <c r="K110" s="38" t="s">
        <v>1</v>
      </c>
      <c r="L110" s="315"/>
      <c r="M110" s="463" t="s">
        <v>484</v>
      </c>
      <c r="N110" s="550" t="s">
        <v>882</v>
      </c>
      <c r="O110" s="220" t="s">
        <v>853</v>
      </c>
      <c r="P110" s="220" t="s">
        <v>853</v>
      </c>
      <c r="Q110" s="15" t="s">
        <v>883</v>
      </c>
      <c r="R110" s="273">
        <v>2.4</v>
      </c>
      <c r="S110" s="96">
        <v>331250</v>
      </c>
      <c r="T110" s="497"/>
      <c r="U110" s="498"/>
      <c r="V110" s="115">
        <f t="shared" si="4"/>
        <v>0</v>
      </c>
      <c r="W110" s="228">
        <f t="shared" si="13"/>
        <v>0</v>
      </c>
      <c r="X110" s="514">
        <f>W110/S110*43560</f>
        <v>0</v>
      </c>
      <c r="Y110" s="46">
        <f t="shared" si="5"/>
        <v>0</v>
      </c>
      <c r="Z110" s="228">
        <f t="shared" si="6"/>
        <v>0</v>
      </c>
      <c r="AA110" s="470"/>
      <c r="AB110" s="238">
        <f>X110*T110</f>
        <v>0</v>
      </c>
    </row>
    <row r="111" spans="1:28" ht="15">
      <c r="A111" s="457" t="s">
        <v>433</v>
      </c>
      <c r="B111" s="43" t="s">
        <v>825</v>
      </c>
      <c r="C111" s="39" t="s">
        <v>491</v>
      </c>
      <c r="D111" s="38" t="s">
        <v>326</v>
      </c>
      <c r="E111" s="453" t="s">
        <v>523</v>
      </c>
      <c r="F111" s="453" t="s">
        <v>634</v>
      </c>
      <c r="G111" s="303">
        <v>36</v>
      </c>
      <c r="H111" s="303"/>
      <c r="I111" s="454" t="s">
        <v>377</v>
      </c>
      <c r="J111" s="15" t="s">
        <v>638</v>
      </c>
      <c r="K111" s="38"/>
      <c r="L111" s="315"/>
      <c r="M111" s="463" t="s">
        <v>377</v>
      </c>
      <c r="N111" s="535" t="s">
        <v>887</v>
      </c>
      <c r="O111" s="222"/>
      <c r="P111" s="220"/>
      <c r="Q111" s="39"/>
      <c r="R111" s="274">
        <v>1</v>
      </c>
      <c r="S111" s="40">
        <v>29000</v>
      </c>
      <c r="T111" s="497"/>
      <c r="U111" s="498"/>
      <c r="V111" s="115">
        <f t="shared" si="4"/>
        <v>0</v>
      </c>
      <c r="W111" s="228">
        <f t="shared" si="13"/>
        <v>0</v>
      </c>
      <c r="X111" s="514"/>
      <c r="Y111" s="46">
        <f t="shared" si="5"/>
        <v>0</v>
      </c>
      <c r="Z111" s="228">
        <f aca="true" t="shared" si="14" ref="Z111:Z136">Y111</f>
        <v>0</v>
      </c>
      <c r="AA111" s="470"/>
      <c r="AB111" s="238"/>
    </row>
    <row r="112" spans="1:31" s="26" customFormat="1" ht="15">
      <c r="A112" s="457" t="s">
        <v>433</v>
      </c>
      <c r="B112" s="59" t="s">
        <v>436</v>
      </c>
      <c r="C112" s="34" t="s">
        <v>268</v>
      </c>
      <c r="D112" s="336" t="s">
        <v>326</v>
      </c>
      <c r="E112" s="456" t="s">
        <v>523</v>
      </c>
      <c r="F112" s="463" t="s">
        <v>634</v>
      </c>
      <c r="G112" s="303" t="s">
        <v>573</v>
      </c>
      <c r="H112" s="303"/>
      <c r="I112" s="456" t="s">
        <v>484</v>
      </c>
      <c r="J112" s="338" t="s">
        <v>483</v>
      </c>
      <c r="K112" s="315" t="s">
        <v>1</v>
      </c>
      <c r="L112" s="315" t="s">
        <v>550</v>
      </c>
      <c r="M112" s="463" t="s">
        <v>377</v>
      </c>
      <c r="N112" s="462" t="s">
        <v>835</v>
      </c>
      <c r="O112" s="315"/>
      <c r="P112" s="315"/>
      <c r="Q112" s="338"/>
      <c r="R112" s="366">
        <v>1</v>
      </c>
      <c r="S112" s="96">
        <v>30000</v>
      </c>
      <c r="T112" s="497"/>
      <c r="U112" s="498"/>
      <c r="V112" s="115">
        <f aca="true" t="shared" si="15" ref="V112:V136">U112/100*45</f>
        <v>0</v>
      </c>
      <c r="W112" s="228">
        <f t="shared" si="13"/>
        <v>0</v>
      </c>
      <c r="X112" s="514">
        <f aca="true" t="shared" si="16" ref="X112:X132">W112/S112*43560</f>
        <v>0</v>
      </c>
      <c r="Y112" s="46">
        <f aca="true" t="shared" si="17" ref="Y112:Y136">W112/S112*43560</f>
        <v>0</v>
      </c>
      <c r="Z112" s="228">
        <f t="shared" si="14"/>
        <v>0</v>
      </c>
      <c r="AA112" s="470"/>
      <c r="AB112" s="238">
        <f aca="true" t="shared" si="18" ref="AB112:AB132">X112*T112</f>
        <v>0</v>
      </c>
      <c r="AC112"/>
      <c r="AD112"/>
      <c r="AE112"/>
    </row>
    <row r="113" spans="1:28" ht="15">
      <c r="A113" s="457" t="s">
        <v>433</v>
      </c>
      <c r="B113" s="60" t="s">
        <v>437</v>
      </c>
      <c r="C113" s="39" t="s">
        <v>269</v>
      </c>
      <c r="D113" s="38" t="s">
        <v>326</v>
      </c>
      <c r="E113" s="454" t="s">
        <v>520</v>
      </c>
      <c r="F113" s="454" t="s">
        <v>634</v>
      </c>
      <c r="G113" s="303">
        <v>36</v>
      </c>
      <c r="H113" s="303"/>
      <c r="I113" s="454" t="s">
        <v>484</v>
      </c>
      <c r="J113" s="39" t="s">
        <v>483</v>
      </c>
      <c r="K113" s="38" t="s">
        <v>1</v>
      </c>
      <c r="L113" s="315" t="s">
        <v>547</v>
      </c>
      <c r="M113" s="463"/>
      <c r="N113" s="535" t="s">
        <v>740</v>
      </c>
      <c r="O113" s="220"/>
      <c r="P113" s="220"/>
      <c r="Q113" s="39"/>
      <c r="R113" s="273">
        <v>1</v>
      </c>
      <c r="S113" s="96">
        <v>30000</v>
      </c>
      <c r="T113" s="497"/>
      <c r="U113" s="498"/>
      <c r="V113" s="115">
        <f t="shared" si="15"/>
        <v>0</v>
      </c>
      <c r="W113" s="228">
        <f t="shared" si="13"/>
        <v>0</v>
      </c>
      <c r="X113" s="514">
        <f t="shared" si="16"/>
        <v>0</v>
      </c>
      <c r="Y113" s="46">
        <f t="shared" si="17"/>
        <v>0</v>
      </c>
      <c r="Z113" s="228">
        <f t="shared" si="14"/>
        <v>0</v>
      </c>
      <c r="AA113" s="470"/>
      <c r="AB113" s="238">
        <f t="shared" si="18"/>
        <v>0</v>
      </c>
    </row>
    <row r="114" spans="1:28" s="32" customFormat="1" ht="15">
      <c r="A114" s="457" t="s">
        <v>433</v>
      </c>
      <c r="B114" s="43" t="s">
        <v>779</v>
      </c>
      <c r="C114" s="39" t="s">
        <v>780</v>
      </c>
      <c r="D114" s="125" t="s">
        <v>326</v>
      </c>
      <c r="E114" s="453" t="s">
        <v>627</v>
      </c>
      <c r="F114" s="453" t="s">
        <v>635</v>
      </c>
      <c r="G114" s="301" t="s">
        <v>767</v>
      </c>
      <c r="H114" s="301"/>
      <c r="I114" s="453" t="s">
        <v>377</v>
      </c>
      <c r="J114" s="15" t="s">
        <v>608</v>
      </c>
      <c r="K114" s="125" t="s">
        <v>1</v>
      </c>
      <c r="L114" s="315"/>
      <c r="M114" s="463"/>
      <c r="N114" s="535" t="s">
        <v>740</v>
      </c>
      <c r="O114" s="220"/>
      <c r="P114" s="220"/>
      <c r="Q114" s="39"/>
      <c r="R114" s="273">
        <v>1</v>
      </c>
      <c r="S114" s="40">
        <v>39000</v>
      </c>
      <c r="T114" s="497"/>
      <c r="U114" s="498"/>
      <c r="V114" s="115">
        <f t="shared" si="15"/>
        <v>0</v>
      </c>
      <c r="W114" s="228">
        <f t="shared" si="13"/>
        <v>0</v>
      </c>
      <c r="X114" s="514">
        <f t="shared" si="16"/>
        <v>0</v>
      </c>
      <c r="Y114" s="46">
        <f t="shared" si="17"/>
        <v>0</v>
      </c>
      <c r="Z114" s="228">
        <f t="shared" si="14"/>
        <v>0</v>
      </c>
      <c r="AA114" s="470"/>
      <c r="AB114" s="238">
        <f t="shared" si="18"/>
        <v>0</v>
      </c>
    </row>
    <row r="115" spans="1:28" ht="15">
      <c r="A115" s="457" t="s">
        <v>433</v>
      </c>
      <c r="B115" s="60" t="s">
        <v>438</v>
      </c>
      <c r="C115" s="39" t="s">
        <v>270</v>
      </c>
      <c r="D115" s="38" t="s">
        <v>326</v>
      </c>
      <c r="E115" s="454" t="s">
        <v>520</v>
      </c>
      <c r="F115" s="453" t="s">
        <v>634</v>
      </c>
      <c r="G115" s="303" t="s">
        <v>573</v>
      </c>
      <c r="H115" s="303"/>
      <c r="I115" s="454" t="s">
        <v>377</v>
      </c>
      <c r="J115" s="15" t="s">
        <v>638</v>
      </c>
      <c r="K115" s="38" t="s">
        <v>1</v>
      </c>
      <c r="L115" s="315" t="s">
        <v>557</v>
      </c>
      <c r="M115" s="463"/>
      <c r="N115" s="535" t="s">
        <v>740</v>
      </c>
      <c r="O115" s="220"/>
      <c r="P115" s="220"/>
      <c r="Q115" s="39"/>
      <c r="R115" s="273">
        <v>0.7</v>
      </c>
      <c r="S115" s="96">
        <v>11000</v>
      </c>
      <c r="T115" s="497"/>
      <c r="U115" s="498"/>
      <c r="V115" s="115">
        <f t="shared" si="15"/>
        <v>0</v>
      </c>
      <c r="W115" s="228">
        <f t="shared" si="13"/>
        <v>0</v>
      </c>
      <c r="X115" s="514">
        <f t="shared" si="16"/>
        <v>0</v>
      </c>
      <c r="Y115" s="46">
        <f t="shared" si="17"/>
        <v>0</v>
      </c>
      <c r="Z115" s="228">
        <f t="shared" si="14"/>
        <v>0</v>
      </c>
      <c r="AA115" s="470"/>
      <c r="AB115" s="238">
        <f t="shared" si="18"/>
        <v>0</v>
      </c>
    </row>
    <row r="116" spans="1:28" ht="30">
      <c r="A116" s="457" t="s">
        <v>433</v>
      </c>
      <c r="B116" s="60" t="s">
        <v>439</v>
      </c>
      <c r="C116" s="39" t="s">
        <v>129</v>
      </c>
      <c r="D116" s="38" t="s">
        <v>320</v>
      </c>
      <c r="E116" s="454" t="s">
        <v>520</v>
      </c>
      <c r="F116" s="453" t="s">
        <v>635</v>
      </c>
      <c r="G116" s="303">
        <v>24</v>
      </c>
      <c r="H116" s="303"/>
      <c r="I116" s="454" t="s">
        <v>377</v>
      </c>
      <c r="J116" s="39" t="s">
        <v>485</v>
      </c>
      <c r="K116" s="38" t="s">
        <v>1</v>
      </c>
      <c r="L116" s="315"/>
      <c r="M116" s="463" t="s">
        <v>377</v>
      </c>
      <c r="N116" s="552">
        <v>12456789</v>
      </c>
      <c r="O116" s="220"/>
      <c r="P116" s="220"/>
      <c r="Q116" s="39"/>
      <c r="R116" s="273">
        <v>1.4</v>
      </c>
      <c r="S116" s="96">
        <v>84000</v>
      </c>
      <c r="T116" s="497"/>
      <c r="U116" s="498"/>
      <c r="V116" s="115">
        <f t="shared" si="15"/>
        <v>0</v>
      </c>
      <c r="W116" s="228">
        <f t="shared" si="13"/>
        <v>0</v>
      </c>
      <c r="X116" s="514">
        <f t="shared" si="16"/>
        <v>0</v>
      </c>
      <c r="Y116" s="46">
        <f t="shared" si="17"/>
        <v>0</v>
      </c>
      <c r="Z116" s="228">
        <f t="shared" si="14"/>
        <v>0</v>
      </c>
      <c r="AA116" s="470"/>
      <c r="AB116" s="238">
        <f t="shared" si="18"/>
        <v>0</v>
      </c>
    </row>
    <row r="117" spans="1:28" ht="15">
      <c r="A117" s="457" t="s">
        <v>433</v>
      </c>
      <c r="B117" s="60" t="s">
        <v>442</v>
      </c>
      <c r="C117" s="39" t="s">
        <v>132</v>
      </c>
      <c r="D117" s="38" t="s">
        <v>326</v>
      </c>
      <c r="E117" s="454" t="s">
        <v>523</v>
      </c>
      <c r="F117" s="454" t="s">
        <v>634</v>
      </c>
      <c r="G117" s="303">
        <v>36</v>
      </c>
      <c r="H117" s="303"/>
      <c r="I117" s="454" t="s">
        <v>483</v>
      </c>
      <c r="J117" s="39" t="s">
        <v>485</v>
      </c>
      <c r="K117" s="38" t="s">
        <v>1</v>
      </c>
      <c r="L117" s="315" t="s">
        <v>543</v>
      </c>
      <c r="M117" s="463" t="s">
        <v>377</v>
      </c>
      <c r="N117" s="535" t="s">
        <v>740</v>
      </c>
      <c r="O117" s="220"/>
      <c r="P117" s="220"/>
      <c r="Q117" s="39"/>
      <c r="R117" s="273">
        <v>1.6</v>
      </c>
      <c r="S117" s="96">
        <v>100000</v>
      </c>
      <c r="T117" s="497"/>
      <c r="U117" s="498"/>
      <c r="V117" s="115">
        <f t="shared" si="15"/>
        <v>0</v>
      </c>
      <c r="W117" s="228">
        <f t="shared" si="13"/>
        <v>0</v>
      </c>
      <c r="X117" s="514">
        <f t="shared" si="16"/>
        <v>0</v>
      </c>
      <c r="Y117" s="46">
        <f t="shared" si="17"/>
        <v>0</v>
      </c>
      <c r="Z117" s="228">
        <f t="shared" si="14"/>
        <v>0</v>
      </c>
      <c r="AA117" s="470"/>
      <c r="AB117" s="238">
        <f t="shared" si="18"/>
        <v>0</v>
      </c>
    </row>
    <row r="118" spans="1:28" s="26" customFormat="1" ht="18" customHeight="1">
      <c r="A118" s="457" t="s">
        <v>433</v>
      </c>
      <c r="B118" s="60" t="s">
        <v>494</v>
      </c>
      <c r="C118" s="39" t="s">
        <v>496</v>
      </c>
      <c r="D118" s="38" t="s">
        <v>330</v>
      </c>
      <c r="E118" s="454" t="s">
        <v>523</v>
      </c>
      <c r="F118" s="453" t="s">
        <v>635</v>
      </c>
      <c r="G118" s="303">
        <v>24</v>
      </c>
      <c r="H118" s="303"/>
      <c r="I118" s="454" t="s">
        <v>484</v>
      </c>
      <c r="J118" s="15" t="s">
        <v>513</v>
      </c>
      <c r="K118" s="38"/>
      <c r="L118" s="315"/>
      <c r="M118" s="463" t="s">
        <v>541</v>
      </c>
      <c r="N118" s="535" t="s">
        <v>740</v>
      </c>
      <c r="O118" s="222"/>
      <c r="P118" s="220" t="s">
        <v>495</v>
      </c>
      <c r="Q118" s="39"/>
      <c r="R118" s="273">
        <v>0.5</v>
      </c>
      <c r="S118" s="96">
        <v>6900</v>
      </c>
      <c r="T118" s="497"/>
      <c r="U118" s="498"/>
      <c r="V118" s="115">
        <f t="shared" si="15"/>
        <v>0</v>
      </c>
      <c r="W118" s="228">
        <f t="shared" si="13"/>
        <v>0</v>
      </c>
      <c r="X118" s="514">
        <f t="shared" si="16"/>
        <v>0</v>
      </c>
      <c r="Y118" s="46">
        <f t="shared" si="17"/>
        <v>0</v>
      </c>
      <c r="Z118" s="228">
        <f>IF(Y118&gt;AA118,"too high",Y118)</f>
        <v>0</v>
      </c>
      <c r="AA118" s="471">
        <v>24</v>
      </c>
      <c r="AB118" s="238">
        <f t="shared" si="18"/>
        <v>0</v>
      </c>
    </row>
    <row r="119" spans="1:28" s="32" customFormat="1" ht="15">
      <c r="A119" s="457" t="s">
        <v>433</v>
      </c>
      <c r="B119" s="60" t="s">
        <v>340</v>
      </c>
      <c r="C119" s="39" t="s">
        <v>159</v>
      </c>
      <c r="D119" s="38" t="s">
        <v>160</v>
      </c>
      <c r="E119" s="454" t="s">
        <v>627</v>
      </c>
      <c r="F119" s="454" t="s">
        <v>634</v>
      </c>
      <c r="G119" s="303">
        <v>48</v>
      </c>
      <c r="H119" s="303"/>
      <c r="I119" s="454" t="s">
        <v>484</v>
      </c>
      <c r="J119" s="15" t="s">
        <v>958</v>
      </c>
      <c r="K119" s="38" t="s">
        <v>1</v>
      </c>
      <c r="L119" s="315"/>
      <c r="M119" s="463" t="s">
        <v>377</v>
      </c>
      <c r="N119" s="535" t="s">
        <v>740</v>
      </c>
      <c r="O119" s="222"/>
      <c r="P119" s="220"/>
      <c r="Q119" s="39"/>
      <c r="R119" s="273">
        <v>0.4</v>
      </c>
      <c r="S119" s="40">
        <v>4200</v>
      </c>
      <c r="T119" s="497"/>
      <c r="U119" s="498"/>
      <c r="V119" s="115">
        <f t="shared" si="15"/>
        <v>0</v>
      </c>
      <c r="W119" s="228">
        <f t="shared" si="13"/>
        <v>0</v>
      </c>
      <c r="X119" s="514">
        <f t="shared" si="16"/>
        <v>0</v>
      </c>
      <c r="Y119" s="46">
        <f t="shared" si="17"/>
        <v>0</v>
      </c>
      <c r="Z119" s="228">
        <f t="shared" si="14"/>
        <v>0</v>
      </c>
      <c r="AA119" s="246"/>
      <c r="AB119" s="238">
        <f t="shared" si="18"/>
        <v>0</v>
      </c>
    </row>
    <row r="120" spans="1:28" ht="15">
      <c r="A120" s="457" t="s">
        <v>433</v>
      </c>
      <c r="B120" s="60" t="s">
        <v>447</v>
      </c>
      <c r="C120" s="37" t="s">
        <v>176</v>
      </c>
      <c r="D120" s="38" t="s">
        <v>326</v>
      </c>
      <c r="E120" s="454" t="s">
        <v>520</v>
      </c>
      <c r="F120" s="453" t="s">
        <v>634</v>
      </c>
      <c r="G120" s="303" t="s">
        <v>582</v>
      </c>
      <c r="H120" s="303"/>
      <c r="I120" s="454" t="s">
        <v>377</v>
      </c>
      <c r="J120" s="39" t="s">
        <v>483</v>
      </c>
      <c r="K120" s="38" t="s">
        <v>1</v>
      </c>
      <c r="L120" s="315">
        <v>7</v>
      </c>
      <c r="M120" s="463" t="s">
        <v>377</v>
      </c>
      <c r="N120" s="535" t="s">
        <v>740</v>
      </c>
      <c r="O120" s="220"/>
      <c r="P120" s="220"/>
      <c r="Q120" s="39"/>
      <c r="R120" s="273">
        <v>1.3</v>
      </c>
      <c r="S120" s="104">
        <v>70000</v>
      </c>
      <c r="T120" s="497"/>
      <c r="U120" s="498"/>
      <c r="V120" s="115">
        <f t="shared" si="15"/>
        <v>0</v>
      </c>
      <c r="W120" s="228">
        <f t="shared" si="13"/>
        <v>0</v>
      </c>
      <c r="X120" s="514">
        <f t="shared" si="16"/>
        <v>0</v>
      </c>
      <c r="Y120" s="46">
        <f t="shared" si="17"/>
        <v>0</v>
      </c>
      <c r="Z120" s="228">
        <f t="shared" si="14"/>
        <v>0</v>
      </c>
      <c r="AA120" s="246"/>
      <c r="AB120" s="238">
        <f t="shared" si="18"/>
        <v>0</v>
      </c>
    </row>
    <row r="121" spans="1:28" ht="15">
      <c r="A121" s="457" t="s">
        <v>433</v>
      </c>
      <c r="B121" s="60" t="s">
        <v>448</v>
      </c>
      <c r="C121" s="39" t="s">
        <v>177</v>
      </c>
      <c r="D121" s="38" t="s">
        <v>326</v>
      </c>
      <c r="E121" s="454" t="s">
        <v>627</v>
      </c>
      <c r="F121" s="453" t="s">
        <v>634</v>
      </c>
      <c r="G121" s="303">
        <v>36</v>
      </c>
      <c r="H121" s="303"/>
      <c r="I121" s="454" t="s">
        <v>484</v>
      </c>
      <c r="J121" s="39" t="s">
        <v>485</v>
      </c>
      <c r="K121" s="38" t="s">
        <v>1</v>
      </c>
      <c r="L121" s="315"/>
      <c r="M121" s="463"/>
      <c r="N121" s="535" t="s">
        <v>740</v>
      </c>
      <c r="O121" s="220"/>
      <c r="P121" s="220"/>
      <c r="Q121" s="39"/>
      <c r="R121" s="273">
        <v>1.5</v>
      </c>
      <c r="S121" s="96">
        <v>90000</v>
      </c>
      <c r="T121" s="497"/>
      <c r="U121" s="498"/>
      <c r="V121" s="115">
        <f t="shared" si="15"/>
        <v>0</v>
      </c>
      <c r="W121" s="228">
        <f t="shared" si="13"/>
        <v>0</v>
      </c>
      <c r="X121" s="514">
        <f t="shared" si="16"/>
        <v>0</v>
      </c>
      <c r="Y121" s="46">
        <f t="shared" si="17"/>
        <v>0</v>
      </c>
      <c r="Z121" s="228">
        <f t="shared" si="14"/>
        <v>0</v>
      </c>
      <c r="AA121" s="246"/>
      <c r="AB121" s="238">
        <f t="shared" si="18"/>
        <v>0</v>
      </c>
    </row>
    <row r="122" spans="1:28" ht="15">
      <c r="A122" s="457" t="s">
        <v>433</v>
      </c>
      <c r="B122" s="60" t="s">
        <v>449</v>
      </c>
      <c r="C122" s="39" t="s">
        <v>196</v>
      </c>
      <c r="D122" s="38" t="s">
        <v>313</v>
      </c>
      <c r="E122" s="454" t="s">
        <v>520</v>
      </c>
      <c r="F122" s="453" t="s">
        <v>538</v>
      </c>
      <c r="G122" s="303">
        <v>24</v>
      </c>
      <c r="H122" s="303"/>
      <c r="I122" s="454" t="s">
        <v>483</v>
      </c>
      <c r="J122" s="39" t="s">
        <v>484</v>
      </c>
      <c r="K122" s="38" t="s">
        <v>1</v>
      </c>
      <c r="L122" s="315"/>
      <c r="M122" s="463"/>
      <c r="N122" s="535" t="s">
        <v>740</v>
      </c>
      <c r="O122" s="222"/>
      <c r="P122" s="220"/>
      <c r="Q122" s="39"/>
      <c r="R122" s="273">
        <v>8</v>
      </c>
      <c r="S122" s="96">
        <v>3200000</v>
      </c>
      <c r="T122" s="497"/>
      <c r="U122" s="498"/>
      <c r="V122" s="115">
        <f t="shared" si="15"/>
        <v>0</v>
      </c>
      <c r="W122" s="228">
        <f t="shared" si="13"/>
        <v>0</v>
      </c>
      <c r="X122" s="514">
        <f t="shared" si="16"/>
        <v>0</v>
      </c>
      <c r="Y122" s="46">
        <f t="shared" si="17"/>
        <v>0</v>
      </c>
      <c r="Z122" s="228">
        <f t="shared" si="14"/>
        <v>0</v>
      </c>
      <c r="AA122" s="246"/>
      <c r="AB122" s="238">
        <f t="shared" si="18"/>
        <v>0</v>
      </c>
    </row>
    <row r="123" spans="1:28" ht="15">
      <c r="A123" s="457" t="s">
        <v>433</v>
      </c>
      <c r="B123" s="60" t="s">
        <v>486</v>
      </c>
      <c r="C123" s="39" t="s">
        <v>487</v>
      </c>
      <c r="D123" s="38" t="s">
        <v>326</v>
      </c>
      <c r="E123" s="454" t="s">
        <v>520</v>
      </c>
      <c r="F123" s="454" t="s">
        <v>634</v>
      </c>
      <c r="G123" s="303">
        <v>24</v>
      </c>
      <c r="H123" s="303"/>
      <c r="I123" s="454" t="s">
        <v>483</v>
      </c>
      <c r="J123" s="39" t="s">
        <v>485</v>
      </c>
      <c r="K123" s="38" t="s">
        <v>1</v>
      </c>
      <c r="L123" s="315"/>
      <c r="M123" s="463" t="s">
        <v>377</v>
      </c>
      <c r="N123" s="535" t="s">
        <v>740</v>
      </c>
      <c r="O123" s="220"/>
      <c r="P123" s="220"/>
      <c r="Q123" s="39"/>
      <c r="R123" s="273">
        <v>6.6</v>
      </c>
      <c r="S123" s="140">
        <v>1851000</v>
      </c>
      <c r="T123" s="497"/>
      <c r="U123" s="498"/>
      <c r="V123" s="115">
        <f t="shared" si="15"/>
        <v>0</v>
      </c>
      <c r="W123" s="228">
        <f t="shared" si="13"/>
        <v>0</v>
      </c>
      <c r="X123" s="514">
        <f t="shared" si="16"/>
        <v>0</v>
      </c>
      <c r="Y123" s="46">
        <f t="shared" si="17"/>
        <v>0</v>
      </c>
      <c r="Z123" s="228">
        <f t="shared" si="14"/>
        <v>0</v>
      </c>
      <c r="AA123" s="246"/>
      <c r="AB123" s="238">
        <f t="shared" si="18"/>
        <v>0</v>
      </c>
    </row>
    <row r="124" spans="1:28" ht="15">
      <c r="A124" s="457" t="s">
        <v>433</v>
      </c>
      <c r="B124" s="59" t="s">
        <v>375</v>
      </c>
      <c r="C124" s="34" t="s">
        <v>198</v>
      </c>
      <c r="D124" s="38" t="s">
        <v>313</v>
      </c>
      <c r="E124" s="453" t="s">
        <v>523</v>
      </c>
      <c r="F124" s="454" t="s">
        <v>634</v>
      </c>
      <c r="G124" s="299" t="s">
        <v>537</v>
      </c>
      <c r="H124" s="299"/>
      <c r="I124" s="454" t="s">
        <v>377</v>
      </c>
      <c r="J124" s="15" t="s">
        <v>958</v>
      </c>
      <c r="K124" s="38" t="s">
        <v>1</v>
      </c>
      <c r="L124" s="315">
        <v>7</v>
      </c>
      <c r="M124" s="463" t="s">
        <v>377</v>
      </c>
      <c r="N124" s="535" t="s">
        <v>740</v>
      </c>
      <c r="O124" s="220"/>
      <c r="P124" s="220"/>
      <c r="Q124" s="39"/>
      <c r="R124" s="273">
        <v>5</v>
      </c>
      <c r="S124" s="96">
        <v>1000000</v>
      </c>
      <c r="T124" s="497"/>
      <c r="U124" s="498"/>
      <c r="V124" s="115">
        <f t="shared" si="15"/>
        <v>0</v>
      </c>
      <c r="W124" s="228">
        <f t="shared" si="13"/>
        <v>0</v>
      </c>
      <c r="X124" s="514">
        <f t="shared" si="16"/>
        <v>0</v>
      </c>
      <c r="Y124" s="46">
        <f t="shared" si="17"/>
        <v>0</v>
      </c>
      <c r="Z124" s="228">
        <f t="shared" si="14"/>
        <v>0</v>
      </c>
      <c r="AA124" s="246"/>
      <c r="AB124" s="238">
        <f t="shared" si="18"/>
        <v>0</v>
      </c>
    </row>
    <row r="125" spans="1:28" s="26" customFormat="1" ht="15">
      <c r="A125" s="457" t="s">
        <v>433</v>
      </c>
      <c r="B125" s="43" t="s">
        <v>254</v>
      </c>
      <c r="C125" s="39" t="s">
        <v>194</v>
      </c>
      <c r="D125" s="38" t="s">
        <v>320</v>
      </c>
      <c r="E125" s="454" t="s">
        <v>520</v>
      </c>
      <c r="F125" s="453" t="s">
        <v>634</v>
      </c>
      <c r="G125" s="303">
        <v>12</v>
      </c>
      <c r="H125" s="303"/>
      <c r="I125" s="454" t="s">
        <v>483</v>
      </c>
      <c r="J125" s="39" t="s">
        <v>483</v>
      </c>
      <c r="K125" s="38" t="s">
        <v>1</v>
      </c>
      <c r="L125" s="315"/>
      <c r="M125" s="463" t="s">
        <v>377</v>
      </c>
      <c r="N125" s="552">
        <v>1345689</v>
      </c>
      <c r="O125" s="220"/>
      <c r="P125" s="220"/>
      <c r="Q125" s="39"/>
      <c r="R125" s="273">
        <v>6.2</v>
      </c>
      <c r="S125" s="225">
        <v>1600000</v>
      </c>
      <c r="T125" s="497"/>
      <c r="U125" s="498"/>
      <c r="V125" s="115">
        <f t="shared" si="15"/>
        <v>0</v>
      </c>
      <c r="W125" s="228">
        <f t="shared" si="13"/>
        <v>0</v>
      </c>
      <c r="X125" s="514">
        <f t="shared" si="16"/>
        <v>0</v>
      </c>
      <c r="Y125" s="46">
        <f t="shared" si="17"/>
        <v>0</v>
      </c>
      <c r="Z125" s="228">
        <f t="shared" si="14"/>
        <v>0</v>
      </c>
      <c r="AA125" s="246"/>
      <c r="AB125" s="238">
        <f t="shared" si="18"/>
        <v>0</v>
      </c>
    </row>
    <row r="126" spans="1:28" ht="15">
      <c r="A126" s="457" t="s">
        <v>433</v>
      </c>
      <c r="B126" s="60" t="s">
        <v>451</v>
      </c>
      <c r="C126" s="39" t="s">
        <v>62</v>
      </c>
      <c r="D126" s="38" t="s">
        <v>326</v>
      </c>
      <c r="E126" s="454" t="s">
        <v>523</v>
      </c>
      <c r="F126" s="454" t="s">
        <v>634</v>
      </c>
      <c r="G126" s="303">
        <v>48</v>
      </c>
      <c r="H126" s="303"/>
      <c r="I126" s="454" t="s">
        <v>483</v>
      </c>
      <c r="J126" s="39" t="s">
        <v>485</v>
      </c>
      <c r="K126" s="38" t="s">
        <v>1</v>
      </c>
      <c r="L126" s="315"/>
      <c r="M126" s="463" t="s">
        <v>377</v>
      </c>
      <c r="N126" s="535" t="s">
        <v>740</v>
      </c>
      <c r="O126" s="220"/>
      <c r="P126" s="220"/>
      <c r="Q126" s="39"/>
      <c r="R126" s="273">
        <v>1</v>
      </c>
      <c r="S126" s="96">
        <v>34000</v>
      </c>
      <c r="T126" s="497"/>
      <c r="U126" s="498"/>
      <c r="V126" s="115">
        <f t="shared" si="15"/>
        <v>0</v>
      </c>
      <c r="W126" s="228">
        <f t="shared" si="13"/>
        <v>0</v>
      </c>
      <c r="X126" s="514">
        <f t="shared" si="16"/>
        <v>0</v>
      </c>
      <c r="Y126" s="46">
        <f t="shared" si="17"/>
        <v>0</v>
      </c>
      <c r="Z126" s="228">
        <f t="shared" si="14"/>
        <v>0</v>
      </c>
      <c r="AA126" s="246"/>
      <c r="AB126" s="238">
        <f t="shared" si="18"/>
        <v>0</v>
      </c>
    </row>
    <row r="127" spans="1:28" ht="45">
      <c r="A127" s="457" t="s">
        <v>433</v>
      </c>
      <c r="B127" s="60" t="s">
        <v>502</v>
      </c>
      <c r="C127" s="39" t="s">
        <v>503</v>
      </c>
      <c r="D127" s="38" t="s">
        <v>333</v>
      </c>
      <c r="E127" s="454" t="s">
        <v>523</v>
      </c>
      <c r="F127" s="454" t="s">
        <v>635</v>
      </c>
      <c r="G127" s="303">
        <v>24</v>
      </c>
      <c r="H127" s="303"/>
      <c r="I127" s="454" t="s">
        <v>377</v>
      </c>
      <c r="J127" s="39" t="s">
        <v>484</v>
      </c>
      <c r="K127" s="38"/>
      <c r="L127" s="315"/>
      <c r="M127" s="463" t="s">
        <v>484</v>
      </c>
      <c r="N127" s="462" t="s">
        <v>921</v>
      </c>
      <c r="O127" s="222"/>
      <c r="P127" s="220"/>
      <c r="Q127" s="39" t="s">
        <v>922</v>
      </c>
      <c r="R127" s="15">
        <v>2.1</v>
      </c>
      <c r="S127" s="71">
        <v>225000</v>
      </c>
      <c r="T127" s="497"/>
      <c r="U127" s="498"/>
      <c r="V127" s="115">
        <f t="shared" si="15"/>
        <v>0</v>
      </c>
      <c r="W127" s="228">
        <f t="shared" si="13"/>
        <v>0</v>
      </c>
      <c r="X127" s="514">
        <f t="shared" si="16"/>
        <v>0</v>
      </c>
      <c r="Y127" s="46">
        <f t="shared" si="17"/>
        <v>0</v>
      </c>
      <c r="Z127" s="228">
        <f t="shared" si="14"/>
        <v>0</v>
      </c>
      <c r="AA127" s="246"/>
      <c r="AB127" s="238">
        <f t="shared" si="18"/>
        <v>0</v>
      </c>
    </row>
    <row r="128" spans="1:28" ht="30">
      <c r="A128" s="457" t="s">
        <v>433</v>
      </c>
      <c r="B128" s="59" t="s">
        <v>341</v>
      </c>
      <c r="C128" s="34" t="s">
        <v>80</v>
      </c>
      <c r="D128" s="38" t="s">
        <v>320</v>
      </c>
      <c r="E128" s="454" t="s">
        <v>627</v>
      </c>
      <c r="F128" s="454" t="s">
        <v>634</v>
      </c>
      <c r="G128" s="303">
        <v>24</v>
      </c>
      <c r="H128" s="303"/>
      <c r="I128" s="454" t="s">
        <v>377</v>
      </c>
      <c r="J128" s="15" t="s">
        <v>607</v>
      </c>
      <c r="K128" s="38" t="s">
        <v>1</v>
      </c>
      <c r="L128" s="315"/>
      <c r="M128" s="463" t="s">
        <v>377</v>
      </c>
      <c r="N128" s="462" t="s">
        <v>740</v>
      </c>
      <c r="O128" s="220"/>
      <c r="P128" s="220"/>
      <c r="Q128" s="39"/>
      <c r="R128" s="15">
        <v>1.4</v>
      </c>
      <c r="S128" s="104">
        <v>80000</v>
      </c>
      <c r="T128" s="497"/>
      <c r="U128" s="498"/>
      <c r="V128" s="115">
        <f t="shared" si="15"/>
        <v>0</v>
      </c>
      <c r="W128" s="228">
        <f t="shared" si="13"/>
        <v>0</v>
      </c>
      <c r="X128" s="514">
        <f t="shared" si="16"/>
        <v>0</v>
      </c>
      <c r="Y128" s="46">
        <f t="shared" si="17"/>
        <v>0</v>
      </c>
      <c r="Z128" s="228">
        <f t="shared" si="14"/>
        <v>0</v>
      </c>
      <c r="AA128" s="246"/>
      <c r="AB128" s="238">
        <f t="shared" si="18"/>
        <v>0</v>
      </c>
    </row>
    <row r="129" spans="1:28" ht="15">
      <c r="A129" s="457" t="s">
        <v>433</v>
      </c>
      <c r="B129" s="60" t="s">
        <v>342</v>
      </c>
      <c r="C129" s="39" t="s">
        <v>83</v>
      </c>
      <c r="D129" s="38" t="s">
        <v>241</v>
      </c>
      <c r="E129" s="453" t="s">
        <v>523</v>
      </c>
      <c r="F129" s="453" t="s">
        <v>634</v>
      </c>
      <c r="G129" s="303" t="s">
        <v>586</v>
      </c>
      <c r="H129" s="303"/>
      <c r="I129" s="454" t="s">
        <v>484</v>
      </c>
      <c r="J129" s="15" t="s">
        <v>607</v>
      </c>
      <c r="K129" s="38" t="s">
        <v>1</v>
      </c>
      <c r="L129" s="315" t="s">
        <v>568</v>
      </c>
      <c r="M129" s="463" t="s">
        <v>484</v>
      </c>
      <c r="N129" s="462" t="s">
        <v>832</v>
      </c>
      <c r="O129" s="220"/>
      <c r="P129" s="220"/>
      <c r="Q129" s="39"/>
      <c r="R129" s="15">
        <v>0.6</v>
      </c>
      <c r="S129" s="96">
        <v>14000</v>
      </c>
      <c r="T129" s="497"/>
      <c r="U129" s="498"/>
      <c r="V129" s="115">
        <f t="shared" si="15"/>
        <v>0</v>
      </c>
      <c r="W129" s="228">
        <f t="shared" si="13"/>
        <v>0</v>
      </c>
      <c r="X129" s="514">
        <f t="shared" si="16"/>
        <v>0</v>
      </c>
      <c r="Y129" s="46">
        <f t="shared" si="17"/>
        <v>0</v>
      </c>
      <c r="Z129" s="228">
        <f>IF(Y129&gt;AA129,"too high",Y129)</f>
        <v>0</v>
      </c>
      <c r="AA129" s="246">
        <v>8</v>
      </c>
      <c r="AB129" s="238">
        <f t="shared" si="18"/>
        <v>0</v>
      </c>
    </row>
    <row r="130" spans="1:28" ht="15">
      <c r="A130" s="457" t="s">
        <v>433</v>
      </c>
      <c r="B130" s="60" t="s">
        <v>452</v>
      </c>
      <c r="C130" s="39" t="s">
        <v>110</v>
      </c>
      <c r="D130" s="38" t="s">
        <v>326</v>
      </c>
      <c r="E130" s="454" t="s">
        <v>520</v>
      </c>
      <c r="F130" s="454" t="s">
        <v>635</v>
      </c>
      <c r="G130" s="303">
        <v>60</v>
      </c>
      <c r="H130" s="303"/>
      <c r="I130" s="454" t="s">
        <v>483</v>
      </c>
      <c r="J130" s="39" t="s">
        <v>485</v>
      </c>
      <c r="K130" s="38" t="s">
        <v>1</v>
      </c>
      <c r="L130" s="315"/>
      <c r="M130" s="463" t="s">
        <v>484</v>
      </c>
      <c r="N130" s="535" t="s">
        <v>740</v>
      </c>
      <c r="O130" s="220"/>
      <c r="P130" s="220"/>
      <c r="Q130" s="39"/>
      <c r="R130" s="273">
        <v>2.8</v>
      </c>
      <c r="S130" s="96">
        <v>460000</v>
      </c>
      <c r="T130" s="497"/>
      <c r="U130" s="498"/>
      <c r="V130" s="115">
        <f t="shared" si="15"/>
        <v>0</v>
      </c>
      <c r="W130" s="228">
        <f t="shared" si="13"/>
        <v>0</v>
      </c>
      <c r="X130" s="514">
        <f t="shared" si="16"/>
        <v>0</v>
      </c>
      <c r="Y130" s="46">
        <f t="shared" si="17"/>
        <v>0</v>
      </c>
      <c r="Z130" s="228">
        <f>IF(Y130&gt;AA130,"too high",Y130)</f>
        <v>0</v>
      </c>
      <c r="AA130" s="246">
        <v>2</v>
      </c>
      <c r="AB130" s="238">
        <f t="shared" si="18"/>
        <v>0</v>
      </c>
    </row>
    <row r="131" spans="1:28" ht="31.5" customHeight="1">
      <c r="A131" s="457" t="s">
        <v>433</v>
      </c>
      <c r="B131" s="60" t="s">
        <v>453</v>
      </c>
      <c r="C131" s="39" t="s">
        <v>111</v>
      </c>
      <c r="D131" s="38" t="s">
        <v>326</v>
      </c>
      <c r="E131" s="454" t="s">
        <v>520</v>
      </c>
      <c r="F131" s="454" t="s">
        <v>634</v>
      </c>
      <c r="G131" s="303">
        <v>60</v>
      </c>
      <c r="H131" s="303"/>
      <c r="I131" s="454" t="s">
        <v>483</v>
      </c>
      <c r="J131" s="39" t="s">
        <v>485</v>
      </c>
      <c r="K131" s="38" t="s">
        <v>7</v>
      </c>
      <c r="L131" s="315"/>
      <c r="M131" s="463" t="s">
        <v>484</v>
      </c>
      <c r="N131" s="535" t="s">
        <v>930</v>
      </c>
      <c r="O131" s="220"/>
      <c r="P131" s="220"/>
      <c r="Q131" s="39" t="s">
        <v>931</v>
      </c>
      <c r="R131" s="273">
        <v>5</v>
      </c>
      <c r="S131" s="104">
        <v>1700000</v>
      </c>
      <c r="T131" s="497"/>
      <c r="U131" s="498"/>
      <c r="V131" s="115">
        <f t="shared" si="15"/>
        <v>0</v>
      </c>
      <c r="W131" s="228">
        <f t="shared" si="13"/>
        <v>0</v>
      </c>
      <c r="X131" s="514">
        <f t="shared" si="16"/>
        <v>0</v>
      </c>
      <c r="Y131" s="46">
        <f t="shared" si="17"/>
        <v>0</v>
      </c>
      <c r="Z131" s="228">
        <f t="shared" si="14"/>
        <v>0</v>
      </c>
      <c r="AA131" s="470"/>
      <c r="AB131" s="238">
        <f t="shared" si="18"/>
        <v>0</v>
      </c>
    </row>
    <row r="132" spans="1:28" ht="14.25" customHeight="1">
      <c r="A132" s="457" t="s">
        <v>433</v>
      </c>
      <c r="B132" s="60" t="s">
        <v>411</v>
      </c>
      <c r="C132" s="39" t="s">
        <v>114</v>
      </c>
      <c r="D132" s="38" t="s">
        <v>326</v>
      </c>
      <c r="E132" s="454" t="s">
        <v>520</v>
      </c>
      <c r="F132" s="454" t="s">
        <v>634</v>
      </c>
      <c r="G132" s="303">
        <v>72</v>
      </c>
      <c r="H132" s="303"/>
      <c r="I132" s="454" t="s">
        <v>484</v>
      </c>
      <c r="J132" s="39" t="s">
        <v>483</v>
      </c>
      <c r="K132" s="38" t="s">
        <v>1</v>
      </c>
      <c r="L132" s="315"/>
      <c r="M132" s="463" t="s">
        <v>377</v>
      </c>
      <c r="N132" s="535" t="s">
        <v>740</v>
      </c>
      <c r="O132" s="222" t="s">
        <v>702</v>
      </c>
      <c r="P132" s="222" t="s">
        <v>702</v>
      </c>
      <c r="Q132" s="39"/>
      <c r="R132" s="273">
        <v>1</v>
      </c>
      <c r="S132" s="71">
        <v>31000</v>
      </c>
      <c r="T132" s="497"/>
      <c r="U132" s="498"/>
      <c r="V132" s="115">
        <f t="shared" si="15"/>
        <v>0</v>
      </c>
      <c r="W132" s="228">
        <f t="shared" si="13"/>
        <v>0</v>
      </c>
      <c r="X132" s="514">
        <f t="shared" si="16"/>
        <v>0</v>
      </c>
      <c r="Y132" s="46">
        <f t="shared" si="17"/>
        <v>0</v>
      </c>
      <c r="Z132" s="228">
        <f t="shared" si="14"/>
        <v>0</v>
      </c>
      <c r="AA132" s="470"/>
      <c r="AB132" s="238">
        <f t="shared" si="18"/>
        <v>0</v>
      </c>
    </row>
    <row r="133" spans="1:28" s="7" customFormat="1" ht="15">
      <c r="A133" s="261"/>
      <c r="B133" s="593"/>
      <c r="C133" s="261"/>
      <c r="D133" s="352"/>
      <c r="E133" s="352"/>
      <c r="F133" s="352"/>
      <c r="G133" s="353"/>
      <c r="H133" s="353"/>
      <c r="I133" s="352"/>
      <c r="J133" s="354"/>
      <c r="K133" s="352"/>
      <c r="L133" s="352"/>
      <c r="M133" s="352"/>
      <c r="N133" s="352"/>
      <c r="O133" s="354"/>
      <c r="P133" s="354"/>
      <c r="Q133" s="354"/>
      <c r="R133" s="260"/>
      <c r="S133" s="288"/>
      <c r="T133" s="504"/>
      <c r="U133" s="505"/>
      <c r="V133" s="289">
        <f t="shared" si="15"/>
        <v>0</v>
      </c>
      <c r="W133" s="263"/>
      <c r="X133" s="512"/>
      <c r="Y133" s="263"/>
      <c r="Z133" s="263"/>
      <c r="AA133" s="290"/>
      <c r="AB133" s="282"/>
    </row>
    <row r="134" spans="1:28" ht="30">
      <c r="A134" s="458" t="s">
        <v>377</v>
      </c>
      <c r="B134" s="60" t="s">
        <v>380</v>
      </c>
      <c r="C134" s="39" t="s">
        <v>147</v>
      </c>
      <c r="D134" s="38" t="s">
        <v>202</v>
      </c>
      <c r="E134" s="454" t="s">
        <v>523</v>
      </c>
      <c r="F134" s="453" t="s">
        <v>634</v>
      </c>
      <c r="G134" s="303" t="s">
        <v>532</v>
      </c>
      <c r="H134" s="303"/>
      <c r="I134" s="454" t="s">
        <v>484</v>
      </c>
      <c r="J134" s="39" t="s">
        <v>517</v>
      </c>
      <c r="K134" s="38" t="s">
        <v>2</v>
      </c>
      <c r="L134" s="315" t="s">
        <v>550</v>
      </c>
      <c r="M134" s="463" t="s">
        <v>541</v>
      </c>
      <c r="N134" s="553" t="s">
        <v>893</v>
      </c>
      <c r="O134" s="220"/>
      <c r="P134" s="220"/>
      <c r="Q134" s="15" t="s">
        <v>894</v>
      </c>
      <c r="R134" s="273">
        <v>0.4</v>
      </c>
      <c r="S134" s="96">
        <v>5500</v>
      </c>
      <c r="T134" s="497"/>
      <c r="U134" s="498"/>
      <c r="V134" s="115">
        <f t="shared" si="15"/>
        <v>0</v>
      </c>
      <c r="W134" s="228">
        <f>V134*R134</f>
        <v>0</v>
      </c>
      <c r="X134" s="514">
        <f>W134/S134*43560</f>
        <v>0</v>
      </c>
      <c r="Y134" s="46">
        <f t="shared" si="17"/>
        <v>0</v>
      </c>
      <c r="Z134" s="228">
        <f t="shared" si="14"/>
        <v>0</v>
      </c>
      <c r="AA134" s="470"/>
      <c r="AB134" s="238">
        <f>X134*T134</f>
        <v>0</v>
      </c>
    </row>
    <row r="135" spans="1:28" ht="15">
      <c r="A135" s="458" t="s">
        <v>377</v>
      </c>
      <c r="B135" s="60" t="s">
        <v>318</v>
      </c>
      <c r="C135" s="39" t="s">
        <v>319</v>
      </c>
      <c r="D135" s="38" t="s">
        <v>320</v>
      </c>
      <c r="E135" s="454" t="s">
        <v>523</v>
      </c>
      <c r="F135" s="454" t="s">
        <v>634</v>
      </c>
      <c r="G135" s="303">
        <v>24</v>
      </c>
      <c r="H135" s="303"/>
      <c r="I135" s="454" t="s">
        <v>484</v>
      </c>
      <c r="J135" s="39" t="s">
        <v>608</v>
      </c>
      <c r="K135" s="38" t="s">
        <v>3</v>
      </c>
      <c r="L135" s="320" t="s">
        <v>557</v>
      </c>
      <c r="M135" s="463"/>
      <c r="N135" s="535" t="s">
        <v>740</v>
      </c>
      <c r="O135" s="220"/>
      <c r="P135" s="220"/>
      <c r="Q135" s="39"/>
      <c r="R135" s="273">
        <v>0.2</v>
      </c>
      <c r="S135" s="96">
        <v>1800</v>
      </c>
      <c r="T135" s="497"/>
      <c r="U135" s="498"/>
      <c r="V135" s="115">
        <f t="shared" si="15"/>
        <v>0</v>
      </c>
      <c r="W135" s="228">
        <f>V135*R135</f>
        <v>0</v>
      </c>
      <c r="X135" s="514">
        <f>W135/S135*43560</f>
        <v>0</v>
      </c>
      <c r="Y135" s="46">
        <f t="shared" si="17"/>
        <v>0</v>
      </c>
      <c r="Z135" s="228">
        <f t="shared" si="14"/>
        <v>0</v>
      </c>
      <c r="AA135" s="470"/>
      <c r="AB135" s="238">
        <f>X135*T135</f>
        <v>0</v>
      </c>
    </row>
    <row r="136" spans="1:28" ht="15">
      <c r="A136" s="458" t="s">
        <v>377</v>
      </c>
      <c r="B136" s="43" t="s">
        <v>384</v>
      </c>
      <c r="C136" s="39" t="s">
        <v>36</v>
      </c>
      <c r="D136" s="38" t="s">
        <v>66</v>
      </c>
      <c r="E136" s="454" t="s">
        <v>520</v>
      </c>
      <c r="F136" s="454" t="s">
        <v>538</v>
      </c>
      <c r="G136" s="299" t="s">
        <v>643</v>
      </c>
      <c r="H136" s="299"/>
      <c r="I136" s="454" t="s">
        <v>484</v>
      </c>
      <c r="J136" s="15" t="s">
        <v>513</v>
      </c>
      <c r="K136" s="38" t="s">
        <v>4</v>
      </c>
      <c r="L136" s="320" t="s">
        <v>546</v>
      </c>
      <c r="M136" s="463" t="s">
        <v>377</v>
      </c>
      <c r="N136" s="535" t="s">
        <v>740</v>
      </c>
      <c r="O136" s="220"/>
      <c r="P136" s="220"/>
      <c r="Q136" s="39"/>
      <c r="R136" s="273">
        <v>0.3</v>
      </c>
      <c r="S136" s="40">
        <v>2052</v>
      </c>
      <c r="T136" s="497"/>
      <c r="U136" s="498"/>
      <c r="V136" s="115">
        <f t="shared" si="15"/>
        <v>0</v>
      </c>
      <c r="W136" s="228">
        <f>V136*R136</f>
        <v>0</v>
      </c>
      <c r="X136" s="514">
        <f>W136/S136*43560</f>
        <v>0</v>
      </c>
      <c r="Y136" s="46">
        <f t="shared" si="17"/>
        <v>0</v>
      </c>
      <c r="Z136" s="228">
        <f t="shared" si="14"/>
        <v>0</v>
      </c>
      <c r="AA136" s="470"/>
      <c r="AB136" s="238">
        <f>X136*T136</f>
        <v>0</v>
      </c>
    </row>
    <row r="137" spans="1:28" ht="15">
      <c r="A137" s="1"/>
      <c r="B137" s="137" t="s">
        <v>304</v>
      </c>
      <c r="C137" s="1"/>
      <c r="D137" s="370"/>
      <c r="E137" s="370"/>
      <c r="F137" s="370"/>
      <c r="G137" s="370"/>
      <c r="H137" s="370"/>
      <c r="I137" s="370"/>
      <c r="J137" s="370"/>
      <c r="K137" s="370"/>
      <c r="L137" s="370"/>
      <c r="M137" s="370"/>
      <c r="N137" s="370"/>
      <c r="O137" s="370"/>
      <c r="P137" s="370"/>
      <c r="Q137" s="370"/>
      <c r="R137" s="1"/>
      <c r="S137" s="1"/>
      <c r="T137" s="1"/>
      <c r="U137" s="503">
        <f aca="true" t="shared" si="19" ref="U137:Z137">SUM(U47:U136)</f>
        <v>0</v>
      </c>
      <c r="V137" s="144">
        <f t="shared" si="19"/>
        <v>0</v>
      </c>
      <c r="W137" s="144">
        <f t="shared" si="19"/>
        <v>0</v>
      </c>
      <c r="X137" s="516">
        <f t="shared" si="19"/>
        <v>0</v>
      </c>
      <c r="Y137" s="516">
        <f t="shared" si="19"/>
        <v>0</v>
      </c>
      <c r="Z137" s="592">
        <f t="shared" si="19"/>
        <v>0</v>
      </c>
      <c r="AA137" s="144"/>
      <c r="AB137" s="128">
        <f>SUM(AB47:AB136)</f>
        <v>0</v>
      </c>
    </row>
    <row r="139" spans="1:5" ht="15">
      <c r="A139" s="8" t="s">
        <v>687</v>
      </c>
      <c r="B139" s="26"/>
      <c r="C139" s="26"/>
      <c r="D139" s="328"/>
      <c r="E139" s="328"/>
    </row>
    <row r="140" spans="1:5" ht="15.75">
      <c r="A140" s="199" t="s">
        <v>726</v>
      </c>
      <c r="B140" s="26"/>
      <c r="C140" s="26"/>
      <c r="D140" s="328"/>
      <c r="E140" s="328"/>
    </row>
    <row r="141" spans="1:5" ht="15">
      <c r="A141" s="26"/>
      <c r="B141" s="26"/>
      <c r="C141" s="26"/>
      <c r="D141" s="328"/>
      <c r="E141" s="328"/>
    </row>
    <row r="142" spans="1:5" ht="75">
      <c r="A142" s="26"/>
      <c r="B142" s="619" t="s">
        <v>681</v>
      </c>
      <c r="C142" s="619"/>
      <c r="D142" s="619"/>
      <c r="E142" s="361" t="s">
        <v>723</v>
      </c>
    </row>
    <row r="143" spans="1:5" ht="15">
      <c r="A143" s="64"/>
      <c r="B143" s="620" t="s">
        <v>682</v>
      </c>
      <c r="C143" s="621"/>
      <c r="D143" s="362"/>
      <c r="E143" s="295">
        <v>12</v>
      </c>
    </row>
    <row r="144" spans="1:5" ht="15">
      <c r="A144" s="26"/>
      <c r="B144" s="614" t="s">
        <v>683</v>
      </c>
      <c r="C144" s="280" t="s">
        <v>950</v>
      </c>
      <c r="D144" s="363"/>
      <c r="E144" s="295">
        <v>25</v>
      </c>
    </row>
    <row r="145" spans="1:5" ht="15">
      <c r="A145" s="26"/>
      <c r="B145" s="614"/>
      <c r="C145" s="281" t="s">
        <v>948</v>
      </c>
      <c r="D145" s="363"/>
      <c r="E145" s="295">
        <v>35</v>
      </c>
    </row>
    <row r="146" spans="1:5" ht="15">
      <c r="A146" s="26"/>
      <c r="B146" s="614"/>
      <c r="C146" s="281" t="s">
        <v>949</v>
      </c>
      <c r="D146" s="363"/>
      <c r="E146" s="295">
        <v>56</v>
      </c>
    </row>
  </sheetData>
  <sheetProtection/>
  <mergeCells count="19">
    <mergeCell ref="A27:X27"/>
    <mergeCell ref="A32:AC32"/>
    <mergeCell ref="A41:AC41"/>
    <mergeCell ref="T17:U17"/>
    <mergeCell ref="A4:AB4"/>
    <mergeCell ref="A7:AB7"/>
    <mergeCell ref="A11:AB11"/>
    <mergeCell ref="A12:AB12"/>
    <mergeCell ref="A14:AB14"/>
    <mergeCell ref="R45:S45"/>
    <mergeCell ref="T45:U45"/>
    <mergeCell ref="B144:B146"/>
    <mergeCell ref="V45:AD45"/>
    <mergeCell ref="V17:AD17"/>
    <mergeCell ref="B142:D142"/>
    <mergeCell ref="B143:C143"/>
    <mergeCell ref="A45:Q45"/>
    <mergeCell ref="A17:Q17"/>
    <mergeCell ref="R17:S17"/>
  </mergeCells>
  <printOptions/>
  <pageMargins left="0.75" right="0.75" top="1" bottom="1" header="0.5" footer="0.5"/>
  <pageSetup horizontalDpi="300" verticalDpi="300" orientation="landscape" paperSize="17" r:id="rId1"/>
</worksheet>
</file>

<file path=xl/worksheets/sheet7.xml><?xml version="1.0" encoding="utf-8"?>
<worksheet xmlns="http://schemas.openxmlformats.org/spreadsheetml/2006/main" xmlns:r="http://schemas.openxmlformats.org/officeDocument/2006/relationships">
  <dimension ref="A1:AH408"/>
  <sheetViews>
    <sheetView workbookViewId="0" topLeftCell="A1">
      <selection activeCell="A1" sqref="A1"/>
    </sheetView>
  </sheetViews>
  <sheetFormatPr defaultColWidth="9.140625" defaultRowHeight="15"/>
  <cols>
    <col min="1" max="1" width="5.8515625" style="234" bestFit="1" customWidth="1"/>
    <col min="2" max="2" width="20.421875" style="32" customWidth="1"/>
    <col min="3" max="3" width="20.00390625" style="32" customWidth="1"/>
    <col min="4" max="4" width="9.140625" style="308" hidden="1" customWidth="1"/>
    <col min="5" max="5" width="9.140625" style="390" customWidth="1"/>
    <col min="6" max="6" width="5.140625" style="390" customWidth="1"/>
    <col min="7" max="7" width="6.8515625" style="308" customWidth="1"/>
    <col min="8" max="8" width="8.140625" style="308" hidden="1" customWidth="1"/>
    <col min="9" max="9" width="7.57421875" style="390" customWidth="1"/>
    <col min="10" max="10" width="8.00390625" style="308" customWidth="1"/>
    <col min="11" max="12" width="9.8515625" style="308" customWidth="1"/>
    <col min="13" max="13" width="4.140625" style="390" customWidth="1"/>
    <col min="14" max="14" width="11.8515625" style="390" customWidth="1"/>
    <col min="15" max="15" width="19.140625" style="328" hidden="1" customWidth="1"/>
    <col min="16" max="16" width="18.57421875" style="328" hidden="1" customWidth="1"/>
    <col min="17" max="17" width="12.140625" style="328" customWidth="1"/>
    <col min="18" max="18" width="6.57421875" style="32" customWidth="1"/>
    <col min="19" max="19" width="10.140625" style="365" bestFit="1" customWidth="1"/>
    <col min="20" max="20" width="6.421875" style="200" bestFit="1" customWidth="1"/>
    <col min="21" max="21" width="6.140625" style="200" customWidth="1"/>
    <col min="22" max="22" width="6.8515625" style="32" customWidth="1"/>
    <col min="23" max="23" width="7.28125" style="32" customWidth="1"/>
    <col min="24" max="24" width="6.421875" style="26" hidden="1" customWidth="1"/>
    <col min="25" max="25" width="7.8515625" style="230" bestFit="1" customWidth="1"/>
    <col min="26" max="26" width="8.28125" style="242" customWidth="1"/>
    <col min="27" max="27" width="8.7109375" style="235" bestFit="1" customWidth="1"/>
    <col min="28" max="34" width="9.140625" style="32" customWidth="1"/>
    <col min="35" max="16384" width="9.140625" style="26" customWidth="1"/>
  </cols>
  <sheetData>
    <row r="1" spans="1:27" ht="15.75">
      <c r="A1" s="19" t="s">
        <v>805</v>
      </c>
      <c r="B1" s="103"/>
      <c r="E1" s="308"/>
      <c r="F1" s="308"/>
      <c r="G1" s="329"/>
      <c r="I1" s="308"/>
      <c r="J1" s="293"/>
      <c r="M1" s="308"/>
      <c r="N1" s="308"/>
      <c r="O1" s="293"/>
      <c r="P1" s="293"/>
      <c r="Q1" s="293"/>
      <c r="S1" s="440"/>
      <c r="T1" s="30"/>
      <c r="U1" s="32"/>
      <c r="X1" s="32"/>
      <c r="Y1" s="32"/>
      <c r="Z1" s="32"/>
      <c r="AA1" s="249"/>
    </row>
    <row r="2" spans="1:27" ht="15.75">
      <c r="A2" s="19"/>
      <c r="B2" s="103"/>
      <c r="E2" s="308"/>
      <c r="F2" s="308"/>
      <c r="G2" s="329"/>
      <c r="I2" s="308"/>
      <c r="J2" s="293"/>
      <c r="M2" s="308"/>
      <c r="N2" s="308"/>
      <c r="O2" s="293"/>
      <c r="P2" s="293"/>
      <c r="Q2" s="293"/>
      <c r="S2" s="440"/>
      <c r="T2" s="30"/>
      <c r="U2" s="32"/>
      <c r="X2" s="32"/>
      <c r="Y2" s="32"/>
      <c r="Z2" s="32"/>
      <c r="AA2" s="249"/>
    </row>
    <row r="3" spans="1:27" ht="15">
      <c r="A3" s="250" t="s">
        <v>809</v>
      </c>
      <c r="B3" s="103"/>
      <c r="E3" s="308"/>
      <c r="F3" s="308"/>
      <c r="G3" s="329"/>
      <c r="I3" s="308"/>
      <c r="J3" s="293"/>
      <c r="M3" s="308"/>
      <c r="N3" s="308"/>
      <c r="O3" s="293"/>
      <c r="P3" s="293"/>
      <c r="Q3" s="293"/>
      <c r="S3" s="440"/>
      <c r="T3" s="30"/>
      <c r="U3" s="32"/>
      <c r="X3" s="32"/>
      <c r="Y3" s="32"/>
      <c r="Z3" s="32"/>
      <c r="AA3" s="249"/>
    </row>
    <row r="4" spans="1:27" ht="33.75" customHeight="1">
      <c r="A4" s="625" t="s">
        <v>1058</v>
      </c>
      <c r="B4" s="625"/>
      <c r="C4" s="625"/>
      <c r="D4" s="625"/>
      <c r="E4" s="625"/>
      <c r="F4" s="625"/>
      <c r="G4" s="625"/>
      <c r="H4" s="625"/>
      <c r="I4" s="625"/>
      <c r="J4" s="625"/>
      <c r="K4" s="625"/>
      <c r="L4" s="625"/>
      <c r="M4" s="625"/>
      <c r="N4" s="625"/>
      <c r="O4" s="625"/>
      <c r="P4" s="625"/>
      <c r="Q4" s="625"/>
      <c r="R4" s="625"/>
      <c r="S4" s="625"/>
      <c r="T4" s="625"/>
      <c r="U4" s="625"/>
      <c r="V4" s="625"/>
      <c r="W4" s="625"/>
      <c r="X4" s="625"/>
      <c r="Y4" s="625"/>
      <c r="Z4" s="625"/>
      <c r="AA4" s="625"/>
    </row>
    <row r="5" spans="1:27" ht="15">
      <c r="A5" s="252" t="s">
        <v>981</v>
      </c>
      <c r="B5" s="7"/>
      <c r="C5" s="253"/>
      <c r="D5" s="383"/>
      <c r="E5" s="342"/>
      <c r="F5" s="342"/>
      <c r="G5" s="342"/>
      <c r="H5" s="342"/>
      <c r="I5" s="342"/>
      <c r="J5" s="342"/>
      <c r="M5" s="308"/>
      <c r="N5" s="308"/>
      <c r="O5" s="293"/>
      <c r="P5" s="293"/>
      <c r="Q5" s="293"/>
      <c r="S5" s="440"/>
      <c r="T5" s="30"/>
      <c r="U5" s="32"/>
      <c r="X5" s="32"/>
      <c r="Y5" s="32"/>
      <c r="Z5" s="32"/>
      <c r="AA5" s="249"/>
    </row>
    <row r="6" spans="1:27" ht="15">
      <c r="A6" s="252" t="s">
        <v>980</v>
      </c>
      <c r="B6" s="7"/>
      <c r="C6" s="7"/>
      <c r="D6" s="342"/>
      <c r="E6" s="342"/>
      <c r="F6" s="342"/>
      <c r="G6" s="342"/>
      <c r="H6" s="342"/>
      <c r="I6" s="342"/>
      <c r="J6" s="383"/>
      <c r="M6" s="308"/>
      <c r="N6" s="308"/>
      <c r="O6" s="293"/>
      <c r="P6" s="293"/>
      <c r="Q6" s="293"/>
      <c r="S6" s="440"/>
      <c r="T6" s="30"/>
      <c r="U6" s="32"/>
      <c r="X6" s="32"/>
      <c r="Y6" s="32"/>
      <c r="Z6" s="32"/>
      <c r="AA6" s="249"/>
    </row>
    <row r="7" spans="1:27" ht="30.75" customHeight="1">
      <c r="A7" s="628" t="s">
        <v>979</v>
      </c>
      <c r="B7" s="628"/>
      <c r="C7" s="628"/>
      <c r="D7" s="628"/>
      <c r="E7" s="628"/>
      <c r="F7" s="628"/>
      <c r="G7" s="628"/>
      <c r="H7" s="628"/>
      <c r="I7" s="628"/>
      <c r="J7" s="628"/>
      <c r="K7" s="628"/>
      <c r="L7" s="628"/>
      <c r="M7" s="628"/>
      <c r="N7" s="628"/>
      <c r="O7" s="628"/>
      <c r="P7" s="628"/>
      <c r="Q7" s="628"/>
      <c r="R7" s="628"/>
      <c r="S7" s="628"/>
      <c r="T7" s="628"/>
      <c r="U7" s="628"/>
      <c r="V7" s="628"/>
      <c r="W7" s="628"/>
      <c r="X7" s="628"/>
      <c r="Y7" s="628"/>
      <c r="Z7" s="628"/>
      <c r="AA7" s="628"/>
    </row>
    <row r="8" spans="1:27" ht="15">
      <c r="A8" s="78"/>
      <c r="B8" s="103"/>
      <c r="E8" s="308"/>
      <c r="F8" s="308"/>
      <c r="G8" s="329"/>
      <c r="I8" s="308"/>
      <c r="J8" s="293"/>
      <c r="M8" s="308"/>
      <c r="N8" s="308"/>
      <c r="O8" s="293"/>
      <c r="P8" s="293"/>
      <c r="Q8" s="293"/>
      <c r="S8" s="440"/>
      <c r="T8" s="32"/>
      <c r="U8" s="32"/>
      <c r="X8" s="32"/>
      <c r="Y8" s="32"/>
      <c r="Z8" s="32"/>
      <c r="AA8" s="249"/>
    </row>
    <row r="9" spans="1:27" ht="15">
      <c r="A9" s="188" t="s">
        <v>1067</v>
      </c>
      <c r="B9" s="103"/>
      <c r="E9" s="308"/>
      <c r="F9" s="308"/>
      <c r="G9" s="329"/>
      <c r="I9" s="308"/>
      <c r="J9" s="293"/>
      <c r="M9" s="308"/>
      <c r="N9" s="308"/>
      <c r="O9" s="293"/>
      <c r="P9" s="293"/>
      <c r="Q9" s="293"/>
      <c r="S9" s="440"/>
      <c r="T9" s="30"/>
      <c r="U9" s="32"/>
      <c r="X9" s="32"/>
      <c r="Y9" s="32"/>
      <c r="Z9" s="32"/>
      <c r="AA9" s="249"/>
    </row>
    <row r="10" spans="1:27" ht="15">
      <c r="A10" s="24" t="s">
        <v>1079</v>
      </c>
      <c r="B10" s="103"/>
      <c r="E10" s="308"/>
      <c r="F10" s="308"/>
      <c r="G10" s="329"/>
      <c r="I10" s="308"/>
      <c r="J10" s="293"/>
      <c r="M10" s="308"/>
      <c r="N10" s="308"/>
      <c r="O10" s="293"/>
      <c r="P10" s="293"/>
      <c r="Q10" s="293"/>
      <c r="S10" s="440"/>
      <c r="T10" s="30"/>
      <c r="U10" s="32"/>
      <c r="X10" s="32"/>
      <c r="Y10" s="32"/>
      <c r="Z10" s="32"/>
      <c r="AA10" s="249"/>
    </row>
    <row r="11" spans="1:27" ht="30" customHeight="1">
      <c r="A11" s="629" t="s">
        <v>1015</v>
      </c>
      <c r="B11" s="630"/>
      <c r="C11" s="630"/>
      <c r="D11" s="630"/>
      <c r="E11" s="630"/>
      <c r="F11" s="630"/>
      <c r="G11" s="630"/>
      <c r="H11" s="630"/>
      <c r="I11" s="630"/>
      <c r="J11" s="630"/>
      <c r="K11" s="630"/>
      <c r="L11" s="630"/>
      <c r="M11" s="630"/>
      <c r="N11" s="630"/>
      <c r="O11" s="630"/>
      <c r="P11" s="630"/>
      <c r="Q11" s="630"/>
      <c r="R11" s="630"/>
      <c r="S11" s="630"/>
      <c r="T11" s="630"/>
      <c r="U11" s="630"/>
      <c r="V11" s="630"/>
      <c r="W11" s="630"/>
      <c r="X11" s="630"/>
      <c r="Y11" s="630"/>
      <c r="Z11" s="630"/>
      <c r="AA11" s="630"/>
    </row>
    <row r="12" spans="1:27" ht="31.5" customHeight="1">
      <c r="A12" s="629" t="s">
        <v>982</v>
      </c>
      <c r="B12" s="629"/>
      <c r="C12" s="629"/>
      <c r="D12" s="629"/>
      <c r="E12" s="629"/>
      <c r="F12" s="629"/>
      <c r="G12" s="629"/>
      <c r="H12" s="629"/>
      <c r="I12" s="629"/>
      <c r="J12" s="629"/>
      <c r="K12" s="629"/>
      <c r="L12" s="629"/>
      <c r="M12" s="629"/>
      <c r="N12" s="629"/>
      <c r="O12" s="629"/>
      <c r="P12" s="629"/>
      <c r="Q12" s="629"/>
      <c r="R12" s="629"/>
      <c r="S12" s="629"/>
      <c r="T12" s="629"/>
      <c r="U12" s="629"/>
      <c r="V12" s="629"/>
      <c r="W12" s="629"/>
      <c r="X12" s="629"/>
      <c r="Y12" s="629"/>
      <c r="Z12" s="629"/>
      <c r="AA12" s="629"/>
    </row>
    <row r="13" spans="1:27" ht="15">
      <c r="A13" s="24" t="s">
        <v>983</v>
      </c>
      <c r="B13" s="103"/>
      <c r="E13" s="308"/>
      <c r="F13" s="308"/>
      <c r="G13" s="329"/>
      <c r="I13" s="308"/>
      <c r="J13" s="293"/>
      <c r="M13" s="308"/>
      <c r="N13" s="308"/>
      <c r="O13" s="293"/>
      <c r="P13" s="293"/>
      <c r="Q13" s="293"/>
      <c r="S13" s="440"/>
      <c r="T13" s="30"/>
      <c r="U13" s="32"/>
      <c r="X13" s="32"/>
      <c r="Y13" s="32"/>
      <c r="Z13" s="32"/>
      <c r="AA13" s="249"/>
    </row>
    <row r="14" spans="1:27" ht="27.75" customHeight="1">
      <c r="A14" s="629" t="s">
        <v>1082</v>
      </c>
      <c r="B14" s="630"/>
      <c r="C14" s="630"/>
      <c r="D14" s="630"/>
      <c r="E14" s="630"/>
      <c r="F14" s="630"/>
      <c r="G14" s="630"/>
      <c r="H14" s="630"/>
      <c r="I14" s="630"/>
      <c r="J14" s="630"/>
      <c r="K14" s="630"/>
      <c r="L14" s="630"/>
      <c r="M14" s="630"/>
      <c r="N14" s="630"/>
      <c r="O14" s="630"/>
      <c r="P14" s="630"/>
      <c r="Q14" s="630"/>
      <c r="R14" s="630"/>
      <c r="S14" s="630"/>
      <c r="T14" s="630"/>
      <c r="U14" s="630"/>
      <c r="V14" s="630"/>
      <c r="W14" s="630"/>
      <c r="X14" s="630"/>
      <c r="Y14" s="630"/>
      <c r="Z14" s="630"/>
      <c r="AA14" s="630"/>
    </row>
    <row r="15" spans="1:27" ht="15">
      <c r="A15" s="32"/>
      <c r="B15" s="103"/>
      <c r="E15" s="308"/>
      <c r="F15" s="308"/>
      <c r="G15" s="329"/>
      <c r="I15" s="308"/>
      <c r="J15" s="293"/>
      <c r="M15" s="308"/>
      <c r="N15" s="308"/>
      <c r="O15" s="293"/>
      <c r="P15" s="293"/>
      <c r="Q15" s="293"/>
      <c r="S15" s="440"/>
      <c r="T15" s="30"/>
      <c r="U15" s="32"/>
      <c r="X15" s="32"/>
      <c r="Y15" s="32"/>
      <c r="Z15" s="32"/>
      <c r="AA15" s="249"/>
    </row>
    <row r="16" spans="1:27" ht="15">
      <c r="A16" s="2" t="s">
        <v>1074</v>
      </c>
      <c r="B16" s="103"/>
      <c r="E16" s="308"/>
      <c r="F16" s="308"/>
      <c r="G16" s="329"/>
      <c r="I16" s="308"/>
      <c r="J16" s="293"/>
      <c r="M16" s="308"/>
      <c r="N16" s="308"/>
      <c r="O16" s="293"/>
      <c r="P16" s="293"/>
      <c r="Q16" s="293"/>
      <c r="S16" s="440"/>
      <c r="T16" s="30"/>
      <c r="U16" s="32"/>
      <c r="X16" s="32"/>
      <c r="Y16" s="32"/>
      <c r="Z16" s="32"/>
      <c r="AA16" s="249"/>
    </row>
    <row r="17" spans="1:27" ht="33.75" customHeight="1">
      <c r="A17" s="622" t="s">
        <v>10</v>
      </c>
      <c r="B17" s="623"/>
      <c r="C17" s="623"/>
      <c r="D17" s="623"/>
      <c r="E17" s="623"/>
      <c r="F17" s="623"/>
      <c r="G17" s="623"/>
      <c r="H17" s="623"/>
      <c r="I17" s="623"/>
      <c r="J17" s="623"/>
      <c r="K17" s="623"/>
      <c r="L17" s="623"/>
      <c r="M17" s="623"/>
      <c r="N17" s="623"/>
      <c r="O17" s="623"/>
      <c r="P17" s="623"/>
      <c r="Q17" s="624"/>
      <c r="R17" s="640" t="s">
        <v>11</v>
      </c>
      <c r="S17" s="609"/>
      <c r="T17" s="612" t="s">
        <v>651</v>
      </c>
      <c r="U17" s="613"/>
      <c r="V17" s="639" t="s">
        <v>652</v>
      </c>
      <c r="W17" s="639"/>
      <c r="X17" s="639"/>
      <c r="Y17" s="639"/>
      <c r="Z17" s="639"/>
      <c r="AA17" s="639"/>
    </row>
    <row r="18" spans="1:27" ht="88.5" customHeight="1">
      <c r="A18" s="36" t="s">
        <v>417</v>
      </c>
      <c r="B18" s="23" t="s">
        <v>414</v>
      </c>
      <c r="C18" s="50" t="s">
        <v>415</v>
      </c>
      <c r="D18" s="335" t="s">
        <v>674</v>
      </c>
      <c r="E18" s="312" t="s">
        <v>56</v>
      </c>
      <c r="F18" s="313" t="s">
        <v>57</v>
      </c>
      <c r="G18" s="334" t="s">
        <v>58</v>
      </c>
      <c r="H18" s="25" t="s">
        <v>713</v>
      </c>
      <c r="I18" s="313" t="s">
        <v>646</v>
      </c>
      <c r="J18" s="313" t="s">
        <v>650</v>
      </c>
      <c r="K18" s="313" t="s">
        <v>0</v>
      </c>
      <c r="L18" s="313" t="s">
        <v>9</v>
      </c>
      <c r="M18" s="313" t="s">
        <v>524</v>
      </c>
      <c r="N18" s="313" t="s">
        <v>12</v>
      </c>
      <c r="O18" s="313" t="s">
        <v>418</v>
      </c>
      <c r="P18" s="313" t="s">
        <v>52</v>
      </c>
      <c r="Q18" s="313" t="s">
        <v>305</v>
      </c>
      <c r="R18" s="25" t="s">
        <v>645</v>
      </c>
      <c r="S18" s="13" t="s">
        <v>986</v>
      </c>
      <c r="T18" s="468" t="s">
        <v>988</v>
      </c>
      <c r="U18" s="496" t="s">
        <v>1069</v>
      </c>
      <c r="V18" s="72" t="s">
        <v>647</v>
      </c>
      <c r="W18" s="204" t="s">
        <v>648</v>
      </c>
      <c r="X18" s="72" t="s">
        <v>54</v>
      </c>
      <c r="Y18" s="204" t="s">
        <v>54</v>
      </c>
      <c r="Z18" s="203" t="s">
        <v>751</v>
      </c>
      <c r="AA18" s="236" t="s">
        <v>55</v>
      </c>
    </row>
    <row r="19" spans="1:27" ht="15">
      <c r="A19" s="61" t="s">
        <v>433</v>
      </c>
      <c r="B19" s="43" t="s">
        <v>372</v>
      </c>
      <c r="C19" s="39" t="s">
        <v>201</v>
      </c>
      <c r="D19" s="38" t="s">
        <v>202</v>
      </c>
      <c r="E19" s="38" t="s">
        <v>523</v>
      </c>
      <c r="F19" s="125" t="s">
        <v>634</v>
      </c>
      <c r="G19" s="303" t="s">
        <v>542</v>
      </c>
      <c r="H19" s="15" t="s">
        <v>985</v>
      </c>
      <c r="I19" s="38" t="s">
        <v>377</v>
      </c>
      <c r="J19" s="15" t="s">
        <v>959</v>
      </c>
      <c r="K19" s="38" t="s">
        <v>7</v>
      </c>
      <c r="L19" s="315" t="s">
        <v>543</v>
      </c>
      <c r="M19" s="311" t="s">
        <v>484</v>
      </c>
      <c r="N19" s="319" t="s">
        <v>750</v>
      </c>
      <c r="O19" s="220"/>
      <c r="P19" s="220"/>
      <c r="Q19" s="39"/>
      <c r="R19" s="15">
        <v>0.6</v>
      </c>
      <c r="S19" s="442">
        <v>10000</v>
      </c>
      <c r="T19" s="438"/>
      <c r="U19" s="231"/>
      <c r="V19" s="256">
        <f aca="true" t="shared" si="0" ref="V19:V24">U19/100*55</f>
        <v>0</v>
      </c>
      <c r="W19" s="241">
        <f aca="true" t="shared" si="1" ref="W19:W24">V19*R19</f>
        <v>0</v>
      </c>
      <c r="X19" s="232">
        <f aca="true" t="shared" si="2" ref="X19:X24">(W19/S19*43560)/16</f>
        <v>0</v>
      </c>
      <c r="Y19" s="241">
        <f>X19</f>
        <v>0</v>
      </c>
      <c r="Z19" s="429"/>
      <c r="AA19" s="237">
        <f aca="true" t="shared" si="3" ref="AA19:AA24">T19*Y19</f>
        <v>0</v>
      </c>
    </row>
    <row r="20" spans="1:27" ht="30">
      <c r="A20" s="61" t="s">
        <v>433</v>
      </c>
      <c r="B20" s="60" t="s">
        <v>276</v>
      </c>
      <c r="C20" s="39" t="s">
        <v>249</v>
      </c>
      <c r="D20" s="38"/>
      <c r="E20" s="125" t="s">
        <v>523</v>
      </c>
      <c r="F20" s="125" t="s">
        <v>634</v>
      </c>
      <c r="G20" s="305" t="s">
        <v>535</v>
      </c>
      <c r="H20" s="15" t="s">
        <v>995</v>
      </c>
      <c r="I20" s="125" t="s">
        <v>484</v>
      </c>
      <c r="J20" s="15" t="s">
        <v>513</v>
      </c>
      <c r="K20" s="38" t="s">
        <v>7</v>
      </c>
      <c r="L20" s="315" t="s">
        <v>568</v>
      </c>
      <c r="M20" s="311" t="s">
        <v>484</v>
      </c>
      <c r="N20" s="319" t="s">
        <v>832</v>
      </c>
      <c r="O20" s="222"/>
      <c r="P20" s="220"/>
      <c r="Q20" s="39"/>
      <c r="R20" s="15">
        <v>0.5</v>
      </c>
      <c r="S20" s="442">
        <v>6000</v>
      </c>
      <c r="T20" s="438"/>
      <c r="U20" s="231"/>
      <c r="V20" s="256">
        <f t="shared" si="0"/>
        <v>0</v>
      </c>
      <c r="W20" s="241">
        <f t="shared" si="1"/>
        <v>0</v>
      </c>
      <c r="X20" s="232">
        <f t="shared" si="2"/>
        <v>0</v>
      </c>
      <c r="Y20" s="241">
        <f>X20</f>
        <v>0</v>
      </c>
      <c r="Z20" s="429"/>
      <c r="AA20" s="237">
        <f t="shared" si="3"/>
        <v>0</v>
      </c>
    </row>
    <row r="21" spans="1:34" s="52" customFormat="1" ht="15">
      <c r="A21" s="61" t="s">
        <v>377</v>
      </c>
      <c r="B21" s="43" t="s">
        <v>978</v>
      </c>
      <c r="C21" s="39" t="s">
        <v>143</v>
      </c>
      <c r="D21" s="38"/>
      <c r="E21" s="38" t="s">
        <v>520</v>
      </c>
      <c r="F21" s="125" t="s">
        <v>634</v>
      </c>
      <c r="G21" s="299" t="s">
        <v>563</v>
      </c>
      <c r="H21" s="123" t="s">
        <v>660</v>
      </c>
      <c r="I21" s="38" t="s">
        <v>484</v>
      </c>
      <c r="J21" s="15" t="s">
        <v>513</v>
      </c>
      <c r="K21" s="38" t="s">
        <v>5</v>
      </c>
      <c r="L21" s="315" t="s">
        <v>550</v>
      </c>
      <c r="M21" s="311" t="s">
        <v>484</v>
      </c>
      <c r="N21" s="319" t="s">
        <v>740</v>
      </c>
      <c r="O21" s="220" t="s">
        <v>144</v>
      </c>
      <c r="P21" s="220" t="s">
        <v>144</v>
      </c>
      <c r="Q21" s="39"/>
      <c r="R21" s="15">
        <v>0.7</v>
      </c>
      <c r="S21" s="442">
        <v>15000</v>
      </c>
      <c r="T21" s="438"/>
      <c r="U21" s="231"/>
      <c r="V21" s="256">
        <f t="shared" si="0"/>
        <v>0</v>
      </c>
      <c r="W21" s="228">
        <f t="shared" si="1"/>
        <v>0</v>
      </c>
      <c r="X21" s="232">
        <f t="shared" si="2"/>
        <v>0</v>
      </c>
      <c r="Y21" s="228">
        <f>IF(X21&gt;Z21,"too high",X21)</f>
        <v>0</v>
      </c>
      <c r="Z21" s="429">
        <v>0.5</v>
      </c>
      <c r="AA21" s="237">
        <f t="shared" si="3"/>
        <v>0</v>
      </c>
      <c r="AB21" s="257"/>
      <c r="AC21" s="257"/>
      <c r="AD21" s="257"/>
      <c r="AE21" s="257"/>
      <c r="AF21" s="257"/>
      <c r="AG21" s="257"/>
      <c r="AH21" s="257"/>
    </row>
    <row r="22" spans="1:27" ht="15">
      <c r="A22" s="61" t="s">
        <v>433</v>
      </c>
      <c r="B22" s="60" t="s">
        <v>374</v>
      </c>
      <c r="C22" s="39" t="s">
        <v>156</v>
      </c>
      <c r="D22" s="38" t="s">
        <v>202</v>
      </c>
      <c r="E22" s="38" t="s">
        <v>523</v>
      </c>
      <c r="F22" s="125" t="s">
        <v>634</v>
      </c>
      <c r="G22" s="303" t="s">
        <v>567</v>
      </c>
      <c r="H22" s="123" t="s">
        <v>660</v>
      </c>
      <c r="I22" s="38" t="s">
        <v>483</v>
      </c>
      <c r="J22" s="15" t="s">
        <v>513</v>
      </c>
      <c r="K22" s="38" t="s">
        <v>1</v>
      </c>
      <c r="L22" s="315" t="s">
        <v>550</v>
      </c>
      <c r="M22" s="311" t="s">
        <v>484</v>
      </c>
      <c r="N22" s="319" t="s">
        <v>740</v>
      </c>
      <c r="O22" s="220"/>
      <c r="P22" s="220"/>
      <c r="Q22" s="39"/>
      <c r="R22" s="15">
        <v>0.4</v>
      </c>
      <c r="S22" s="442">
        <v>5200</v>
      </c>
      <c r="T22" s="438"/>
      <c r="U22" s="231"/>
      <c r="V22" s="256">
        <f t="shared" si="0"/>
        <v>0</v>
      </c>
      <c r="W22" s="228">
        <f t="shared" si="1"/>
        <v>0</v>
      </c>
      <c r="X22" s="232">
        <f t="shared" si="2"/>
        <v>0</v>
      </c>
      <c r="Y22" s="228">
        <f>IF(X22&gt;Z22,"too high",X22)</f>
        <v>0</v>
      </c>
      <c r="Z22" s="429">
        <v>2</v>
      </c>
      <c r="AA22" s="237">
        <f t="shared" si="3"/>
        <v>0</v>
      </c>
    </row>
    <row r="23" spans="1:27" ht="30">
      <c r="A23" s="61" t="s">
        <v>433</v>
      </c>
      <c r="B23" s="60" t="s">
        <v>280</v>
      </c>
      <c r="C23" s="39" t="s">
        <v>108</v>
      </c>
      <c r="D23" s="38" t="s">
        <v>219</v>
      </c>
      <c r="E23" s="38" t="s">
        <v>523</v>
      </c>
      <c r="F23" s="38" t="s">
        <v>634</v>
      </c>
      <c r="G23" s="299" t="s">
        <v>563</v>
      </c>
      <c r="H23" s="15" t="s">
        <v>977</v>
      </c>
      <c r="I23" s="38" t="s">
        <v>377</v>
      </c>
      <c r="J23" s="15" t="s">
        <v>513</v>
      </c>
      <c r="K23" s="38" t="s">
        <v>1</v>
      </c>
      <c r="L23" s="315" t="s">
        <v>543</v>
      </c>
      <c r="M23" s="311" t="s">
        <v>484</v>
      </c>
      <c r="N23" s="319" t="s">
        <v>750</v>
      </c>
      <c r="O23" s="220"/>
      <c r="P23" s="223"/>
      <c r="Q23" s="99"/>
      <c r="R23" s="15">
        <v>0.7</v>
      </c>
      <c r="S23" s="442">
        <v>15000</v>
      </c>
      <c r="T23" s="438"/>
      <c r="U23" s="231"/>
      <c r="V23" s="256">
        <f t="shared" si="0"/>
        <v>0</v>
      </c>
      <c r="W23" s="241">
        <f t="shared" si="1"/>
        <v>0</v>
      </c>
      <c r="X23" s="232">
        <f t="shared" si="2"/>
        <v>0</v>
      </c>
      <c r="Y23" s="241">
        <f>X23</f>
        <v>0</v>
      </c>
      <c r="Z23" s="429"/>
      <c r="AA23" s="237">
        <f t="shared" si="3"/>
        <v>0</v>
      </c>
    </row>
    <row r="24" spans="1:27" ht="19.5" customHeight="1">
      <c r="A24" s="61" t="s">
        <v>433</v>
      </c>
      <c r="B24" s="60" t="s">
        <v>376</v>
      </c>
      <c r="C24" s="39" t="s">
        <v>13</v>
      </c>
      <c r="D24" s="38" t="s">
        <v>309</v>
      </c>
      <c r="E24" s="38" t="s">
        <v>520</v>
      </c>
      <c r="F24" s="125" t="s">
        <v>634</v>
      </c>
      <c r="G24" s="303" t="s">
        <v>542</v>
      </c>
      <c r="H24" s="15" t="s">
        <v>993</v>
      </c>
      <c r="I24" s="38" t="s">
        <v>377</v>
      </c>
      <c r="J24" s="39" t="s">
        <v>484</v>
      </c>
      <c r="K24" s="38" t="s">
        <v>7</v>
      </c>
      <c r="L24" s="315" t="s">
        <v>596</v>
      </c>
      <c r="M24" s="311" t="s">
        <v>484</v>
      </c>
      <c r="N24" s="319" t="s">
        <v>832</v>
      </c>
      <c r="O24" s="220"/>
      <c r="P24" s="220"/>
      <c r="Q24" s="39"/>
      <c r="R24" s="15">
        <v>0.7</v>
      </c>
      <c r="S24" s="442">
        <v>12000</v>
      </c>
      <c r="T24" s="438"/>
      <c r="U24" s="231"/>
      <c r="V24" s="256">
        <f t="shared" si="0"/>
        <v>0</v>
      </c>
      <c r="W24" s="241">
        <f t="shared" si="1"/>
        <v>0</v>
      </c>
      <c r="X24" s="232">
        <f t="shared" si="2"/>
        <v>0</v>
      </c>
      <c r="Y24" s="241">
        <f>X24</f>
        <v>0</v>
      </c>
      <c r="Z24" s="429"/>
      <c r="AA24" s="237">
        <f t="shared" si="3"/>
        <v>0</v>
      </c>
    </row>
    <row r="25" spans="1:34" s="193" customFormat="1" ht="15">
      <c r="A25" s="276"/>
      <c r="B25" s="277" t="s">
        <v>304</v>
      </c>
      <c r="C25" s="50"/>
      <c r="D25" s="332"/>
      <c r="E25" s="332"/>
      <c r="F25" s="332"/>
      <c r="G25" s="331"/>
      <c r="H25" s="332"/>
      <c r="I25" s="332"/>
      <c r="J25" s="313"/>
      <c r="K25" s="332"/>
      <c r="L25" s="332"/>
      <c r="M25" s="332"/>
      <c r="N25" s="332"/>
      <c r="O25" s="313"/>
      <c r="P25" s="313"/>
      <c r="Q25" s="313"/>
      <c r="R25" s="50"/>
      <c r="S25" s="441"/>
      <c r="T25" s="14"/>
      <c r="U25" s="278">
        <f>SUM(U19:U24)</f>
        <v>0</v>
      </c>
      <c r="V25" s="278">
        <f>SUM(V19:V24)</f>
        <v>0</v>
      </c>
      <c r="W25" s="278">
        <f>SUM(W19:W24)</f>
        <v>0</v>
      </c>
      <c r="X25" s="254">
        <f>SUM(X19:X24)</f>
        <v>0</v>
      </c>
      <c r="Y25" s="254">
        <f>SUM(Y19:Y24)</f>
        <v>0</v>
      </c>
      <c r="Z25" s="254"/>
      <c r="AA25" s="279">
        <f>SUM(AA19:AA24)</f>
        <v>0</v>
      </c>
      <c r="AB25" s="188"/>
      <c r="AC25" s="188"/>
      <c r="AD25" s="188"/>
      <c r="AE25" s="188"/>
      <c r="AF25" s="188"/>
      <c r="AG25" s="188"/>
      <c r="AH25" s="188"/>
    </row>
    <row r="26" spans="1:27" ht="15">
      <c r="A26" s="2"/>
      <c r="B26" s="103"/>
      <c r="E26" s="308"/>
      <c r="F26" s="308"/>
      <c r="G26" s="329"/>
      <c r="I26" s="308"/>
      <c r="J26" s="293"/>
      <c r="M26" s="308"/>
      <c r="N26" s="308"/>
      <c r="O26" s="293"/>
      <c r="P26" s="293"/>
      <c r="Q26" s="293"/>
      <c r="S26" s="440"/>
      <c r="T26" s="30"/>
      <c r="U26" s="32"/>
      <c r="X26" s="32"/>
      <c r="Y26" s="32"/>
      <c r="Z26" s="32"/>
      <c r="AA26" s="249"/>
    </row>
    <row r="27" spans="1:34" s="4" customFormat="1" ht="15">
      <c r="A27" s="118" t="s">
        <v>673</v>
      </c>
      <c r="B27" s="7"/>
      <c r="C27" s="7"/>
      <c r="D27" s="342"/>
      <c r="E27" s="342"/>
      <c r="F27" s="342"/>
      <c r="G27" s="342"/>
      <c r="H27" s="342"/>
      <c r="I27" s="342"/>
      <c r="J27" s="342"/>
      <c r="K27" s="342"/>
      <c r="L27" s="342"/>
      <c r="M27" s="342"/>
      <c r="N27" s="343"/>
      <c r="O27" s="344"/>
      <c r="P27" s="345"/>
      <c r="Q27" s="346"/>
      <c r="R27" s="11"/>
      <c r="S27" s="443"/>
      <c r="T27" s="22"/>
      <c r="U27" s="22"/>
      <c r="V27" s="22"/>
      <c r="W27" s="22"/>
      <c r="X27" s="22"/>
      <c r="Y27" s="22"/>
      <c r="Z27" s="22"/>
      <c r="AA27" s="255"/>
      <c r="AB27" s="22"/>
      <c r="AC27" s="22"/>
      <c r="AD27" s="22"/>
      <c r="AE27" s="22"/>
      <c r="AF27" s="22"/>
      <c r="AG27" s="22"/>
      <c r="AH27" s="22"/>
    </row>
    <row r="28" spans="1:34" s="4" customFormat="1" ht="28.5" customHeight="1">
      <c r="A28" s="625" t="s">
        <v>819</v>
      </c>
      <c r="B28" s="625"/>
      <c r="C28" s="625"/>
      <c r="D28" s="625"/>
      <c r="E28" s="625"/>
      <c r="F28" s="625"/>
      <c r="G28" s="625"/>
      <c r="H28" s="625"/>
      <c r="I28" s="625"/>
      <c r="J28" s="625"/>
      <c r="K28" s="625"/>
      <c r="L28" s="625"/>
      <c r="M28" s="625"/>
      <c r="N28" s="625"/>
      <c r="O28" s="625"/>
      <c r="P28" s="625"/>
      <c r="Q28" s="625"/>
      <c r="R28" s="625"/>
      <c r="S28" s="625"/>
      <c r="T28" s="625"/>
      <c r="U28" s="625"/>
      <c r="V28" s="625"/>
      <c r="W28" s="625"/>
      <c r="X28" s="251"/>
      <c r="Y28" s="251"/>
      <c r="Z28" s="251"/>
      <c r="AA28" s="251"/>
      <c r="AB28" s="22"/>
      <c r="AC28" s="22"/>
      <c r="AD28" s="22"/>
      <c r="AE28" s="22"/>
      <c r="AF28" s="22"/>
      <c r="AG28" s="22"/>
      <c r="AH28" s="22"/>
    </row>
    <row r="29" spans="1:34" s="4" customFormat="1" ht="15">
      <c r="A29" s="7"/>
      <c r="B29" s="252" t="s">
        <v>818</v>
      </c>
      <c r="C29" s="7"/>
      <c r="D29" s="342"/>
      <c r="E29" s="342"/>
      <c r="F29" s="342"/>
      <c r="G29" s="342"/>
      <c r="H29" s="342"/>
      <c r="I29" s="342"/>
      <c r="J29" s="342"/>
      <c r="K29" s="342"/>
      <c r="L29" s="384"/>
      <c r="M29" s="342"/>
      <c r="N29" s="343"/>
      <c r="O29" s="344"/>
      <c r="P29" s="345"/>
      <c r="Q29" s="346"/>
      <c r="R29" s="11"/>
      <c r="S29" s="443"/>
      <c r="T29" s="22"/>
      <c r="U29" s="22"/>
      <c r="V29" s="22"/>
      <c r="W29" s="22"/>
      <c r="X29" s="22"/>
      <c r="Y29" s="22"/>
      <c r="Z29" s="22"/>
      <c r="AA29" s="255"/>
      <c r="AB29" s="22"/>
      <c r="AC29" s="22"/>
      <c r="AD29" s="22"/>
      <c r="AE29" s="22"/>
      <c r="AF29" s="22"/>
      <c r="AG29" s="22"/>
      <c r="AH29" s="22"/>
    </row>
    <row r="30" spans="1:34" s="4" customFormat="1" ht="15">
      <c r="A30" s="7"/>
      <c r="B30" s="252" t="s">
        <v>817</v>
      </c>
      <c r="C30" s="7"/>
      <c r="D30" s="342"/>
      <c r="E30" s="342"/>
      <c r="F30" s="342"/>
      <c r="G30" s="342"/>
      <c r="H30" s="342"/>
      <c r="I30" s="342"/>
      <c r="J30" s="342"/>
      <c r="K30" s="342"/>
      <c r="L30" s="384"/>
      <c r="M30" s="342"/>
      <c r="N30" s="343"/>
      <c r="O30" s="344"/>
      <c r="P30" s="345"/>
      <c r="Q30" s="346"/>
      <c r="R30" s="11"/>
      <c r="S30" s="443"/>
      <c r="T30" s="22"/>
      <c r="U30" s="22"/>
      <c r="V30" s="22"/>
      <c r="W30" s="22"/>
      <c r="X30" s="22"/>
      <c r="Y30" s="22"/>
      <c r="Z30" s="22"/>
      <c r="AA30" s="255"/>
      <c r="AB30" s="22"/>
      <c r="AC30" s="22"/>
      <c r="AD30" s="22"/>
      <c r="AE30" s="22"/>
      <c r="AF30" s="22"/>
      <c r="AG30" s="22"/>
      <c r="AH30" s="22"/>
    </row>
    <row r="31" spans="1:34" s="4" customFormat="1" ht="15">
      <c r="A31" s="7"/>
      <c r="B31" s="252" t="s">
        <v>815</v>
      </c>
      <c r="C31" s="7"/>
      <c r="D31" s="342"/>
      <c r="E31" s="342"/>
      <c r="F31" s="342"/>
      <c r="G31" s="342"/>
      <c r="H31" s="342"/>
      <c r="I31" s="342"/>
      <c r="J31" s="342"/>
      <c r="K31" s="342"/>
      <c r="L31" s="384"/>
      <c r="M31" s="342"/>
      <c r="N31" s="343"/>
      <c r="O31" s="344"/>
      <c r="P31" s="345"/>
      <c r="Q31" s="346"/>
      <c r="R31" s="11"/>
      <c r="S31" s="443"/>
      <c r="T31" s="22"/>
      <c r="U31" s="22"/>
      <c r="V31" s="22"/>
      <c r="W31" s="22"/>
      <c r="X31" s="22"/>
      <c r="Y31" s="22"/>
      <c r="Z31" s="22"/>
      <c r="AA31" s="255"/>
      <c r="AB31" s="22"/>
      <c r="AC31" s="22"/>
      <c r="AD31" s="22"/>
      <c r="AE31" s="22"/>
      <c r="AF31" s="22"/>
      <c r="AG31" s="22"/>
      <c r="AH31" s="22"/>
    </row>
    <row r="32" spans="1:34" s="4" customFormat="1" ht="15">
      <c r="A32" s="7"/>
      <c r="B32" s="252" t="s">
        <v>816</v>
      </c>
      <c r="C32" s="7"/>
      <c r="D32" s="342"/>
      <c r="E32" s="342"/>
      <c r="F32" s="342"/>
      <c r="G32" s="342"/>
      <c r="H32" s="342"/>
      <c r="I32" s="342"/>
      <c r="J32" s="342"/>
      <c r="K32" s="342"/>
      <c r="L32" s="384"/>
      <c r="M32" s="342"/>
      <c r="N32" s="343"/>
      <c r="O32" s="344"/>
      <c r="P32" s="345"/>
      <c r="Q32" s="346"/>
      <c r="R32" s="11"/>
      <c r="S32" s="443"/>
      <c r="T32" s="22"/>
      <c r="U32" s="22"/>
      <c r="V32" s="22"/>
      <c r="W32" s="22"/>
      <c r="X32" s="22"/>
      <c r="Y32" s="22"/>
      <c r="Z32" s="22"/>
      <c r="AA32" s="255"/>
      <c r="AB32" s="22"/>
      <c r="AC32" s="22"/>
      <c r="AD32" s="22"/>
      <c r="AE32" s="22"/>
      <c r="AF32" s="22"/>
      <c r="AG32" s="22"/>
      <c r="AH32" s="22"/>
    </row>
    <row r="33" spans="1:34" s="4" customFormat="1" ht="27.75" customHeight="1">
      <c r="A33" s="626" t="s">
        <v>1019</v>
      </c>
      <c r="B33" s="626"/>
      <c r="C33" s="626"/>
      <c r="D33" s="626"/>
      <c r="E33" s="626"/>
      <c r="F33" s="626"/>
      <c r="G33" s="626"/>
      <c r="H33" s="626"/>
      <c r="I33" s="626"/>
      <c r="J33" s="626"/>
      <c r="K33" s="626"/>
      <c r="L33" s="626"/>
      <c r="M33" s="626"/>
      <c r="N33" s="626"/>
      <c r="O33" s="626"/>
      <c r="P33" s="626"/>
      <c r="Q33" s="626"/>
      <c r="R33" s="626"/>
      <c r="S33" s="626"/>
      <c r="T33" s="626"/>
      <c r="U33" s="626"/>
      <c r="V33" s="626"/>
      <c r="W33" s="626"/>
      <c r="X33" s="626"/>
      <c r="Y33" s="626"/>
      <c r="Z33" s="626"/>
      <c r="AA33" s="626"/>
      <c r="AB33" s="22"/>
      <c r="AC33" s="22"/>
      <c r="AD33" s="22"/>
      <c r="AE33" s="22"/>
      <c r="AF33" s="22"/>
      <c r="AG33" s="22"/>
      <c r="AH33" s="22"/>
    </row>
    <row r="34" spans="1:34" s="4" customFormat="1" ht="15">
      <c r="A34" s="252" t="s">
        <v>1004</v>
      </c>
      <c r="B34" s="7"/>
      <c r="C34" s="7"/>
      <c r="D34" s="342"/>
      <c r="E34" s="342"/>
      <c r="F34" s="342"/>
      <c r="G34" s="342"/>
      <c r="H34" s="342"/>
      <c r="I34" s="342"/>
      <c r="J34" s="342"/>
      <c r="K34" s="342"/>
      <c r="L34" s="342"/>
      <c r="M34" s="342"/>
      <c r="N34" s="343"/>
      <c r="O34" s="344"/>
      <c r="P34" s="345"/>
      <c r="Q34" s="346"/>
      <c r="R34" s="11"/>
      <c r="S34" s="443"/>
      <c r="T34" s="22"/>
      <c r="U34" s="22"/>
      <c r="V34" s="22"/>
      <c r="W34" s="22"/>
      <c r="X34" s="22"/>
      <c r="Y34" s="22"/>
      <c r="Z34" s="22"/>
      <c r="AA34" s="255"/>
      <c r="AB34" s="22"/>
      <c r="AC34" s="22"/>
      <c r="AD34" s="22"/>
      <c r="AE34" s="22"/>
      <c r="AF34" s="22"/>
      <c r="AG34" s="22"/>
      <c r="AH34" s="22"/>
    </row>
    <row r="35" spans="1:34" s="4" customFormat="1" ht="15">
      <c r="A35" s="252" t="s">
        <v>822</v>
      </c>
      <c r="B35" s="7"/>
      <c r="C35" s="7"/>
      <c r="D35" s="342"/>
      <c r="E35" s="384"/>
      <c r="F35" s="342"/>
      <c r="G35" s="342"/>
      <c r="H35" s="342"/>
      <c r="I35" s="342"/>
      <c r="J35" s="342"/>
      <c r="K35" s="342"/>
      <c r="L35" s="342"/>
      <c r="M35" s="342"/>
      <c r="N35" s="343"/>
      <c r="O35" s="344"/>
      <c r="P35" s="345"/>
      <c r="Q35" s="346"/>
      <c r="R35" s="11"/>
      <c r="S35" s="443"/>
      <c r="T35" s="22"/>
      <c r="U35" s="22"/>
      <c r="V35" s="22"/>
      <c r="W35" s="22"/>
      <c r="X35" s="22"/>
      <c r="Y35" s="22"/>
      <c r="Z35" s="22"/>
      <c r="AA35" s="255"/>
      <c r="AB35" s="22"/>
      <c r="AC35" s="22"/>
      <c r="AD35" s="22"/>
      <c r="AE35" s="22"/>
      <c r="AF35" s="22"/>
      <c r="AG35" s="22"/>
      <c r="AH35" s="22"/>
    </row>
    <row r="36" spans="1:34" s="4" customFormat="1" ht="15">
      <c r="A36" s="252" t="s">
        <v>821</v>
      </c>
      <c r="B36" s="7"/>
      <c r="C36" s="7"/>
      <c r="D36" s="342"/>
      <c r="E36" s="384"/>
      <c r="F36" s="342"/>
      <c r="G36" s="342"/>
      <c r="H36" s="342"/>
      <c r="I36" s="342"/>
      <c r="J36" s="342"/>
      <c r="K36" s="342"/>
      <c r="L36" s="342"/>
      <c r="M36" s="342"/>
      <c r="N36" s="343"/>
      <c r="O36" s="344"/>
      <c r="P36" s="345"/>
      <c r="Q36" s="346"/>
      <c r="R36" s="11"/>
      <c r="S36" s="443"/>
      <c r="T36" s="22"/>
      <c r="U36" s="22"/>
      <c r="V36" s="22"/>
      <c r="W36" s="22"/>
      <c r="X36" s="22"/>
      <c r="Y36" s="22"/>
      <c r="Z36" s="22"/>
      <c r="AA36" s="255"/>
      <c r="AB36" s="22"/>
      <c r="AC36" s="22"/>
      <c r="AD36" s="22"/>
      <c r="AE36" s="22"/>
      <c r="AF36" s="22"/>
      <c r="AG36" s="22"/>
      <c r="AH36" s="22"/>
    </row>
    <row r="37" spans="1:34" s="4" customFormat="1" ht="15">
      <c r="A37" s="252" t="s">
        <v>810</v>
      </c>
      <c r="B37" s="7"/>
      <c r="C37" s="7"/>
      <c r="D37" s="342"/>
      <c r="E37" s="342"/>
      <c r="F37" s="342"/>
      <c r="G37" s="342"/>
      <c r="H37" s="342"/>
      <c r="I37" s="384"/>
      <c r="J37" s="342"/>
      <c r="K37" s="342"/>
      <c r="L37" s="342"/>
      <c r="M37" s="342"/>
      <c r="N37" s="343"/>
      <c r="O37" s="344"/>
      <c r="P37" s="345"/>
      <c r="Q37" s="346"/>
      <c r="R37" s="11"/>
      <c r="S37" s="443"/>
      <c r="T37" s="22"/>
      <c r="U37" s="22"/>
      <c r="V37" s="22"/>
      <c r="W37" s="22"/>
      <c r="X37" s="22"/>
      <c r="Y37" s="22"/>
      <c r="Z37" s="22"/>
      <c r="AA37" s="255"/>
      <c r="AB37" s="22"/>
      <c r="AC37" s="22"/>
      <c r="AD37" s="22"/>
      <c r="AE37" s="22"/>
      <c r="AF37" s="22"/>
      <c r="AG37" s="22"/>
      <c r="AH37" s="22"/>
    </row>
    <row r="38" spans="1:34" s="4" customFormat="1" ht="15">
      <c r="A38" s="252" t="s">
        <v>811</v>
      </c>
      <c r="B38" s="7"/>
      <c r="C38" s="7"/>
      <c r="D38" s="342"/>
      <c r="E38" s="384"/>
      <c r="F38" s="342"/>
      <c r="G38" s="342"/>
      <c r="H38" s="342"/>
      <c r="I38" s="342"/>
      <c r="J38" s="342"/>
      <c r="K38" s="342"/>
      <c r="L38" s="342"/>
      <c r="M38" s="342"/>
      <c r="N38" s="343"/>
      <c r="O38" s="344"/>
      <c r="P38" s="345"/>
      <c r="Q38" s="346"/>
      <c r="R38" s="11"/>
      <c r="S38" s="443"/>
      <c r="T38" s="22"/>
      <c r="U38" s="22"/>
      <c r="V38" s="22"/>
      <c r="W38" s="22"/>
      <c r="X38" s="22"/>
      <c r="Y38" s="22"/>
      <c r="Z38" s="22"/>
      <c r="AA38" s="255"/>
      <c r="AB38" s="22"/>
      <c r="AC38" s="22"/>
      <c r="AD38" s="22"/>
      <c r="AE38" s="22"/>
      <c r="AF38" s="22"/>
      <c r="AG38" s="22"/>
      <c r="AH38" s="22"/>
    </row>
    <row r="39" spans="1:34" s="4" customFormat="1" ht="15">
      <c r="A39" s="252" t="s">
        <v>820</v>
      </c>
      <c r="B39" s="7"/>
      <c r="C39" s="7"/>
      <c r="D39" s="342"/>
      <c r="E39" s="342"/>
      <c r="F39" s="342"/>
      <c r="G39" s="384"/>
      <c r="H39" s="342"/>
      <c r="I39" s="342"/>
      <c r="J39" s="342"/>
      <c r="K39" s="342"/>
      <c r="L39" s="342"/>
      <c r="M39" s="342"/>
      <c r="N39" s="343"/>
      <c r="O39" s="344"/>
      <c r="P39" s="345"/>
      <c r="Q39" s="346"/>
      <c r="R39" s="11"/>
      <c r="S39" s="443"/>
      <c r="T39" s="22"/>
      <c r="U39" s="22"/>
      <c r="V39" s="22"/>
      <c r="W39" s="22"/>
      <c r="X39" s="22"/>
      <c r="Y39" s="22"/>
      <c r="Z39" s="22"/>
      <c r="AA39" s="255"/>
      <c r="AB39" s="22"/>
      <c r="AC39" s="22"/>
      <c r="AD39" s="22"/>
      <c r="AE39" s="22"/>
      <c r="AF39" s="22"/>
      <c r="AG39" s="22"/>
      <c r="AH39" s="22"/>
    </row>
    <row r="40" spans="1:34" s="4" customFormat="1" ht="15">
      <c r="A40" s="252" t="s">
        <v>812</v>
      </c>
      <c r="B40" s="7"/>
      <c r="C40" s="7"/>
      <c r="D40" s="342"/>
      <c r="E40" s="342"/>
      <c r="F40" s="342"/>
      <c r="G40" s="342"/>
      <c r="H40" s="384"/>
      <c r="I40" s="342"/>
      <c r="J40" s="342"/>
      <c r="K40" s="342"/>
      <c r="L40" s="342"/>
      <c r="M40" s="342"/>
      <c r="N40" s="343"/>
      <c r="O40" s="344"/>
      <c r="P40" s="345"/>
      <c r="Q40" s="346"/>
      <c r="R40" s="11"/>
      <c r="S40" s="443"/>
      <c r="T40" s="22"/>
      <c r="U40" s="22"/>
      <c r="V40" s="22"/>
      <c r="W40" s="22"/>
      <c r="X40" s="22"/>
      <c r="Y40" s="22"/>
      <c r="Z40" s="22"/>
      <c r="AA40" s="255"/>
      <c r="AB40" s="22"/>
      <c r="AC40" s="22"/>
      <c r="AD40" s="22"/>
      <c r="AE40" s="22"/>
      <c r="AF40" s="22"/>
      <c r="AG40" s="22"/>
      <c r="AH40" s="22"/>
    </row>
    <row r="41" spans="1:34" s="4" customFormat="1" ht="15">
      <c r="A41" s="252" t="s">
        <v>813</v>
      </c>
      <c r="B41" s="252"/>
      <c r="C41" s="7"/>
      <c r="D41" s="342"/>
      <c r="E41" s="342"/>
      <c r="F41" s="342"/>
      <c r="G41" s="342"/>
      <c r="H41" s="342"/>
      <c r="I41" s="342"/>
      <c r="J41" s="342"/>
      <c r="K41" s="342"/>
      <c r="L41" s="342"/>
      <c r="M41" s="342"/>
      <c r="N41" s="343"/>
      <c r="O41" s="344"/>
      <c r="P41" s="345"/>
      <c r="Q41" s="346"/>
      <c r="R41" s="11"/>
      <c r="S41" s="443"/>
      <c r="T41" s="22"/>
      <c r="U41" s="22"/>
      <c r="V41" s="22"/>
      <c r="W41" s="22"/>
      <c r="X41" s="22"/>
      <c r="Y41" s="22"/>
      <c r="Z41" s="22"/>
      <c r="AA41" s="255"/>
      <c r="AB41" s="22"/>
      <c r="AC41" s="22"/>
      <c r="AD41" s="22"/>
      <c r="AE41" s="22"/>
      <c r="AF41" s="22"/>
      <c r="AG41" s="22"/>
      <c r="AH41" s="22"/>
    </row>
    <row r="42" spans="1:34" s="4" customFormat="1" ht="30.75" customHeight="1">
      <c r="A42" s="626" t="s">
        <v>1011</v>
      </c>
      <c r="B42" s="626"/>
      <c r="C42" s="626"/>
      <c r="D42" s="626"/>
      <c r="E42" s="626"/>
      <c r="F42" s="626"/>
      <c r="G42" s="626"/>
      <c r="H42" s="626"/>
      <c r="I42" s="626"/>
      <c r="J42" s="626"/>
      <c r="K42" s="626"/>
      <c r="L42" s="626"/>
      <c r="M42" s="626"/>
      <c r="N42" s="626"/>
      <c r="O42" s="626"/>
      <c r="P42" s="626"/>
      <c r="Q42" s="626"/>
      <c r="R42" s="626"/>
      <c r="S42" s="626"/>
      <c r="T42" s="626"/>
      <c r="U42" s="626"/>
      <c r="V42" s="626"/>
      <c r="W42" s="626"/>
      <c r="X42" s="626"/>
      <c r="Y42" s="626"/>
      <c r="Z42" s="626"/>
      <c r="AA42" s="626"/>
      <c r="AB42" s="22"/>
      <c r="AC42" s="22"/>
      <c r="AD42" s="22"/>
      <c r="AE42" s="22"/>
      <c r="AF42" s="22"/>
      <c r="AG42" s="22"/>
      <c r="AH42" s="22"/>
    </row>
    <row r="43" spans="1:34" s="4" customFormat="1" ht="15">
      <c r="A43" s="253" t="s">
        <v>814</v>
      </c>
      <c r="B43" s="7"/>
      <c r="C43" s="7"/>
      <c r="D43" s="342"/>
      <c r="E43" s="342"/>
      <c r="F43" s="342"/>
      <c r="G43" s="342"/>
      <c r="H43" s="342"/>
      <c r="I43" s="342"/>
      <c r="J43" s="342"/>
      <c r="K43" s="342"/>
      <c r="L43" s="342"/>
      <c r="M43" s="342"/>
      <c r="N43" s="343"/>
      <c r="O43" s="344"/>
      <c r="P43" s="345"/>
      <c r="Q43" s="346"/>
      <c r="R43" s="11"/>
      <c r="S43" s="443"/>
      <c r="T43" s="22"/>
      <c r="U43" s="22"/>
      <c r="V43" s="22"/>
      <c r="W43" s="22"/>
      <c r="X43" s="22"/>
      <c r="Y43" s="22"/>
      <c r="Z43" s="22"/>
      <c r="AA43" s="255"/>
      <c r="AB43" s="22"/>
      <c r="AC43" s="22"/>
      <c r="AD43" s="22"/>
      <c r="AE43" s="22"/>
      <c r="AF43" s="22"/>
      <c r="AG43" s="22"/>
      <c r="AH43" s="22"/>
    </row>
    <row r="44" spans="1:34" s="4" customFormat="1" ht="16.5" customHeight="1">
      <c r="A44" s="142"/>
      <c r="B44" s="7"/>
      <c r="C44" s="7"/>
      <c r="D44" s="342"/>
      <c r="E44" s="342"/>
      <c r="F44" s="342"/>
      <c r="G44" s="342"/>
      <c r="H44" s="342"/>
      <c r="I44" s="342"/>
      <c r="J44" s="342"/>
      <c r="K44" s="342"/>
      <c r="L44" s="342"/>
      <c r="M44" s="342"/>
      <c r="N44" s="343"/>
      <c r="O44" s="344"/>
      <c r="P44" s="345"/>
      <c r="Q44" s="346"/>
      <c r="R44" s="11"/>
      <c r="S44" s="443"/>
      <c r="T44" s="22"/>
      <c r="U44" s="22"/>
      <c r="V44" s="22"/>
      <c r="W44" s="22"/>
      <c r="X44" s="22"/>
      <c r="Y44" s="22"/>
      <c r="Z44" s="22"/>
      <c r="AA44" s="255"/>
      <c r="AB44" s="22"/>
      <c r="AC44" s="22"/>
      <c r="AD44" s="22"/>
      <c r="AE44" s="22"/>
      <c r="AF44" s="22"/>
      <c r="AG44" s="22"/>
      <c r="AH44" s="22"/>
    </row>
    <row r="45" spans="1:27" ht="15">
      <c r="A45" s="118" t="s">
        <v>997</v>
      </c>
      <c r="B45" s="7"/>
      <c r="C45" s="7"/>
      <c r="D45" s="342"/>
      <c r="E45" s="342"/>
      <c r="F45" s="308"/>
      <c r="G45" s="329"/>
      <c r="I45" s="308"/>
      <c r="J45" s="293"/>
      <c r="M45" s="308"/>
      <c r="N45" s="308"/>
      <c r="O45" s="293"/>
      <c r="P45" s="293"/>
      <c r="Q45" s="293"/>
      <c r="S45" s="440"/>
      <c r="T45" s="30"/>
      <c r="U45" s="32"/>
      <c r="X45" s="32"/>
      <c r="Y45" s="32"/>
      <c r="Z45" s="32"/>
      <c r="AA45" s="249"/>
    </row>
    <row r="46" spans="1:27" ht="15" customHeight="1">
      <c r="A46" s="622" t="s">
        <v>10</v>
      </c>
      <c r="B46" s="623"/>
      <c r="C46" s="623"/>
      <c r="D46" s="623"/>
      <c r="E46" s="623"/>
      <c r="F46" s="623"/>
      <c r="G46" s="623"/>
      <c r="H46" s="623"/>
      <c r="I46" s="623"/>
      <c r="J46" s="623"/>
      <c r="K46" s="623"/>
      <c r="L46" s="623"/>
      <c r="M46" s="623"/>
      <c r="N46" s="623"/>
      <c r="O46" s="623"/>
      <c r="P46" s="623"/>
      <c r="Q46" s="624"/>
      <c r="R46" s="640" t="s">
        <v>11</v>
      </c>
      <c r="S46" s="608"/>
      <c r="T46" s="639" t="s">
        <v>651</v>
      </c>
      <c r="U46" s="639"/>
      <c r="V46" s="639" t="s">
        <v>652</v>
      </c>
      <c r="W46" s="639"/>
      <c r="X46" s="639"/>
      <c r="Y46" s="639"/>
      <c r="Z46" s="639"/>
      <c r="AA46" s="639"/>
    </row>
    <row r="47" spans="1:27" ht="90">
      <c r="A47" s="239" t="s">
        <v>417</v>
      </c>
      <c r="B47" s="23" t="s">
        <v>414</v>
      </c>
      <c r="C47" s="36" t="s">
        <v>415</v>
      </c>
      <c r="D47" s="335" t="s">
        <v>674</v>
      </c>
      <c r="E47" s="385" t="s">
        <v>56</v>
      </c>
      <c r="F47" s="386" t="s">
        <v>57</v>
      </c>
      <c r="G47" s="334" t="s">
        <v>58</v>
      </c>
      <c r="H47" s="25" t="s">
        <v>713</v>
      </c>
      <c r="I47" s="386" t="s">
        <v>646</v>
      </c>
      <c r="J47" s="313" t="s">
        <v>650</v>
      </c>
      <c r="K47" s="313" t="s">
        <v>0</v>
      </c>
      <c r="L47" s="313" t="s">
        <v>9</v>
      </c>
      <c r="M47" s="386" t="s">
        <v>524</v>
      </c>
      <c r="N47" s="386" t="s">
        <v>12</v>
      </c>
      <c r="O47" s="333" t="s">
        <v>418</v>
      </c>
      <c r="P47" s="333" t="s">
        <v>52</v>
      </c>
      <c r="Q47" s="333" t="s">
        <v>305</v>
      </c>
      <c r="R47" s="25" t="s">
        <v>645</v>
      </c>
      <c r="S47" s="441" t="s">
        <v>258</v>
      </c>
      <c r="T47" s="243" t="s">
        <v>260</v>
      </c>
      <c r="U47" s="248" t="s">
        <v>705</v>
      </c>
      <c r="V47" s="72" t="s">
        <v>647</v>
      </c>
      <c r="W47" s="204" t="s">
        <v>648</v>
      </c>
      <c r="X47" s="72" t="s">
        <v>53</v>
      </c>
      <c r="Y47" s="204" t="s">
        <v>53</v>
      </c>
      <c r="Z47" s="203" t="s">
        <v>752</v>
      </c>
      <c r="AA47" s="236" t="s">
        <v>55</v>
      </c>
    </row>
    <row r="48" spans="1:34" s="51" customFormat="1" ht="15">
      <c r="A48" s="240" t="s">
        <v>455</v>
      </c>
      <c r="B48" s="60" t="s">
        <v>344</v>
      </c>
      <c r="C48" s="38" t="s">
        <v>322</v>
      </c>
      <c r="D48" s="315"/>
      <c r="E48" s="437" t="s">
        <v>523</v>
      </c>
      <c r="F48" s="437" t="s">
        <v>634</v>
      </c>
      <c r="G48" s="299" t="s">
        <v>563</v>
      </c>
      <c r="H48" s="318" t="s">
        <v>666</v>
      </c>
      <c r="I48" s="437" t="s">
        <v>483</v>
      </c>
      <c r="J48" s="338" t="s">
        <v>513</v>
      </c>
      <c r="K48" s="315" t="s">
        <v>2</v>
      </c>
      <c r="L48" s="315" t="s">
        <v>609</v>
      </c>
      <c r="M48" s="437" t="s">
        <v>377</v>
      </c>
      <c r="N48" s="437" t="s">
        <v>740</v>
      </c>
      <c r="O48" s="340"/>
      <c r="P48" s="315"/>
      <c r="Q48" s="338"/>
      <c r="R48" s="15">
        <v>1.6</v>
      </c>
      <c r="S48" s="442">
        <v>178251</v>
      </c>
      <c r="T48" s="244"/>
      <c r="U48" s="206"/>
      <c r="V48" s="38">
        <f>U48/100*20</f>
        <v>0</v>
      </c>
      <c r="W48" s="228">
        <f>V48*R48</f>
        <v>0</v>
      </c>
      <c r="X48" s="46">
        <f>W48/S48*43560</f>
        <v>0</v>
      </c>
      <c r="Y48" s="228">
        <f>IF(X48&gt;Z48,"too high",X48)</f>
        <v>0</v>
      </c>
      <c r="Z48" s="246">
        <v>0.25</v>
      </c>
      <c r="AA48" s="238">
        <f aca="true" t="shared" si="4" ref="AA48:AA73">X48*T48</f>
        <v>0</v>
      </c>
      <c r="AB48" s="233"/>
      <c r="AC48" s="233"/>
      <c r="AD48" s="233"/>
      <c r="AE48" s="233"/>
      <c r="AF48" s="233"/>
      <c r="AG48" s="233"/>
      <c r="AH48" s="233"/>
    </row>
    <row r="49" spans="1:34" s="51" customFormat="1" ht="15" customHeight="1">
      <c r="A49" s="240" t="s">
        <v>455</v>
      </c>
      <c r="B49" s="60" t="s">
        <v>386</v>
      </c>
      <c r="C49" s="38" t="s">
        <v>211</v>
      </c>
      <c r="D49" s="38" t="s">
        <v>330</v>
      </c>
      <c r="E49" s="437" t="s">
        <v>523</v>
      </c>
      <c r="F49" s="437" t="s">
        <v>634</v>
      </c>
      <c r="G49" s="299" t="s">
        <v>553</v>
      </c>
      <c r="H49" s="123" t="s">
        <v>661</v>
      </c>
      <c r="I49" s="437" t="s">
        <v>484</v>
      </c>
      <c r="J49" s="15" t="s">
        <v>513</v>
      </c>
      <c r="K49" s="38" t="s">
        <v>1</v>
      </c>
      <c r="L49" s="315" t="s">
        <v>543</v>
      </c>
      <c r="M49" s="437" t="s">
        <v>377</v>
      </c>
      <c r="N49" s="437" t="s">
        <v>867</v>
      </c>
      <c r="O49" s="340"/>
      <c r="P49" s="315"/>
      <c r="Q49" s="338"/>
      <c r="R49" s="15">
        <v>2</v>
      </c>
      <c r="S49" s="442">
        <v>250000</v>
      </c>
      <c r="T49" s="244"/>
      <c r="U49" s="206"/>
      <c r="V49" s="38">
        <f aca="true" t="shared" si="5" ref="V49:V115">U49/100*20</f>
        <v>0</v>
      </c>
      <c r="W49" s="228">
        <f>V49*R49</f>
        <v>0</v>
      </c>
      <c r="X49" s="46">
        <f>W49/S49*43560</f>
        <v>0</v>
      </c>
      <c r="Y49" s="228">
        <f aca="true" t="shared" si="6" ref="Y49:Y115">X49</f>
        <v>0</v>
      </c>
      <c r="Z49" s="246"/>
      <c r="AA49" s="238">
        <f t="shared" si="4"/>
        <v>0</v>
      </c>
      <c r="AB49" s="233"/>
      <c r="AC49" s="233"/>
      <c r="AD49" s="233"/>
      <c r="AE49" s="233"/>
      <c r="AF49" s="233"/>
      <c r="AG49" s="233"/>
      <c r="AH49" s="233"/>
    </row>
    <row r="50" spans="1:34" s="51" customFormat="1" ht="30">
      <c r="A50" s="240" t="s">
        <v>455</v>
      </c>
      <c r="B50" s="60" t="s">
        <v>387</v>
      </c>
      <c r="C50" s="38" t="s">
        <v>220</v>
      </c>
      <c r="D50" s="38" t="s">
        <v>219</v>
      </c>
      <c r="E50" s="437" t="s">
        <v>523</v>
      </c>
      <c r="F50" s="437" t="s">
        <v>634</v>
      </c>
      <c r="G50" s="299" t="s">
        <v>535</v>
      </c>
      <c r="H50" s="15" t="s">
        <v>991</v>
      </c>
      <c r="I50" s="437" t="s">
        <v>484</v>
      </c>
      <c r="J50" s="15" t="s">
        <v>513</v>
      </c>
      <c r="K50" s="38" t="s">
        <v>4</v>
      </c>
      <c r="L50" s="315" t="s">
        <v>559</v>
      </c>
      <c r="M50" s="437" t="s">
        <v>484</v>
      </c>
      <c r="N50" s="437" t="s">
        <v>874</v>
      </c>
      <c r="O50" s="222" t="s">
        <v>218</v>
      </c>
      <c r="P50" s="222" t="s">
        <v>218</v>
      </c>
      <c r="Q50" s="39" t="s">
        <v>875</v>
      </c>
      <c r="R50" s="15">
        <v>2</v>
      </c>
      <c r="S50" s="442">
        <v>200000</v>
      </c>
      <c r="T50" s="244"/>
      <c r="U50" s="206"/>
      <c r="V50" s="38">
        <f t="shared" si="5"/>
        <v>0</v>
      </c>
      <c r="W50" s="228">
        <f>V50*R50</f>
        <v>0</v>
      </c>
      <c r="X50" s="46">
        <f>W50/S50*43560</f>
        <v>0</v>
      </c>
      <c r="Y50" s="228">
        <f t="shared" si="6"/>
        <v>0</v>
      </c>
      <c r="Z50" s="246"/>
      <c r="AA50" s="238">
        <f t="shared" si="4"/>
        <v>0</v>
      </c>
      <c r="AB50" s="233"/>
      <c r="AC50" s="233"/>
      <c r="AD50" s="233"/>
      <c r="AE50" s="233"/>
      <c r="AF50" s="233"/>
      <c r="AG50" s="233"/>
      <c r="AH50" s="233"/>
    </row>
    <row r="51" spans="1:34" s="51" customFormat="1" ht="32.25" customHeight="1">
      <c r="A51" s="240" t="s">
        <v>455</v>
      </c>
      <c r="B51" s="43" t="s">
        <v>731</v>
      </c>
      <c r="C51" s="39" t="s">
        <v>221</v>
      </c>
      <c r="D51" s="38"/>
      <c r="E51" s="437" t="s">
        <v>523</v>
      </c>
      <c r="F51" s="437" t="s">
        <v>634</v>
      </c>
      <c r="G51" s="299" t="s">
        <v>632</v>
      </c>
      <c r="H51" s="123" t="s">
        <v>660</v>
      </c>
      <c r="I51" s="437" t="s">
        <v>377</v>
      </c>
      <c r="J51" s="15" t="s">
        <v>513</v>
      </c>
      <c r="K51" s="38" t="s">
        <v>4</v>
      </c>
      <c r="L51" s="320" t="s">
        <v>559</v>
      </c>
      <c r="M51" s="437" t="s">
        <v>484</v>
      </c>
      <c r="N51" s="437" t="s">
        <v>742</v>
      </c>
      <c r="O51" s="222" t="s">
        <v>531</v>
      </c>
      <c r="P51" s="222" t="s">
        <v>531</v>
      </c>
      <c r="Q51" s="39" t="s">
        <v>876</v>
      </c>
      <c r="R51" s="15">
        <v>1</v>
      </c>
      <c r="S51" s="442">
        <v>55000</v>
      </c>
      <c r="T51" s="244"/>
      <c r="U51" s="206"/>
      <c r="V51" s="38">
        <f t="shared" si="5"/>
        <v>0</v>
      </c>
      <c r="W51" s="228">
        <f>V51*R51</f>
        <v>0</v>
      </c>
      <c r="X51" s="46">
        <f>W51/S51*43560</f>
        <v>0</v>
      </c>
      <c r="Y51" s="228">
        <f t="shared" si="6"/>
        <v>0</v>
      </c>
      <c r="Z51" s="246"/>
      <c r="AA51" s="238">
        <f t="shared" si="4"/>
        <v>0</v>
      </c>
      <c r="AB51" s="233"/>
      <c r="AC51" s="233"/>
      <c r="AD51" s="233"/>
      <c r="AE51" s="233"/>
      <c r="AF51" s="233"/>
      <c r="AG51" s="233"/>
      <c r="AH51" s="233"/>
    </row>
    <row r="52" spans="1:27" s="24" customFormat="1" ht="15">
      <c r="A52" s="240" t="s">
        <v>455</v>
      </c>
      <c r="B52" s="60" t="s">
        <v>456</v>
      </c>
      <c r="C52" s="39" t="s">
        <v>226</v>
      </c>
      <c r="D52" s="38" t="s">
        <v>320</v>
      </c>
      <c r="E52" s="437" t="s">
        <v>523</v>
      </c>
      <c r="F52" s="437" t="s">
        <v>634</v>
      </c>
      <c r="G52" s="303" t="s">
        <v>561</v>
      </c>
      <c r="H52" s="15" t="s">
        <v>962</v>
      </c>
      <c r="I52" s="437" t="s">
        <v>377</v>
      </c>
      <c r="J52" s="39" t="s">
        <v>485</v>
      </c>
      <c r="K52" s="38" t="s">
        <v>5</v>
      </c>
      <c r="L52" s="315" t="s">
        <v>552</v>
      </c>
      <c r="M52" s="437" t="s">
        <v>484</v>
      </c>
      <c r="N52" s="437" t="s">
        <v>832</v>
      </c>
      <c r="O52" s="340" t="s">
        <v>225</v>
      </c>
      <c r="P52" s="315"/>
      <c r="Q52" s="338"/>
      <c r="R52" s="15">
        <v>1.2</v>
      </c>
      <c r="S52" s="442">
        <v>65000</v>
      </c>
      <c r="T52" s="244"/>
      <c r="U52" s="206"/>
      <c r="V52" s="38">
        <v>0</v>
      </c>
      <c r="W52" s="228">
        <f>V52*R52</f>
        <v>0</v>
      </c>
      <c r="X52" s="46">
        <f>W52/S52*43560</f>
        <v>0</v>
      </c>
      <c r="Y52" s="228">
        <f t="shared" si="6"/>
        <v>0</v>
      </c>
      <c r="Z52" s="246"/>
      <c r="AA52" s="238">
        <f t="shared" si="4"/>
        <v>0</v>
      </c>
    </row>
    <row r="53" spans="1:34" s="51" customFormat="1" ht="18" customHeight="1">
      <c r="A53" s="240" t="s">
        <v>455</v>
      </c>
      <c r="B53" s="43" t="s">
        <v>216</v>
      </c>
      <c r="C53" s="39" t="s">
        <v>222</v>
      </c>
      <c r="D53" s="38"/>
      <c r="E53" s="437" t="s">
        <v>523</v>
      </c>
      <c r="F53" s="437" t="s">
        <v>634</v>
      </c>
      <c r="G53" s="303" t="s">
        <v>536</v>
      </c>
      <c r="H53" s="123" t="s">
        <v>603</v>
      </c>
      <c r="I53" s="437" t="s">
        <v>377</v>
      </c>
      <c r="J53" s="15" t="s">
        <v>513</v>
      </c>
      <c r="K53" s="38" t="s">
        <v>2</v>
      </c>
      <c r="L53" s="315" t="s">
        <v>559</v>
      </c>
      <c r="M53" s="437" t="s">
        <v>484</v>
      </c>
      <c r="N53" s="437" t="s">
        <v>790</v>
      </c>
      <c r="O53" s="340" t="s">
        <v>217</v>
      </c>
      <c r="P53" s="340" t="s">
        <v>217</v>
      </c>
      <c r="Q53" s="338"/>
      <c r="R53" s="15">
        <v>1.4</v>
      </c>
      <c r="S53" s="442">
        <v>80000</v>
      </c>
      <c r="T53" s="244"/>
      <c r="U53" s="206"/>
      <c r="V53" s="38">
        <f>U53/100*20</f>
        <v>0</v>
      </c>
      <c r="W53" s="228">
        <f aca="true" t="shared" si="7" ref="W53:W73">V53*R53</f>
        <v>0</v>
      </c>
      <c r="X53" s="46">
        <f aca="true" t="shared" si="8" ref="X53:X73">W53/S53*43560</f>
        <v>0</v>
      </c>
      <c r="Y53" s="228">
        <f>X53</f>
        <v>0</v>
      </c>
      <c r="Z53" s="246"/>
      <c r="AA53" s="238">
        <f t="shared" si="4"/>
        <v>0</v>
      </c>
      <c r="AB53" s="233"/>
      <c r="AC53" s="233"/>
      <c r="AD53" s="233"/>
      <c r="AE53" s="233"/>
      <c r="AF53" s="233"/>
      <c r="AG53" s="233"/>
      <c r="AH53" s="233"/>
    </row>
    <row r="54" spans="1:34" s="51" customFormat="1" ht="15">
      <c r="A54" s="240" t="s">
        <v>455</v>
      </c>
      <c r="B54" s="60" t="s">
        <v>346</v>
      </c>
      <c r="C54" s="38" t="s">
        <v>139</v>
      </c>
      <c r="D54" s="315"/>
      <c r="E54" s="437" t="s">
        <v>523</v>
      </c>
      <c r="F54" s="437" t="s">
        <v>538</v>
      </c>
      <c r="G54" s="299" t="s">
        <v>563</v>
      </c>
      <c r="H54" s="337" t="s">
        <v>603</v>
      </c>
      <c r="I54" s="437" t="s">
        <v>377</v>
      </c>
      <c r="J54" s="338" t="s">
        <v>515</v>
      </c>
      <c r="K54" s="315" t="s">
        <v>3</v>
      </c>
      <c r="L54" s="315" t="s">
        <v>550</v>
      </c>
      <c r="M54" s="437" t="s">
        <v>484</v>
      </c>
      <c r="N54" s="437" t="s">
        <v>763</v>
      </c>
      <c r="O54" s="340"/>
      <c r="P54" s="315"/>
      <c r="Q54" s="338"/>
      <c r="R54" s="15">
        <v>0.6</v>
      </c>
      <c r="S54" s="442">
        <v>10000</v>
      </c>
      <c r="T54" s="244"/>
      <c r="U54" s="206"/>
      <c r="V54" s="38">
        <f t="shared" si="5"/>
        <v>0</v>
      </c>
      <c r="W54" s="228">
        <f t="shared" si="7"/>
        <v>0</v>
      </c>
      <c r="X54" s="46">
        <f t="shared" si="8"/>
        <v>0</v>
      </c>
      <c r="Y54" s="228">
        <f t="shared" si="6"/>
        <v>0</v>
      </c>
      <c r="Z54" s="246"/>
      <c r="AA54" s="238">
        <f t="shared" si="4"/>
        <v>0</v>
      </c>
      <c r="AB54" s="233"/>
      <c r="AC54" s="233"/>
      <c r="AD54" s="233"/>
      <c r="AE54" s="233"/>
      <c r="AF54" s="233"/>
      <c r="AG54" s="233"/>
      <c r="AH54" s="233"/>
    </row>
    <row r="55" spans="1:34" s="51" customFormat="1" ht="45">
      <c r="A55" s="240" t="s">
        <v>455</v>
      </c>
      <c r="B55" s="60" t="s">
        <v>152</v>
      </c>
      <c r="C55" s="39" t="s">
        <v>151</v>
      </c>
      <c r="D55" s="38"/>
      <c r="E55" s="437" t="s">
        <v>520</v>
      </c>
      <c r="F55" s="437" t="s">
        <v>634</v>
      </c>
      <c r="G55" s="305" t="s">
        <v>564</v>
      </c>
      <c r="H55" s="123" t="s">
        <v>603</v>
      </c>
      <c r="I55" s="437" t="s">
        <v>377</v>
      </c>
      <c r="J55" s="15" t="s">
        <v>513</v>
      </c>
      <c r="K55" s="38" t="s">
        <v>4</v>
      </c>
      <c r="L55" s="320" t="s">
        <v>547</v>
      </c>
      <c r="M55" s="437" t="s">
        <v>484</v>
      </c>
      <c r="N55" s="437" t="s">
        <v>895</v>
      </c>
      <c r="O55" s="222" t="s">
        <v>347</v>
      </c>
      <c r="P55" s="222" t="s">
        <v>347</v>
      </c>
      <c r="Q55" s="39" t="s">
        <v>896</v>
      </c>
      <c r="R55" s="15">
        <v>0.5</v>
      </c>
      <c r="S55" s="442">
        <v>7000</v>
      </c>
      <c r="T55" s="244"/>
      <c r="U55" s="206"/>
      <c r="V55" s="38">
        <f t="shared" si="5"/>
        <v>0</v>
      </c>
      <c r="W55" s="228">
        <f t="shared" si="7"/>
        <v>0</v>
      </c>
      <c r="X55" s="46">
        <f t="shared" si="8"/>
        <v>0</v>
      </c>
      <c r="Y55" s="228">
        <f t="shared" si="6"/>
        <v>0</v>
      </c>
      <c r="Z55" s="246"/>
      <c r="AA55" s="238">
        <f t="shared" si="4"/>
        <v>0</v>
      </c>
      <c r="AB55" s="233"/>
      <c r="AC55" s="233"/>
      <c r="AD55" s="233"/>
      <c r="AE55" s="233"/>
      <c r="AF55" s="233"/>
      <c r="AG55" s="233"/>
      <c r="AH55" s="233"/>
    </row>
    <row r="56" spans="1:34" s="51" customFormat="1" ht="15" customHeight="1">
      <c r="A56" s="240" t="s">
        <v>455</v>
      </c>
      <c r="B56" s="60" t="s">
        <v>461</v>
      </c>
      <c r="C56" s="38" t="s">
        <v>181</v>
      </c>
      <c r="D56" s="315"/>
      <c r="E56" s="437" t="s">
        <v>523</v>
      </c>
      <c r="F56" s="437" t="s">
        <v>634</v>
      </c>
      <c r="G56" s="303">
        <v>84</v>
      </c>
      <c r="H56" s="337" t="s">
        <v>622</v>
      </c>
      <c r="I56" s="437" t="s">
        <v>483</v>
      </c>
      <c r="J56" s="338" t="s">
        <v>484</v>
      </c>
      <c r="K56" s="315" t="s">
        <v>4</v>
      </c>
      <c r="L56" s="320" t="s">
        <v>568</v>
      </c>
      <c r="M56" s="437"/>
      <c r="N56" s="437" t="s">
        <v>740</v>
      </c>
      <c r="O56" s="340"/>
      <c r="P56" s="315"/>
      <c r="Q56" s="338"/>
      <c r="R56" s="15">
        <v>0.5</v>
      </c>
      <c r="S56" s="442">
        <v>10000</v>
      </c>
      <c r="T56" s="244"/>
      <c r="U56" s="206"/>
      <c r="V56" s="38">
        <f t="shared" si="5"/>
        <v>0</v>
      </c>
      <c r="W56" s="228">
        <f t="shared" si="7"/>
        <v>0</v>
      </c>
      <c r="X56" s="46">
        <f t="shared" si="8"/>
        <v>0</v>
      </c>
      <c r="Y56" s="228">
        <f t="shared" si="6"/>
        <v>0</v>
      </c>
      <c r="Z56" s="246"/>
      <c r="AA56" s="238">
        <f t="shared" si="4"/>
        <v>0</v>
      </c>
      <c r="AB56" s="233"/>
      <c r="AC56" s="233"/>
      <c r="AD56" s="233"/>
      <c r="AE56" s="233"/>
      <c r="AF56" s="233"/>
      <c r="AG56" s="233"/>
      <c r="AH56" s="233"/>
    </row>
    <row r="57" spans="1:34" s="51" customFormat="1" ht="30">
      <c r="A57" s="240" t="s">
        <v>455</v>
      </c>
      <c r="B57" s="60" t="s">
        <v>389</v>
      </c>
      <c r="C57" s="38" t="s">
        <v>183</v>
      </c>
      <c r="D57" s="315"/>
      <c r="E57" s="437" t="s">
        <v>523</v>
      </c>
      <c r="F57" s="437" t="s">
        <v>634</v>
      </c>
      <c r="G57" s="303" t="s">
        <v>582</v>
      </c>
      <c r="H57" s="337" t="s">
        <v>530</v>
      </c>
      <c r="I57" s="437" t="s">
        <v>483</v>
      </c>
      <c r="J57" s="338" t="s">
        <v>518</v>
      </c>
      <c r="K57" s="315" t="s">
        <v>4</v>
      </c>
      <c r="L57" s="315" t="s">
        <v>552</v>
      </c>
      <c r="M57" s="437" t="s">
        <v>377</v>
      </c>
      <c r="N57" s="437" t="s">
        <v>740</v>
      </c>
      <c r="O57" s="340" t="s">
        <v>47</v>
      </c>
      <c r="P57" s="340" t="s">
        <v>47</v>
      </c>
      <c r="Q57" s="338"/>
      <c r="R57" s="15">
        <v>0.6</v>
      </c>
      <c r="S57" s="442">
        <v>13000</v>
      </c>
      <c r="T57" s="244"/>
      <c r="U57" s="206"/>
      <c r="V57" s="38">
        <f t="shared" si="5"/>
        <v>0</v>
      </c>
      <c r="W57" s="228">
        <f t="shared" si="7"/>
        <v>0</v>
      </c>
      <c r="X57" s="46">
        <f t="shared" si="8"/>
        <v>0</v>
      </c>
      <c r="Y57" s="228">
        <f>IF(X57&gt;Z57,"too high",X57)</f>
        <v>0</v>
      </c>
      <c r="Z57" s="246">
        <v>0.25</v>
      </c>
      <c r="AA57" s="238">
        <f t="shared" si="4"/>
        <v>0</v>
      </c>
      <c r="AB57" s="233"/>
      <c r="AC57" s="233"/>
      <c r="AD57" s="233"/>
      <c r="AE57" s="233"/>
      <c r="AF57" s="233"/>
      <c r="AG57" s="233"/>
      <c r="AH57" s="233"/>
    </row>
    <row r="58" spans="1:27" s="32" customFormat="1" ht="60">
      <c r="A58" s="240" t="s">
        <v>455</v>
      </c>
      <c r="B58" s="43" t="s">
        <v>788</v>
      </c>
      <c r="C58" s="39" t="s">
        <v>789</v>
      </c>
      <c r="D58" s="6" t="s">
        <v>219</v>
      </c>
      <c r="E58" s="437" t="s">
        <v>523</v>
      </c>
      <c r="F58" s="437" t="s">
        <v>538</v>
      </c>
      <c r="G58" s="301" t="s">
        <v>612</v>
      </c>
      <c r="H58" s="15" t="s">
        <v>603</v>
      </c>
      <c r="I58" s="437" t="s">
        <v>484</v>
      </c>
      <c r="J58" s="15" t="s">
        <v>513</v>
      </c>
      <c r="K58" s="125" t="s">
        <v>4</v>
      </c>
      <c r="L58" s="319" t="s">
        <v>568</v>
      </c>
      <c r="M58" s="437"/>
      <c r="N58" s="437" t="s">
        <v>902</v>
      </c>
      <c r="O58" s="222"/>
      <c r="P58" s="222"/>
      <c r="Q58" s="39" t="s">
        <v>903</v>
      </c>
      <c r="R58" s="15">
        <v>0.7</v>
      </c>
      <c r="S58" s="442">
        <v>14000</v>
      </c>
      <c r="T58" s="244"/>
      <c r="U58" s="206"/>
      <c r="V58" s="38">
        <f>U58/100*20</f>
        <v>0</v>
      </c>
      <c r="W58" s="228">
        <f t="shared" si="7"/>
        <v>0</v>
      </c>
      <c r="X58" s="46">
        <f t="shared" si="8"/>
        <v>0</v>
      </c>
      <c r="Y58" s="228">
        <f>IF(X58&gt;Z58,"too high",X58)</f>
        <v>0</v>
      </c>
      <c r="Z58" s="246">
        <v>0.5</v>
      </c>
      <c r="AA58" s="238">
        <f t="shared" si="4"/>
        <v>0</v>
      </c>
    </row>
    <row r="59" spans="1:34" s="51" customFormat="1" ht="30">
      <c r="A59" s="240" t="s">
        <v>455</v>
      </c>
      <c r="B59" s="43" t="s">
        <v>733</v>
      </c>
      <c r="C59" s="38" t="s">
        <v>184</v>
      </c>
      <c r="D59" s="315"/>
      <c r="E59" s="437" t="s">
        <v>520</v>
      </c>
      <c r="F59" s="437" t="s">
        <v>634</v>
      </c>
      <c r="G59" s="299" t="s">
        <v>564</v>
      </c>
      <c r="H59" s="15" t="s">
        <v>661</v>
      </c>
      <c r="I59" s="437" t="s">
        <v>484</v>
      </c>
      <c r="J59" s="338" t="s">
        <v>513</v>
      </c>
      <c r="K59" s="315" t="s">
        <v>4</v>
      </c>
      <c r="L59" s="315" t="s">
        <v>550</v>
      </c>
      <c r="M59" s="437" t="s">
        <v>484</v>
      </c>
      <c r="N59" s="437" t="s">
        <v>740</v>
      </c>
      <c r="O59" s="340" t="s">
        <v>51</v>
      </c>
      <c r="P59" s="340" t="s">
        <v>51</v>
      </c>
      <c r="Q59" s="318"/>
      <c r="R59" s="15">
        <v>0.3</v>
      </c>
      <c r="S59" s="442">
        <v>4000</v>
      </c>
      <c r="T59" s="244"/>
      <c r="U59" s="206"/>
      <c r="V59" s="38">
        <f t="shared" si="5"/>
        <v>0</v>
      </c>
      <c r="W59" s="228">
        <f t="shared" si="7"/>
        <v>0</v>
      </c>
      <c r="X59" s="46">
        <f t="shared" si="8"/>
        <v>0</v>
      </c>
      <c r="Y59" s="228">
        <f t="shared" si="6"/>
        <v>0</v>
      </c>
      <c r="Z59" s="246"/>
      <c r="AA59" s="238">
        <f t="shared" si="4"/>
        <v>0</v>
      </c>
      <c r="AB59" s="233"/>
      <c r="AC59" s="233"/>
      <c r="AD59" s="233"/>
      <c r="AE59" s="233"/>
      <c r="AF59" s="233"/>
      <c r="AG59" s="233"/>
      <c r="AH59" s="233"/>
    </row>
    <row r="60" spans="1:34" s="51" customFormat="1" ht="30">
      <c r="A60" s="240" t="s">
        <v>455</v>
      </c>
      <c r="B60" s="60" t="s">
        <v>186</v>
      </c>
      <c r="C60" s="38" t="s">
        <v>185</v>
      </c>
      <c r="D60" s="315"/>
      <c r="E60" s="437" t="s">
        <v>523</v>
      </c>
      <c r="F60" s="437" t="s">
        <v>634</v>
      </c>
      <c r="G60" s="303" t="s">
        <v>571</v>
      </c>
      <c r="H60" s="15" t="s">
        <v>660</v>
      </c>
      <c r="I60" s="437" t="s">
        <v>484</v>
      </c>
      <c r="J60" s="338" t="s">
        <v>515</v>
      </c>
      <c r="K60" s="315" t="s">
        <v>6</v>
      </c>
      <c r="L60" s="315" t="s">
        <v>557</v>
      </c>
      <c r="M60" s="437" t="s">
        <v>484</v>
      </c>
      <c r="N60" s="437" t="s">
        <v>740</v>
      </c>
      <c r="O60" s="340" t="s">
        <v>721</v>
      </c>
      <c r="P60" s="340" t="s">
        <v>721</v>
      </c>
      <c r="Q60" s="338"/>
      <c r="R60" s="15">
        <v>0.5</v>
      </c>
      <c r="S60" s="442">
        <v>6300</v>
      </c>
      <c r="T60" s="244"/>
      <c r="U60" s="206"/>
      <c r="V60" s="38">
        <f t="shared" si="5"/>
        <v>0</v>
      </c>
      <c r="W60" s="228">
        <f t="shared" si="7"/>
        <v>0</v>
      </c>
      <c r="X60" s="46">
        <f t="shared" si="8"/>
        <v>0</v>
      </c>
      <c r="Y60" s="228">
        <f t="shared" si="6"/>
        <v>0</v>
      </c>
      <c r="Z60" s="246"/>
      <c r="AA60" s="238">
        <f t="shared" si="4"/>
        <v>0</v>
      </c>
      <c r="AB60" s="233"/>
      <c r="AC60" s="233"/>
      <c r="AD60" s="233"/>
      <c r="AE60" s="233"/>
      <c r="AF60" s="233"/>
      <c r="AG60" s="233"/>
      <c r="AH60" s="233"/>
    </row>
    <row r="61" spans="1:34" s="51" customFormat="1" ht="60">
      <c r="A61" s="240" t="s">
        <v>455</v>
      </c>
      <c r="B61" s="60" t="s">
        <v>390</v>
      </c>
      <c r="C61" s="39" t="s">
        <v>187</v>
      </c>
      <c r="D61" s="38"/>
      <c r="E61" s="437" t="s">
        <v>520</v>
      </c>
      <c r="F61" s="437" t="s">
        <v>538</v>
      </c>
      <c r="G61" s="299" t="s">
        <v>560</v>
      </c>
      <c r="H61" s="123" t="s">
        <v>603</v>
      </c>
      <c r="I61" s="437" t="s">
        <v>377</v>
      </c>
      <c r="J61" s="39" t="s">
        <v>514</v>
      </c>
      <c r="K61" s="38" t="s">
        <v>3</v>
      </c>
      <c r="L61" s="315" t="s">
        <v>550</v>
      </c>
      <c r="M61" s="437" t="s">
        <v>541</v>
      </c>
      <c r="N61" s="437" t="s">
        <v>906</v>
      </c>
      <c r="O61" s="222"/>
      <c r="P61" s="220"/>
      <c r="Q61" s="39" t="s">
        <v>905</v>
      </c>
      <c r="R61" s="15">
        <v>1.2</v>
      </c>
      <c r="S61" s="444">
        <v>70000</v>
      </c>
      <c r="T61" s="244"/>
      <c r="U61" s="206"/>
      <c r="V61" s="38">
        <f t="shared" si="5"/>
        <v>0</v>
      </c>
      <c r="W61" s="228">
        <f t="shared" si="7"/>
        <v>0</v>
      </c>
      <c r="X61" s="46">
        <f t="shared" si="8"/>
        <v>0</v>
      </c>
      <c r="Y61" s="228">
        <f t="shared" si="6"/>
        <v>0</v>
      </c>
      <c r="Z61" s="246"/>
      <c r="AA61" s="238">
        <f t="shared" si="4"/>
        <v>0</v>
      </c>
      <c r="AB61" s="233"/>
      <c r="AC61" s="233"/>
      <c r="AD61" s="233"/>
      <c r="AE61" s="233"/>
      <c r="AF61" s="233"/>
      <c r="AG61" s="233"/>
      <c r="AH61" s="233"/>
    </row>
    <row r="62" spans="1:34" s="51" customFormat="1" ht="45" customHeight="1">
      <c r="A62" s="240" t="s">
        <v>455</v>
      </c>
      <c r="B62" s="43" t="s">
        <v>974</v>
      </c>
      <c r="C62" s="39" t="s">
        <v>60</v>
      </c>
      <c r="D62" s="38"/>
      <c r="E62" s="437" t="s">
        <v>523</v>
      </c>
      <c r="F62" s="437" t="s">
        <v>634</v>
      </c>
      <c r="G62" s="303">
        <v>36</v>
      </c>
      <c r="H62" s="123" t="s">
        <v>603</v>
      </c>
      <c r="I62" s="437" t="s">
        <v>484</v>
      </c>
      <c r="J62" s="39" t="s">
        <v>514</v>
      </c>
      <c r="K62" s="38" t="s">
        <v>2</v>
      </c>
      <c r="L62" s="320" t="s">
        <v>543</v>
      </c>
      <c r="M62" s="437"/>
      <c r="N62" s="437" t="s">
        <v>912</v>
      </c>
      <c r="O62" s="222" t="s">
        <v>61</v>
      </c>
      <c r="P62" s="222" t="s">
        <v>61</v>
      </c>
      <c r="Q62" s="39" t="s">
        <v>913</v>
      </c>
      <c r="R62" s="15">
        <v>1</v>
      </c>
      <c r="S62" s="442">
        <v>32000</v>
      </c>
      <c r="T62" s="244"/>
      <c r="U62" s="206"/>
      <c r="V62" s="38">
        <f t="shared" si="5"/>
        <v>0</v>
      </c>
      <c r="W62" s="228">
        <f t="shared" si="7"/>
        <v>0</v>
      </c>
      <c r="X62" s="46">
        <f t="shared" si="8"/>
        <v>0</v>
      </c>
      <c r="Y62" s="228">
        <f t="shared" si="6"/>
        <v>0</v>
      </c>
      <c r="Z62" s="246"/>
      <c r="AA62" s="238">
        <f t="shared" si="4"/>
        <v>0</v>
      </c>
      <c r="AB62" s="233"/>
      <c r="AC62" s="233"/>
      <c r="AD62" s="233"/>
      <c r="AE62" s="233"/>
      <c r="AF62" s="233"/>
      <c r="AG62" s="233"/>
      <c r="AH62" s="233"/>
    </row>
    <row r="63" spans="1:34" s="51" customFormat="1" ht="15" customHeight="1">
      <c r="A63" s="240" t="s">
        <v>455</v>
      </c>
      <c r="B63" s="60" t="s">
        <v>391</v>
      </c>
      <c r="C63" s="39" t="s">
        <v>64</v>
      </c>
      <c r="D63" s="38"/>
      <c r="E63" s="437" t="s">
        <v>523</v>
      </c>
      <c r="F63" s="437" t="s">
        <v>538</v>
      </c>
      <c r="G63" s="303" t="s">
        <v>536</v>
      </c>
      <c r="H63" s="123" t="s">
        <v>603</v>
      </c>
      <c r="I63" s="437" t="s">
        <v>377</v>
      </c>
      <c r="J63" s="15" t="s">
        <v>513</v>
      </c>
      <c r="K63" s="38" t="s">
        <v>4</v>
      </c>
      <c r="L63" s="315" t="s">
        <v>568</v>
      </c>
      <c r="M63" s="437" t="s">
        <v>484</v>
      </c>
      <c r="N63" s="437" t="s">
        <v>832</v>
      </c>
      <c r="O63" s="340"/>
      <c r="P63" s="315"/>
      <c r="Q63" s="338"/>
      <c r="R63" s="15">
        <v>0.8</v>
      </c>
      <c r="S63" s="442">
        <v>16000</v>
      </c>
      <c r="T63" s="244"/>
      <c r="U63" s="206"/>
      <c r="V63" s="38">
        <f t="shared" si="5"/>
        <v>0</v>
      </c>
      <c r="W63" s="228">
        <f t="shared" si="7"/>
        <v>0</v>
      </c>
      <c r="X63" s="46">
        <f t="shared" si="8"/>
        <v>0</v>
      </c>
      <c r="Y63" s="228">
        <f t="shared" si="6"/>
        <v>0</v>
      </c>
      <c r="Z63" s="246"/>
      <c r="AA63" s="238">
        <f t="shared" si="4"/>
        <v>0</v>
      </c>
      <c r="AB63" s="233"/>
      <c r="AC63" s="233"/>
      <c r="AD63" s="233"/>
      <c r="AE63" s="233"/>
      <c r="AF63" s="233"/>
      <c r="AG63" s="233"/>
      <c r="AH63" s="233"/>
    </row>
    <row r="64" spans="1:34" s="51" customFormat="1" ht="15" customHeight="1">
      <c r="A64" s="240" t="s">
        <v>455</v>
      </c>
      <c r="B64" s="60" t="s">
        <v>348</v>
      </c>
      <c r="C64" s="39" t="s">
        <v>65</v>
      </c>
      <c r="D64" s="38" t="s">
        <v>309</v>
      </c>
      <c r="E64" s="437" t="s">
        <v>523</v>
      </c>
      <c r="F64" s="437" t="s">
        <v>538</v>
      </c>
      <c r="G64" s="303" t="s">
        <v>570</v>
      </c>
      <c r="H64" s="123" t="s">
        <v>604</v>
      </c>
      <c r="I64" s="437" t="s">
        <v>377</v>
      </c>
      <c r="J64" s="15" t="s">
        <v>958</v>
      </c>
      <c r="K64" s="38" t="s">
        <v>4</v>
      </c>
      <c r="L64" s="315" t="s">
        <v>543</v>
      </c>
      <c r="M64" s="437" t="s">
        <v>541</v>
      </c>
      <c r="N64" s="437" t="s">
        <v>742</v>
      </c>
      <c r="O64" s="340"/>
      <c r="P64" s="315"/>
      <c r="Q64" s="338"/>
      <c r="R64" s="15">
        <v>0.6</v>
      </c>
      <c r="S64" s="442">
        <v>10000</v>
      </c>
      <c r="T64" s="244"/>
      <c r="U64" s="206"/>
      <c r="V64" s="38">
        <f t="shared" si="5"/>
        <v>0</v>
      </c>
      <c r="W64" s="228">
        <f t="shared" si="7"/>
        <v>0</v>
      </c>
      <c r="X64" s="46">
        <f t="shared" si="8"/>
        <v>0</v>
      </c>
      <c r="Y64" s="228">
        <f t="shared" si="6"/>
        <v>0</v>
      </c>
      <c r="Z64" s="246"/>
      <c r="AA64" s="238">
        <f t="shared" si="4"/>
        <v>0</v>
      </c>
      <c r="AB64" s="233"/>
      <c r="AC64" s="233"/>
      <c r="AD64" s="233"/>
      <c r="AE64" s="233"/>
      <c r="AF64" s="233"/>
      <c r="AG64" s="233"/>
      <c r="AH64" s="233"/>
    </row>
    <row r="65" spans="1:34" s="51" customFormat="1" ht="15" customHeight="1">
      <c r="A65" s="240" t="s">
        <v>455</v>
      </c>
      <c r="B65" s="60" t="s">
        <v>463</v>
      </c>
      <c r="C65" s="39" t="s">
        <v>68</v>
      </c>
      <c r="D65" s="38" t="s">
        <v>202</v>
      </c>
      <c r="E65" s="437" t="s">
        <v>523</v>
      </c>
      <c r="F65" s="437" t="s">
        <v>634</v>
      </c>
      <c r="G65" s="303" t="s">
        <v>532</v>
      </c>
      <c r="H65" s="123" t="s">
        <v>623</v>
      </c>
      <c r="I65" s="437" t="s">
        <v>377</v>
      </c>
      <c r="J65" s="15" t="s">
        <v>607</v>
      </c>
      <c r="K65" s="38" t="s">
        <v>4</v>
      </c>
      <c r="L65" s="315" t="s">
        <v>550</v>
      </c>
      <c r="M65" s="437" t="s">
        <v>484</v>
      </c>
      <c r="N65" s="437" t="s">
        <v>914</v>
      </c>
      <c r="O65" s="222"/>
      <c r="P65" s="220"/>
      <c r="Q65" s="15" t="s">
        <v>915</v>
      </c>
      <c r="R65" s="15">
        <v>0.7</v>
      </c>
      <c r="S65" s="442">
        <v>11000</v>
      </c>
      <c r="T65" s="244"/>
      <c r="U65" s="206"/>
      <c r="V65" s="38">
        <f t="shared" si="5"/>
        <v>0</v>
      </c>
      <c r="W65" s="228">
        <f t="shared" si="7"/>
        <v>0</v>
      </c>
      <c r="X65" s="46">
        <f t="shared" si="8"/>
        <v>0</v>
      </c>
      <c r="Y65" s="228">
        <f t="shared" si="6"/>
        <v>0</v>
      </c>
      <c r="Z65" s="246"/>
      <c r="AA65" s="238">
        <f t="shared" si="4"/>
        <v>0</v>
      </c>
      <c r="AB65" s="233"/>
      <c r="AC65" s="233"/>
      <c r="AD65" s="233"/>
      <c r="AE65" s="233"/>
      <c r="AF65" s="233"/>
      <c r="AG65" s="233"/>
      <c r="AH65" s="233"/>
    </row>
    <row r="66" spans="1:34" s="51" customFormat="1" ht="30" customHeight="1">
      <c r="A66" s="240" t="s">
        <v>455</v>
      </c>
      <c r="B66" s="43" t="s">
        <v>464</v>
      </c>
      <c r="C66" s="39" t="s">
        <v>98</v>
      </c>
      <c r="D66" s="38" t="s">
        <v>320</v>
      </c>
      <c r="E66" s="437" t="s">
        <v>520</v>
      </c>
      <c r="F66" s="437" t="s">
        <v>634</v>
      </c>
      <c r="G66" s="303">
        <v>36</v>
      </c>
      <c r="H66" s="123" t="s">
        <v>623</v>
      </c>
      <c r="I66" s="437" t="s">
        <v>484</v>
      </c>
      <c r="J66" s="39" t="s">
        <v>607</v>
      </c>
      <c r="K66" s="38" t="s">
        <v>3</v>
      </c>
      <c r="L66" s="315" t="s">
        <v>533</v>
      </c>
      <c r="M66" s="437"/>
      <c r="N66" s="437" t="s">
        <v>744</v>
      </c>
      <c r="O66" s="340"/>
      <c r="P66" s="315"/>
      <c r="Q66" s="338"/>
      <c r="R66" s="15">
        <v>0.8</v>
      </c>
      <c r="S66" s="442">
        <v>20000</v>
      </c>
      <c r="T66" s="244"/>
      <c r="U66" s="206"/>
      <c r="V66" s="38">
        <f t="shared" si="5"/>
        <v>0</v>
      </c>
      <c r="W66" s="228">
        <f t="shared" si="7"/>
        <v>0</v>
      </c>
      <c r="X66" s="46">
        <f t="shared" si="8"/>
        <v>0</v>
      </c>
      <c r="Y66" s="228">
        <f t="shared" si="6"/>
        <v>0</v>
      </c>
      <c r="Z66" s="246"/>
      <c r="AA66" s="238">
        <f t="shared" si="4"/>
        <v>0</v>
      </c>
      <c r="AB66" s="233"/>
      <c r="AC66" s="233"/>
      <c r="AD66" s="233"/>
      <c r="AE66" s="233"/>
      <c r="AF66" s="233"/>
      <c r="AG66" s="233"/>
      <c r="AH66" s="233"/>
    </row>
    <row r="67" spans="1:34" s="51" customFormat="1" ht="45">
      <c r="A67" s="240" t="s">
        <v>455</v>
      </c>
      <c r="B67" s="60" t="s">
        <v>349</v>
      </c>
      <c r="C67" s="39" t="s">
        <v>101</v>
      </c>
      <c r="D67" s="38"/>
      <c r="E67" s="437" t="s">
        <v>520</v>
      </c>
      <c r="F67" s="437" t="s">
        <v>634</v>
      </c>
      <c r="G67" s="303" t="s">
        <v>536</v>
      </c>
      <c r="H67" s="123" t="s">
        <v>603</v>
      </c>
      <c r="I67" s="437" t="s">
        <v>484</v>
      </c>
      <c r="J67" s="15" t="s">
        <v>513</v>
      </c>
      <c r="K67" s="38" t="s">
        <v>3</v>
      </c>
      <c r="L67" s="315" t="s">
        <v>550</v>
      </c>
      <c r="M67" s="437" t="s">
        <v>484</v>
      </c>
      <c r="N67" s="437" t="s">
        <v>895</v>
      </c>
      <c r="O67" s="222"/>
      <c r="P67" s="220"/>
      <c r="Q67" s="15" t="s">
        <v>927</v>
      </c>
      <c r="R67" s="273">
        <v>1</v>
      </c>
      <c r="S67" s="442">
        <v>42000</v>
      </c>
      <c r="T67" s="244"/>
      <c r="U67" s="206"/>
      <c r="V67" s="38">
        <f t="shared" si="5"/>
        <v>0</v>
      </c>
      <c r="W67" s="228">
        <f t="shared" si="7"/>
        <v>0</v>
      </c>
      <c r="X67" s="46">
        <f t="shared" si="8"/>
        <v>0</v>
      </c>
      <c r="Y67" s="228">
        <f t="shared" si="6"/>
        <v>0</v>
      </c>
      <c r="Z67" s="246"/>
      <c r="AA67" s="238">
        <f t="shared" si="4"/>
        <v>0</v>
      </c>
      <c r="AB67" s="233"/>
      <c r="AC67" s="233"/>
      <c r="AD67" s="233"/>
      <c r="AE67" s="233"/>
      <c r="AF67" s="233"/>
      <c r="AG67" s="233"/>
      <c r="AH67" s="233"/>
    </row>
    <row r="68" spans="1:34" s="51" customFormat="1" ht="15" customHeight="1">
      <c r="A68" s="240" t="s">
        <v>455</v>
      </c>
      <c r="B68" s="60" t="s">
        <v>350</v>
      </c>
      <c r="C68" s="39" t="s">
        <v>102</v>
      </c>
      <c r="D68" s="38"/>
      <c r="E68" s="437" t="s">
        <v>628</v>
      </c>
      <c r="F68" s="437" t="s">
        <v>634</v>
      </c>
      <c r="G68" s="303" t="s">
        <v>589</v>
      </c>
      <c r="H68" s="123" t="s">
        <v>606</v>
      </c>
      <c r="I68" s="437" t="s">
        <v>484</v>
      </c>
      <c r="J68" s="39" t="s">
        <v>517</v>
      </c>
      <c r="K68" s="38" t="s">
        <v>3</v>
      </c>
      <c r="L68" s="315" t="s">
        <v>568</v>
      </c>
      <c r="M68" s="437" t="s">
        <v>484</v>
      </c>
      <c r="N68" s="437" t="s">
        <v>745</v>
      </c>
      <c r="O68" s="220"/>
      <c r="P68" s="220"/>
      <c r="Q68" s="39" t="s">
        <v>928</v>
      </c>
      <c r="R68" s="273">
        <v>1</v>
      </c>
      <c r="S68" s="442">
        <v>30000</v>
      </c>
      <c r="T68" s="244"/>
      <c r="U68" s="206"/>
      <c r="V68" s="38">
        <f t="shared" si="5"/>
        <v>0</v>
      </c>
      <c r="W68" s="228">
        <f t="shared" si="7"/>
        <v>0</v>
      </c>
      <c r="X68" s="46">
        <f t="shared" si="8"/>
        <v>0</v>
      </c>
      <c r="Y68" s="228">
        <f t="shared" si="6"/>
        <v>0</v>
      </c>
      <c r="Z68" s="246"/>
      <c r="AA68" s="238">
        <f t="shared" si="4"/>
        <v>0</v>
      </c>
      <c r="AB68" s="233"/>
      <c r="AC68" s="233"/>
      <c r="AD68" s="233"/>
      <c r="AE68" s="233"/>
      <c r="AF68" s="233"/>
      <c r="AG68" s="233"/>
      <c r="AH68" s="233"/>
    </row>
    <row r="69" spans="1:34" s="51" customFormat="1" ht="15">
      <c r="A69" s="240" t="s">
        <v>455</v>
      </c>
      <c r="B69" s="60" t="s">
        <v>351</v>
      </c>
      <c r="C69" s="38" t="s">
        <v>105</v>
      </c>
      <c r="D69" s="315" t="s">
        <v>306</v>
      </c>
      <c r="E69" s="437" t="s">
        <v>523</v>
      </c>
      <c r="F69" s="437" t="s">
        <v>634</v>
      </c>
      <c r="G69" s="299" t="s">
        <v>535</v>
      </c>
      <c r="H69" s="318" t="s">
        <v>660</v>
      </c>
      <c r="I69" s="437" t="s">
        <v>483</v>
      </c>
      <c r="J69" s="338" t="s">
        <v>517</v>
      </c>
      <c r="K69" s="315" t="s">
        <v>6</v>
      </c>
      <c r="L69" s="315" t="s">
        <v>533</v>
      </c>
      <c r="M69" s="437" t="s">
        <v>484</v>
      </c>
      <c r="N69" s="437" t="s">
        <v>740</v>
      </c>
      <c r="O69" s="315"/>
      <c r="P69" s="315"/>
      <c r="Q69" s="338"/>
      <c r="R69" s="15">
        <v>1</v>
      </c>
      <c r="S69" s="442">
        <v>92000</v>
      </c>
      <c r="T69" s="244"/>
      <c r="U69" s="206"/>
      <c r="V69" s="38">
        <f t="shared" si="5"/>
        <v>0</v>
      </c>
      <c r="W69" s="228">
        <f t="shared" si="7"/>
        <v>0</v>
      </c>
      <c r="X69" s="46">
        <f t="shared" si="8"/>
        <v>0</v>
      </c>
      <c r="Y69" s="228">
        <f t="shared" si="6"/>
        <v>0</v>
      </c>
      <c r="Z69" s="246"/>
      <c r="AA69" s="238">
        <f t="shared" si="4"/>
        <v>0</v>
      </c>
      <c r="AB69" s="233"/>
      <c r="AC69" s="233"/>
      <c r="AD69" s="233"/>
      <c r="AE69" s="233"/>
      <c r="AF69" s="233"/>
      <c r="AG69" s="233"/>
      <c r="AH69" s="233"/>
    </row>
    <row r="70" spans="1:34" s="51" customFormat="1" ht="15" customHeight="1">
      <c r="A70" s="240" t="s">
        <v>455</v>
      </c>
      <c r="B70" s="60" t="s">
        <v>352</v>
      </c>
      <c r="C70" s="38" t="s">
        <v>115</v>
      </c>
      <c r="D70" s="315" t="s">
        <v>160</v>
      </c>
      <c r="E70" s="437" t="s">
        <v>523</v>
      </c>
      <c r="F70" s="437" t="s">
        <v>634</v>
      </c>
      <c r="G70" s="299" t="s">
        <v>591</v>
      </c>
      <c r="H70" s="337" t="s">
        <v>530</v>
      </c>
      <c r="I70" s="437" t="s">
        <v>483</v>
      </c>
      <c r="J70" s="338" t="s">
        <v>607</v>
      </c>
      <c r="K70" s="315" t="s">
        <v>4</v>
      </c>
      <c r="L70" s="308" t="s">
        <v>558</v>
      </c>
      <c r="M70" s="437" t="s">
        <v>377</v>
      </c>
      <c r="N70" s="437" t="s">
        <v>745</v>
      </c>
      <c r="O70" s="315"/>
      <c r="P70" s="315"/>
      <c r="Q70" s="338"/>
      <c r="R70" s="15">
        <v>0.05</v>
      </c>
      <c r="S70" s="442">
        <v>660</v>
      </c>
      <c r="T70" s="244"/>
      <c r="U70" s="206"/>
      <c r="V70" s="38">
        <f t="shared" si="5"/>
        <v>0</v>
      </c>
      <c r="W70" s="228">
        <f t="shared" si="7"/>
        <v>0</v>
      </c>
      <c r="X70" s="46">
        <f t="shared" si="8"/>
        <v>0</v>
      </c>
      <c r="Y70" s="228">
        <f t="shared" si="6"/>
        <v>0</v>
      </c>
      <c r="Z70" s="246"/>
      <c r="AA70" s="238">
        <f t="shared" si="4"/>
        <v>0</v>
      </c>
      <c r="AB70" s="233"/>
      <c r="AC70" s="233"/>
      <c r="AD70" s="233"/>
      <c r="AE70" s="233"/>
      <c r="AF70" s="233"/>
      <c r="AG70" s="233"/>
      <c r="AH70" s="233"/>
    </row>
    <row r="71" spans="1:34" s="51" customFormat="1" ht="30" customHeight="1">
      <c r="A71" s="240" t="s">
        <v>455</v>
      </c>
      <c r="B71" s="43" t="s">
        <v>394</v>
      </c>
      <c r="C71" s="39" t="s">
        <v>122</v>
      </c>
      <c r="D71" s="38"/>
      <c r="E71" s="437" t="s">
        <v>520</v>
      </c>
      <c r="F71" s="437" t="s">
        <v>525</v>
      </c>
      <c r="G71" s="299" t="s">
        <v>593</v>
      </c>
      <c r="H71" s="123" t="s">
        <v>603</v>
      </c>
      <c r="I71" s="437" t="s">
        <v>377</v>
      </c>
      <c r="J71" s="15" t="s">
        <v>513</v>
      </c>
      <c r="K71" s="38" t="s">
        <v>4</v>
      </c>
      <c r="L71" s="315" t="s">
        <v>543</v>
      </c>
      <c r="M71" s="437" t="s">
        <v>484</v>
      </c>
      <c r="N71" s="437" t="s">
        <v>938</v>
      </c>
      <c r="O71" s="222"/>
      <c r="P71" s="220"/>
      <c r="Q71" s="15" t="s">
        <v>951</v>
      </c>
      <c r="R71" s="15">
        <v>1.2</v>
      </c>
      <c r="S71" s="442">
        <v>64000</v>
      </c>
      <c r="T71" s="244"/>
      <c r="U71" s="206"/>
      <c r="V71" s="38">
        <f t="shared" si="5"/>
        <v>0</v>
      </c>
      <c r="W71" s="228">
        <f t="shared" si="7"/>
        <v>0</v>
      </c>
      <c r="X71" s="46">
        <f t="shared" si="8"/>
        <v>0</v>
      </c>
      <c r="Y71" s="228">
        <f t="shared" si="6"/>
        <v>0</v>
      </c>
      <c r="Z71" s="246"/>
      <c r="AA71" s="238">
        <f t="shared" si="4"/>
        <v>0</v>
      </c>
      <c r="AB71" s="233"/>
      <c r="AC71" s="233"/>
      <c r="AD71" s="233"/>
      <c r="AE71" s="233"/>
      <c r="AF71" s="233"/>
      <c r="AG71" s="233"/>
      <c r="AH71" s="233"/>
    </row>
    <row r="72" spans="1:34" s="51" customFormat="1" ht="15">
      <c r="A72" s="240" t="s">
        <v>455</v>
      </c>
      <c r="B72" s="60" t="s">
        <v>395</v>
      </c>
      <c r="C72" s="38" t="s">
        <v>125</v>
      </c>
      <c r="D72" s="315"/>
      <c r="E72" s="437" t="s">
        <v>523</v>
      </c>
      <c r="F72" s="437" t="s">
        <v>634</v>
      </c>
      <c r="G72" s="299" t="s">
        <v>594</v>
      </c>
      <c r="H72" s="318" t="s">
        <v>660</v>
      </c>
      <c r="I72" s="437" t="s">
        <v>484</v>
      </c>
      <c r="J72" s="338" t="s">
        <v>515</v>
      </c>
      <c r="K72" s="315" t="s">
        <v>5</v>
      </c>
      <c r="L72" s="315" t="s">
        <v>543</v>
      </c>
      <c r="M72" s="437" t="s">
        <v>484</v>
      </c>
      <c r="N72" s="437" t="s">
        <v>740</v>
      </c>
      <c r="O72" s="340" t="s">
        <v>48</v>
      </c>
      <c r="P72" s="348" t="s">
        <v>722</v>
      </c>
      <c r="Q72" s="338"/>
      <c r="R72" s="15">
        <v>1</v>
      </c>
      <c r="S72" s="442">
        <v>41000</v>
      </c>
      <c r="T72" s="244"/>
      <c r="U72" s="206"/>
      <c r="V72" s="38">
        <f t="shared" si="5"/>
        <v>0</v>
      </c>
      <c r="W72" s="228">
        <f t="shared" si="7"/>
        <v>0</v>
      </c>
      <c r="X72" s="46">
        <f t="shared" si="8"/>
        <v>0</v>
      </c>
      <c r="Y72" s="228">
        <f t="shared" si="6"/>
        <v>0</v>
      </c>
      <c r="Z72" s="246"/>
      <c r="AA72" s="238">
        <f t="shared" si="4"/>
        <v>0</v>
      </c>
      <c r="AB72" s="233"/>
      <c r="AC72" s="233"/>
      <c r="AD72" s="233"/>
      <c r="AE72" s="233"/>
      <c r="AF72" s="233"/>
      <c r="AG72" s="233"/>
      <c r="AH72" s="233"/>
    </row>
    <row r="73" spans="1:34" s="51" customFormat="1" ht="15" customHeight="1">
      <c r="A73" s="240" t="s">
        <v>455</v>
      </c>
      <c r="B73" s="60" t="s">
        <v>353</v>
      </c>
      <c r="C73" s="39" t="s">
        <v>126</v>
      </c>
      <c r="D73" s="38"/>
      <c r="E73" s="437" t="s">
        <v>523</v>
      </c>
      <c r="F73" s="437" t="s">
        <v>634</v>
      </c>
      <c r="G73" s="299" t="s">
        <v>595</v>
      </c>
      <c r="H73" s="15" t="s">
        <v>603</v>
      </c>
      <c r="I73" s="437" t="s">
        <v>484</v>
      </c>
      <c r="J73" s="39" t="s">
        <v>517</v>
      </c>
      <c r="K73" s="38" t="s">
        <v>5</v>
      </c>
      <c r="L73" s="315" t="s">
        <v>543</v>
      </c>
      <c r="M73" s="437" t="s">
        <v>484</v>
      </c>
      <c r="N73" s="437" t="s">
        <v>904</v>
      </c>
      <c r="O73" s="220"/>
      <c r="P73" s="220"/>
      <c r="Q73" s="39" t="s">
        <v>939</v>
      </c>
      <c r="R73" s="273">
        <v>1.4</v>
      </c>
      <c r="S73" s="442">
        <v>80000</v>
      </c>
      <c r="T73" s="244"/>
      <c r="U73" s="206"/>
      <c r="V73" s="38">
        <f t="shared" si="5"/>
        <v>0</v>
      </c>
      <c r="W73" s="228">
        <f t="shared" si="7"/>
        <v>0</v>
      </c>
      <c r="X73" s="46">
        <f t="shared" si="8"/>
        <v>0</v>
      </c>
      <c r="Y73" s="228">
        <f t="shared" si="6"/>
        <v>0</v>
      </c>
      <c r="Z73" s="246"/>
      <c r="AA73" s="238">
        <f t="shared" si="4"/>
        <v>0</v>
      </c>
      <c r="AB73" s="233"/>
      <c r="AC73" s="233"/>
      <c r="AD73" s="233"/>
      <c r="AE73" s="233"/>
      <c r="AF73" s="233"/>
      <c r="AG73" s="233"/>
      <c r="AH73" s="233"/>
    </row>
    <row r="74" spans="1:27" s="32" customFormat="1" ht="14.25" customHeight="1">
      <c r="A74" s="258"/>
      <c r="B74" s="259"/>
      <c r="C74" s="260"/>
      <c r="D74" s="352"/>
      <c r="E74" s="324"/>
      <c r="F74" s="324"/>
      <c r="G74" s="387"/>
      <c r="H74" s="352"/>
      <c r="I74" s="324"/>
      <c r="J74" s="354"/>
      <c r="K74" s="352"/>
      <c r="L74" s="352"/>
      <c r="M74" s="324"/>
      <c r="N74" s="324"/>
      <c r="O74" s="388"/>
      <c r="P74" s="354"/>
      <c r="Q74" s="354"/>
      <c r="R74" s="260"/>
      <c r="S74" s="445"/>
      <c r="T74" s="262"/>
      <c r="U74" s="261"/>
      <c r="V74" s="260"/>
      <c r="W74" s="263"/>
      <c r="X74" s="260"/>
      <c r="Y74" s="263"/>
      <c r="Z74" s="263"/>
      <c r="AA74" s="282"/>
    </row>
    <row r="75" spans="1:34" s="230" customFormat="1" ht="30" customHeight="1">
      <c r="A75" s="240" t="s">
        <v>419</v>
      </c>
      <c r="B75" s="43" t="s">
        <v>354</v>
      </c>
      <c r="C75" s="39" t="s">
        <v>321</v>
      </c>
      <c r="D75" s="38"/>
      <c r="E75" s="437" t="s">
        <v>523</v>
      </c>
      <c r="F75" s="437" t="s">
        <v>634</v>
      </c>
      <c r="G75" s="303" t="s">
        <v>532</v>
      </c>
      <c r="H75" s="123" t="s">
        <v>660</v>
      </c>
      <c r="I75" s="437" t="s">
        <v>484</v>
      </c>
      <c r="J75" s="39" t="s">
        <v>513</v>
      </c>
      <c r="K75" s="38" t="s">
        <v>5</v>
      </c>
      <c r="L75" s="315" t="s">
        <v>533</v>
      </c>
      <c r="M75" s="437" t="s">
        <v>484</v>
      </c>
      <c r="N75" s="437" t="s">
        <v>856</v>
      </c>
      <c r="O75" s="220"/>
      <c r="P75" s="220"/>
      <c r="Q75" s="39" t="s">
        <v>855</v>
      </c>
      <c r="R75" s="273">
        <v>1.2</v>
      </c>
      <c r="S75" s="442">
        <v>90000</v>
      </c>
      <c r="T75" s="244"/>
      <c r="U75" s="206"/>
      <c r="V75" s="38">
        <f t="shared" si="5"/>
        <v>0</v>
      </c>
      <c r="W75" s="228">
        <f aca="true" t="shared" si="9" ref="W75:W106">V75*R75</f>
        <v>0</v>
      </c>
      <c r="X75" s="46">
        <f aca="true" t="shared" si="10" ref="X75:X102">W75/S75*43560</f>
        <v>0</v>
      </c>
      <c r="Y75" s="228">
        <f t="shared" si="6"/>
        <v>0</v>
      </c>
      <c r="Z75" s="246"/>
      <c r="AA75" s="238">
        <f>X75*T75</f>
        <v>0</v>
      </c>
      <c r="AB75" s="32"/>
      <c r="AC75" s="32"/>
      <c r="AD75" s="32"/>
      <c r="AE75" s="32"/>
      <c r="AF75" s="32"/>
      <c r="AG75" s="32"/>
      <c r="AH75" s="32"/>
    </row>
    <row r="76" spans="1:34" s="230" customFormat="1" ht="15" customHeight="1">
      <c r="A76" s="240" t="s">
        <v>419</v>
      </c>
      <c r="B76" s="60" t="s">
        <v>355</v>
      </c>
      <c r="C76" s="39" t="s">
        <v>328</v>
      </c>
      <c r="D76" s="38" t="s">
        <v>306</v>
      </c>
      <c r="E76" s="437" t="s">
        <v>627</v>
      </c>
      <c r="F76" s="437" t="s">
        <v>538</v>
      </c>
      <c r="G76" s="299" t="s">
        <v>613</v>
      </c>
      <c r="H76" s="123" t="s">
        <v>655</v>
      </c>
      <c r="I76" s="437" t="s">
        <v>484</v>
      </c>
      <c r="J76" s="39" t="s">
        <v>607</v>
      </c>
      <c r="K76" s="38" t="s">
        <v>3</v>
      </c>
      <c r="L76" s="320" t="s">
        <v>546</v>
      </c>
      <c r="M76" s="437"/>
      <c r="N76" s="437" t="s">
        <v>781</v>
      </c>
      <c r="O76" s="220" t="s">
        <v>716</v>
      </c>
      <c r="P76" s="220" t="s">
        <v>716</v>
      </c>
      <c r="Q76" s="39" t="s">
        <v>859</v>
      </c>
      <c r="R76" s="273">
        <v>0.05</v>
      </c>
      <c r="S76" s="442">
        <v>560</v>
      </c>
      <c r="T76" s="244"/>
      <c r="U76" s="206"/>
      <c r="V76" s="38">
        <f t="shared" si="5"/>
        <v>0</v>
      </c>
      <c r="W76" s="228">
        <f t="shared" si="9"/>
        <v>0</v>
      </c>
      <c r="X76" s="46">
        <f t="shared" si="10"/>
        <v>0</v>
      </c>
      <c r="Y76" s="228">
        <f t="shared" si="6"/>
        <v>0</v>
      </c>
      <c r="Z76" s="246"/>
      <c r="AA76" s="238">
        <f>X76*T76</f>
        <v>0</v>
      </c>
      <c r="AB76" s="32"/>
      <c r="AC76" s="32"/>
      <c r="AD76" s="32"/>
      <c r="AE76" s="32"/>
      <c r="AF76" s="32"/>
      <c r="AG76" s="32"/>
      <c r="AH76" s="32"/>
    </row>
    <row r="77" spans="1:34" s="230" customFormat="1" ht="15" customHeight="1">
      <c r="A77" s="240" t="s">
        <v>419</v>
      </c>
      <c r="B77" s="43" t="s">
        <v>396</v>
      </c>
      <c r="C77" s="39" t="s">
        <v>329</v>
      </c>
      <c r="D77" s="38" t="s">
        <v>330</v>
      </c>
      <c r="E77" s="437" t="s">
        <v>628</v>
      </c>
      <c r="F77" s="437" t="s">
        <v>634</v>
      </c>
      <c r="G77" s="299" t="s">
        <v>537</v>
      </c>
      <c r="H77" s="123" t="s">
        <v>603</v>
      </c>
      <c r="I77" s="437" t="s">
        <v>484</v>
      </c>
      <c r="J77" s="39" t="s">
        <v>513</v>
      </c>
      <c r="K77" s="38" t="s">
        <v>3</v>
      </c>
      <c r="L77" s="315" t="s">
        <v>547</v>
      </c>
      <c r="M77" s="437" t="s">
        <v>484</v>
      </c>
      <c r="N77" s="437" t="s">
        <v>860</v>
      </c>
      <c r="O77" s="222"/>
      <c r="P77" s="220"/>
      <c r="Q77" s="15"/>
      <c r="R77" s="273">
        <v>0.7</v>
      </c>
      <c r="S77" s="446">
        <v>11000</v>
      </c>
      <c r="T77" s="244"/>
      <c r="U77" s="206"/>
      <c r="V77" s="38">
        <f t="shared" si="5"/>
        <v>0</v>
      </c>
      <c r="W77" s="228">
        <f t="shared" si="9"/>
        <v>0</v>
      </c>
      <c r="X77" s="46">
        <f t="shared" si="10"/>
        <v>0</v>
      </c>
      <c r="Y77" s="228">
        <f t="shared" si="6"/>
        <v>0</v>
      </c>
      <c r="Z77" s="246"/>
      <c r="AA77" s="238">
        <f>X77*T77</f>
        <v>0</v>
      </c>
      <c r="AB77" s="32"/>
      <c r="AC77" s="32"/>
      <c r="AD77" s="32"/>
      <c r="AE77" s="32"/>
      <c r="AF77" s="32"/>
      <c r="AG77" s="32"/>
      <c r="AH77" s="32"/>
    </row>
    <row r="78" spans="1:34" s="230" customFormat="1" ht="15" customHeight="1">
      <c r="A78" s="240" t="s">
        <v>419</v>
      </c>
      <c r="B78" s="43" t="s">
        <v>356</v>
      </c>
      <c r="C78" s="39" t="s">
        <v>204</v>
      </c>
      <c r="D78" s="38"/>
      <c r="E78" s="437" t="s">
        <v>523</v>
      </c>
      <c r="F78" s="437" t="s">
        <v>634</v>
      </c>
      <c r="G78" s="303" t="s">
        <v>545</v>
      </c>
      <c r="H78" s="123" t="s">
        <v>658</v>
      </c>
      <c r="I78" s="437" t="s">
        <v>377</v>
      </c>
      <c r="J78" s="15" t="s">
        <v>513</v>
      </c>
      <c r="K78" s="38" t="s">
        <v>2</v>
      </c>
      <c r="L78" s="315" t="s">
        <v>547</v>
      </c>
      <c r="M78" s="437" t="s">
        <v>484</v>
      </c>
      <c r="N78" s="437" t="s">
        <v>863</v>
      </c>
      <c r="O78" s="220"/>
      <c r="P78" s="220"/>
      <c r="Q78" s="39" t="s">
        <v>862</v>
      </c>
      <c r="R78" s="273">
        <v>1</v>
      </c>
      <c r="S78" s="442">
        <v>26000</v>
      </c>
      <c r="T78" s="244"/>
      <c r="U78" s="206"/>
      <c r="V78" s="38">
        <f t="shared" si="5"/>
        <v>0</v>
      </c>
      <c r="W78" s="228">
        <f t="shared" si="9"/>
        <v>0</v>
      </c>
      <c r="X78" s="46">
        <f t="shared" si="10"/>
        <v>0</v>
      </c>
      <c r="Y78" s="228">
        <f t="shared" si="6"/>
        <v>0</v>
      </c>
      <c r="Z78" s="246"/>
      <c r="AA78" s="238">
        <f>X78*T78</f>
        <v>0</v>
      </c>
      <c r="AB78" s="32"/>
      <c r="AC78" s="32"/>
      <c r="AD78" s="32"/>
      <c r="AE78" s="32"/>
      <c r="AF78" s="32"/>
      <c r="AG78" s="32"/>
      <c r="AH78" s="32"/>
    </row>
    <row r="79" spans="1:34" s="230" customFormat="1" ht="15">
      <c r="A79" s="240" t="s">
        <v>419</v>
      </c>
      <c r="B79" s="60" t="s">
        <v>397</v>
      </c>
      <c r="C79" s="39" t="s">
        <v>205</v>
      </c>
      <c r="D79" s="38"/>
      <c r="E79" s="437" t="s">
        <v>523</v>
      </c>
      <c r="F79" s="437" t="s">
        <v>538</v>
      </c>
      <c r="G79" s="303">
        <v>6</v>
      </c>
      <c r="H79" s="123" t="s">
        <v>603</v>
      </c>
      <c r="I79" s="437" t="s">
        <v>377</v>
      </c>
      <c r="J79" s="39" t="s">
        <v>514</v>
      </c>
      <c r="K79" s="38" t="s">
        <v>2</v>
      </c>
      <c r="L79" s="320" t="s">
        <v>548</v>
      </c>
      <c r="M79" s="437" t="s">
        <v>541</v>
      </c>
      <c r="N79" s="437" t="s">
        <v>832</v>
      </c>
      <c r="O79" s="268" t="s">
        <v>718</v>
      </c>
      <c r="P79" s="219" t="s">
        <v>717</v>
      </c>
      <c r="Q79" s="39"/>
      <c r="R79" s="273">
        <v>0.8</v>
      </c>
      <c r="S79" s="442">
        <v>18000</v>
      </c>
      <c r="T79" s="244"/>
      <c r="U79" s="206"/>
      <c r="V79" s="38">
        <f t="shared" si="5"/>
        <v>0</v>
      </c>
      <c r="W79" s="228">
        <f t="shared" si="9"/>
        <v>0</v>
      </c>
      <c r="X79" s="46">
        <f t="shared" si="10"/>
        <v>0</v>
      </c>
      <c r="Y79" s="228">
        <f t="shared" si="6"/>
        <v>0</v>
      </c>
      <c r="Z79" s="246"/>
      <c r="AA79" s="238">
        <f>X79*T79</f>
        <v>0</v>
      </c>
      <c r="AB79" s="32"/>
      <c r="AC79" s="32"/>
      <c r="AD79" s="32"/>
      <c r="AE79" s="32"/>
      <c r="AF79" s="32"/>
      <c r="AG79" s="32"/>
      <c r="AH79" s="32"/>
    </row>
    <row r="80" spans="1:27" ht="15">
      <c r="A80" s="240" t="s">
        <v>419</v>
      </c>
      <c r="B80" s="59" t="s">
        <v>490</v>
      </c>
      <c r="C80" s="143" t="s">
        <v>735</v>
      </c>
      <c r="D80" s="38"/>
      <c r="E80" s="437" t="s">
        <v>628</v>
      </c>
      <c r="F80" s="437" t="s">
        <v>538</v>
      </c>
      <c r="G80" s="303">
        <v>24</v>
      </c>
      <c r="H80" s="15" t="s">
        <v>955</v>
      </c>
      <c r="I80" s="437" t="s">
        <v>377</v>
      </c>
      <c r="J80" s="15" t="s">
        <v>607</v>
      </c>
      <c r="K80" s="38"/>
      <c r="L80" s="320" t="s">
        <v>557</v>
      </c>
      <c r="M80" s="437"/>
      <c r="N80" s="437" t="s">
        <v>864</v>
      </c>
      <c r="O80" s="222"/>
      <c r="P80" s="220"/>
      <c r="Q80" s="15" t="s">
        <v>865</v>
      </c>
      <c r="R80" s="273">
        <v>1</v>
      </c>
      <c r="S80" s="447">
        <v>28000</v>
      </c>
      <c r="T80" s="244"/>
      <c r="U80" s="206"/>
      <c r="V80" s="33">
        <f>U80/100*20</f>
        <v>0</v>
      </c>
      <c r="W80" s="228">
        <f t="shared" si="9"/>
        <v>0</v>
      </c>
      <c r="X80" s="46">
        <f>W80/S80*43560</f>
        <v>0</v>
      </c>
      <c r="Y80" s="228">
        <f>X80</f>
        <v>0</v>
      </c>
      <c r="Z80" s="246"/>
      <c r="AA80" s="238"/>
    </row>
    <row r="81" spans="1:34" s="230" customFormat="1" ht="15">
      <c r="A81" s="240" t="s">
        <v>419</v>
      </c>
      <c r="B81" s="60" t="s">
        <v>357</v>
      </c>
      <c r="C81" s="38" t="s">
        <v>213</v>
      </c>
      <c r="D81" s="315"/>
      <c r="E81" s="437" t="s">
        <v>523</v>
      </c>
      <c r="F81" s="437" t="s">
        <v>634</v>
      </c>
      <c r="G81" s="299" t="s">
        <v>555</v>
      </c>
      <c r="H81" s="337" t="s">
        <v>483</v>
      </c>
      <c r="I81" s="437" t="s">
        <v>603</v>
      </c>
      <c r="J81" s="338" t="s">
        <v>513</v>
      </c>
      <c r="K81" s="315" t="s">
        <v>4</v>
      </c>
      <c r="L81" s="315" t="s">
        <v>557</v>
      </c>
      <c r="M81" s="437" t="s">
        <v>484</v>
      </c>
      <c r="N81" s="437" t="s">
        <v>740</v>
      </c>
      <c r="O81" s="315"/>
      <c r="P81" s="315"/>
      <c r="Q81" s="338"/>
      <c r="R81" s="15">
        <v>0.3</v>
      </c>
      <c r="S81" s="442">
        <v>4000</v>
      </c>
      <c r="T81" s="244"/>
      <c r="U81" s="206"/>
      <c r="V81" s="38">
        <f t="shared" si="5"/>
        <v>0</v>
      </c>
      <c r="W81" s="228">
        <f t="shared" si="9"/>
        <v>0</v>
      </c>
      <c r="X81" s="46">
        <f t="shared" si="10"/>
        <v>0</v>
      </c>
      <c r="Y81" s="228">
        <f t="shared" si="6"/>
        <v>0</v>
      </c>
      <c r="Z81" s="246"/>
      <c r="AA81" s="238">
        <f aca="true" t="shared" si="11" ref="AA81:AA92">X81*T81</f>
        <v>0</v>
      </c>
      <c r="AB81" s="32"/>
      <c r="AC81" s="32"/>
      <c r="AD81" s="32"/>
      <c r="AE81" s="32"/>
      <c r="AF81" s="32"/>
      <c r="AG81" s="32"/>
      <c r="AH81" s="32"/>
    </row>
    <row r="82" spans="1:34" s="230" customFormat="1" ht="15" customHeight="1">
      <c r="A82" s="240" t="s">
        <v>419</v>
      </c>
      <c r="B82" s="60" t="s">
        <v>398</v>
      </c>
      <c r="C82" s="39" t="s">
        <v>215</v>
      </c>
      <c r="D82" s="38"/>
      <c r="E82" s="437" t="s">
        <v>523</v>
      </c>
      <c r="F82" s="437" t="s">
        <v>538</v>
      </c>
      <c r="G82" s="299" t="s">
        <v>536</v>
      </c>
      <c r="H82" s="123" t="s">
        <v>603</v>
      </c>
      <c r="I82" s="437" t="s">
        <v>377</v>
      </c>
      <c r="J82" s="15" t="s">
        <v>513</v>
      </c>
      <c r="K82" s="38" t="s">
        <v>5</v>
      </c>
      <c r="L82" s="315" t="s">
        <v>557</v>
      </c>
      <c r="M82" s="437" t="s">
        <v>484</v>
      </c>
      <c r="N82" s="437" t="s">
        <v>869</v>
      </c>
      <c r="O82" s="222"/>
      <c r="P82" s="220"/>
      <c r="Q82" s="39" t="s">
        <v>868</v>
      </c>
      <c r="R82" s="273">
        <v>0.4</v>
      </c>
      <c r="S82" s="442">
        <v>4300</v>
      </c>
      <c r="T82" s="244"/>
      <c r="U82" s="206"/>
      <c r="V82" s="38">
        <f t="shared" si="5"/>
        <v>0</v>
      </c>
      <c r="W82" s="228">
        <f t="shared" si="9"/>
        <v>0</v>
      </c>
      <c r="X82" s="46">
        <f t="shared" si="10"/>
        <v>0</v>
      </c>
      <c r="Y82" s="228">
        <f t="shared" si="6"/>
        <v>0</v>
      </c>
      <c r="Z82" s="246"/>
      <c r="AA82" s="238">
        <f t="shared" si="11"/>
        <v>0</v>
      </c>
      <c r="AB82" s="32"/>
      <c r="AC82" s="32"/>
      <c r="AD82" s="32"/>
      <c r="AE82" s="32"/>
      <c r="AF82" s="32"/>
      <c r="AG82" s="32"/>
      <c r="AH82" s="32"/>
    </row>
    <row r="83" spans="1:34" s="230" customFormat="1" ht="15" customHeight="1">
      <c r="A83" s="240" t="s">
        <v>419</v>
      </c>
      <c r="B83" s="60" t="s">
        <v>358</v>
      </c>
      <c r="C83" s="39" t="s">
        <v>214</v>
      </c>
      <c r="D83" s="38"/>
      <c r="E83" s="437" t="s">
        <v>523</v>
      </c>
      <c r="F83" s="437" t="s">
        <v>634</v>
      </c>
      <c r="G83" s="299" t="s">
        <v>556</v>
      </c>
      <c r="H83" s="123" t="s">
        <v>603</v>
      </c>
      <c r="I83" s="437" t="s">
        <v>377</v>
      </c>
      <c r="J83" s="15" t="s">
        <v>513</v>
      </c>
      <c r="K83" s="38" t="s">
        <v>5</v>
      </c>
      <c r="L83" s="315" t="s">
        <v>558</v>
      </c>
      <c r="M83" s="437" t="s">
        <v>484</v>
      </c>
      <c r="N83" s="437" t="s">
        <v>832</v>
      </c>
      <c r="O83" s="220"/>
      <c r="P83" s="220"/>
      <c r="Q83" s="426" t="s">
        <v>870</v>
      </c>
      <c r="R83" s="273">
        <v>0.7</v>
      </c>
      <c r="S83" s="442">
        <v>11000</v>
      </c>
      <c r="T83" s="244"/>
      <c r="U83" s="206"/>
      <c r="V83" s="38">
        <f t="shared" si="5"/>
        <v>0</v>
      </c>
      <c r="W83" s="228">
        <f t="shared" si="9"/>
        <v>0</v>
      </c>
      <c r="X83" s="46">
        <f t="shared" si="10"/>
        <v>0</v>
      </c>
      <c r="Y83" s="228">
        <f t="shared" si="6"/>
        <v>0</v>
      </c>
      <c r="Z83" s="246"/>
      <c r="AA83" s="238">
        <f t="shared" si="11"/>
        <v>0</v>
      </c>
      <c r="AB83" s="32"/>
      <c r="AC83" s="32"/>
      <c r="AD83" s="32"/>
      <c r="AE83" s="32"/>
      <c r="AF83" s="32"/>
      <c r="AG83" s="32"/>
      <c r="AH83" s="32"/>
    </row>
    <row r="84" spans="1:34" s="230" customFormat="1" ht="15" customHeight="1">
      <c r="A84" s="240" t="s">
        <v>419</v>
      </c>
      <c r="B84" s="60" t="s">
        <v>359</v>
      </c>
      <c r="C84" s="38" t="s">
        <v>137</v>
      </c>
      <c r="D84" s="315" t="s">
        <v>306</v>
      </c>
      <c r="E84" s="437" t="s">
        <v>523</v>
      </c>
      <c r="F84" s="437" t="s">
        <v>538</v>
      </c>
      <c r="G84" s="303">
        <v>9</v>
      </c>
      <c r="H84" s="318" t="s">
        <v>666</v>
      </c>
      <c r="I84" s="437" t="s">
        <v>377</v>
      </c>
      <c r="J84" s="338" t="s">
        <v>515</v>
      </c>
      <c r="K84" s="315" t="s">
        <v>2</v>
      </c>
      <c r="L84" s="315" t="s">
        <v>546</v>
      </c>
      <c r="M84" s="437"/>
      <c r="N84" s="437" t="s">
        <v>740</v>
      </c>
      <c r="O84" s="315"/>
      <c r="P84" s="315"/>
      <c r="Q84" s="338"/>
      <c r="R84" s="15">
        <v>0.2</v>
      </c>
      <c r="S84" s="442">
        <v>700</v>
      </c>
      <c r="T84" s="244"/>
      <c r="U84" s="206"/>
      <c r="V84" s="38">
        <f t="shared" si="5"/>
        <v>0</v>
      </c>
      <c r="W84" s="228">
        <f t="shared" si="9"/>
        <v>0</v>
      </c>
      <c r="X84" s="46">
        <f t="shared" si="10"/>
        <v>0</v>
      </c>
      <c r="Y84" s="228">
        <f t="shared" si="6"/>
        <v>0</v>
      </c>
      <c r="Z84" s="246"/>
      <c r="AA84" s="238">
        <f t="shared" si="11"/>
        <v>0</v>
      </c>
      <c r="AB84" s="32"/>
      <c r="AC84" s="32"/>
      <c r="AD84" s="32"/>
      <c r="AE84" s="32"/>
      <c r="AF84" s="32"/>
      <c r="AG84" s="32"/>
      <c r="AH84" s="32"/>
    </row>
    <row r="85" spans="1:34" s="230" customFormat="1" ht="30">
      <c r="A85" s="240" t="s">
        <v>419</v>
      </c>
      <c r="B85" s="60" t="s">
        <v>360</v>
      </c>
      <c r="C85" s="38" t="s">
        <v>161</v>
      </c>
      <c r="D85" s="336" t="s">
        <v>313</v>
      </c>
      <c r="E85" s="437" t="s">
        <v>523</v>
      </c>
      <c r="F85" s="437" t="s">
        <v>634</v>
      </c>
      <c r="G85" s="299" t="s">
        <v>577</v>
      </c>
      <c r="H85" s="337" t="s">
        <v>671</v>
      </c>
      <c r="I85" s="437" t="s">
        <v>483</v>
      </c>
      <c r="J85" s="338" t="s">
        <v>517</v>
      </c>
      <c r="K85" s="315" t="s">
        <v>3</v>
      </c>
      <c r="L85" s="315" t="s">
        <v>550</v>
      </c>
      <c r="M85" s="437" t="s">
        <v>377</v>
      </c>
      <c r="N85" s="437" t="s">
        <v>756</v>
      </c>
      <c r="O85" s="340" t="s">
        <v>697</v>
      </c>
      <c r="P85" s="348" t="s">
        <v>719</v>
      </c>
      <c r="Q85" s="338"/>
      <c r="R85" s="15">
        <v>3</v>
      </c>
      <c r="S85" s="442">
        <v>500000</v>
      </c>
      <c r="T85" s="244"/>
      <c r="U85" s="206"/>
      <c r="V85" s="38">
        <f t="shared" si="5"/>
        <v>0</v>
      </c>
      <c r="W85" s="228">
        <f t="shared" si="9"/>
        <v>0</v>
      </c>
      <c r="X85" s="46">
        <f t="shared" si="10"/>
        <v>0</v>
      </c>
      <c r="Y85" s="228">
        <f t="shared" si="6"/>
        <v>0</v>
      </c>
      <c r="Z85" s="246"/>
      <c r="AA85" s="238">
        <f t="shared" si="11"/>
        <v>0</v>
      </c>
      <c r="AB85" s="32"/>
      <c r="AC85" s="32"/>
      <c r="AD85" s="32"/>
      <c r="AE85" s="32"/>
      <c r="AF85" s="32"/>
      <c r="AG85" s="32"/>
      <c r="AH85" s="32"/>
    </row>
    <row r="86" spans="1:34" s="230" customFormat="1" ht="15" customHeight="1">
      <c r="A86" s="240" t="s">
        <v>419</v>
      </c>
      <c r="B86" s="60" t="s">
        <v>401</v>
      </c>
      <c r="C86" s="39" t="s">
        <v>167</v>
      </c>
      <c r="D86" s="38"/>
      <c r="E86" s="437" t="s">
        <v>523</v>
      </c>
      <c r="F86" s="437" t="s">
        <v>538</v>
      </c>
      <c r="G86" s="303" t="s">
        <v>532</v>
      </c>
      <c r="H86" s="123" t="s">
        <v>606</v>
      </c>
      <c r="I86" s="437" t="s">
        <v>377</v>
      </c>
      <c r="J86" s="15" t="s">
        <v>513</v>
      </c>
      <c r="K86" s="38" t="s">
        <v>3</v>
      </c>
      <c r="L86" s="315" t="s">
        <v>547</v>
      </c>
      <c r="M86" s="437" t="s">
        <v>484</v>
      </c>
      <c r="N86" s="437">
        <v>67</v>
      </c>
      <c r="O86" s="222"/>
      <c r="P86" s="220"/>
      <c r="Q86" s="39"/>
      <c r="R86" s="273">
        <v>0.5</v>
      </c>
      <c r="S86" s="442">
        <v>8000</v>
      </c>
      <c r="T86" s="244"/>
      <c r="U86" s="206"/>
      <c r="V86" s="38">
        <f t="shared" si="5"/>
        <v>0</v>
      </c>
      <c r="W86" s="228">
        <f t="shared" si="9"/>
        <v>0</v>
      </c>
      <c r="X86" s="46">
        <f t="shared" si="10"/>
        <v>0</v>
      </c>
      <c r="Y86" s="228">
        <f t="shared" si="6"/>
        <v>0</v>
      </c>
      <c r="Z86" s="246"/>
      <c r="AA86" s="238">
        <f t="shared" si="11"/>
        <v>0</v>
      </c>
      <c r="AB86" s="32"/>
      <c r="AC86" s="32"/>
      <c r="AD86" s="32"/>
      <c r="AE86" s="32"/>
      <c r="AF86" s="32"/>
      <c r="AG86" s="32"/>
      <c r="AH86" s="32"/>
    </row>
    <row r="87" spans="1:34" s="230" customFormat="1" ht="15" customHeight="1">
      <c r="A87" s="240" t="s">
        <v>419</v>
      </c>
      <c r="B87" s="43" t="s">
        <v>361</v>
      </c>
      <c r="C87" s="39" t="s">
        <v>169</v>
      </c>
      <c r="D87" s="38" t="s">
        <v>313</v>
      </c>
      <c r="E87" s="437" t="s">
        <v>523</v>
      </c>
      <c r="F87" s="437" t="s">
        <v>634</v>
      </c>
      <c r="G87" s="303" t="s">
        <v>579</v>
      </c>
      <c r="H87" s="123" t="s">
        <v>666</v>
      </c>
      <c r="I87" s="437" t="s">
        <v>484</v>
      </c>
      <c r="J87" s="15" t="s">
        <v>513</v>
      </c>
      <c r="K87" s="38" t="s">
        <v>2</v>
      </c>
      <c r="L87" s="315">
        <v>7</v>
      </c>
      <c r="M87" s="437" t="s">
        <v>541</v>
      </c>
      <c r="N87" s="535" t="s">
        <v>740</v>
      </c>
      <c r="O87" s="220"/>
      <c r="P87" s="220"/>
      <c r="Q87" s="39"/>
      <c r="R87" s="273">
        <v>1.3</v>
      </c>
      <c r="S87" s="442">
        <v>70000</v>
      </c>
      <c r="T87" s="244"/>
      <c r="U87" s="206"/>
      <c r="V87" s="38">
        <f t="shared" si="5"/>
        <v>0</v>
      </c>
      <c r="W87" s="228">
        <f t="shared" si="9"/>
        <v>0</v>
      </c>
      <c r="X87" s="46">
        <f t="shared" si="10"/>
        <v>0</v>
      </c>
      <c r="Y87" s="228">
        <f t="shared" si="6"/>
        <v>0</v>
      </c>
      <c r="Z87" s="246"/>
      <c r="AA87" s="238">
        <f t="shared" si="11"/>
        <v>0</v>
      </c>
      <c r="AB87" s="32"/>
      <c r="AC87" s="32"/>
      <c r="AD87" s="32"/>
      <c r="AE87" s="32"/>
      <c r="AF87" s="32"/>
      <c r="AG87" s="32"/>
      <c r="AH87" s="32"/>
    </row>
    <row r="88" spans="1:34" s="230" customFormat="1" ht="15" customHeight="1">
      <c r="A88" s="240" t="s">
        <v>419</v>
      </c>
      <c r="B88" s="60" t="s">
        <v>471</v>
      </c>
      <c r="C88" s="38" t="s">
        <v>170</v>
      </c>
      <c r="D88" s="315" t="s">
        <v>320</v>
      </c>
      <c r="E88" s="437" t="s">
        <v>523</v>
      </c>
      <c r="F88" s="437" t="s">
        <v>634</v>
      </c>
      <c r="G88" s="299" t="s">
        <v>576</v>
      </c>
      <c r="H88" s="318" t="s">
        <v>530</v>
      </c>
      <c r="I88" s="437" t="s">
        <v>377</v>
      </c>
      <c r="J88" s="338" t="s">
        <v>607</v>
      </c>
      <c r="K88" s="315" t="s">
        <v>4</v>
      </c>
      <c r="L88" s="315" t="s">
        <v>543</v>
      </c>
      <c r="M88" s="437" t="s">
        <v>377</v>
      </c>
      <c r="N88" s="437" t="s">
        <v>740</v>
      </c>
      <c r="O88" s="340"/>
      <c r="P88" s="315"/>
      <c r="Q88" s="338"/>
      <c r="R88" s="15">
        <v>2.3</v>
      </c>
      <c r="S88" s="442">
        <v>280000</v>
      </c>
      <c r="T88" s="244"/>
      <c r="U88" s="206"/>
      <c r="V88" s="38">
        <f t="shared" si="5"/>
        <v>0</v>
      </c>
      <c r="W88" s="228">
        <f t="shared" si="9"/>
        <v>0</v>
      </c>
      <c r="X88" s="46">
        <f t="shared" si="10"/>
        <v>0</v>
      </c>
      <c r="Y88" s="228">
        <f t="shared" si="6"/>
        <v>0</v>
      </c>
      <c r="Z88" s="246"/>
      <c r="AA88" s="238">
        <f t="shared" si="11"/>
        <v>0</v>
      </c>
      <c r="AB88" s="32"/>
      <c r="AC88" s="32"/>
      <c r="AD88" s="32"/>
      <c r="AE88" s="32"/>
      <c r="AF88" s="32"/>
      <c r="AG88" s="32"/>
      <c r="AH88" s="32"/>
    </row>
    <row r="89" spans="1:34" s="230" customFormat="1" ht="60">
      <c r="A89" s="240" t="s">
        <v>419</v>
      </c>
      <c r="B89" s="60" t="s">
        <v>362</v>
      </c>
      <c r="C89" s="39" t="s">
        <v>171</v>
      </c>
      <c r="D89" s="38" t="s">
        <v>306</v>
      </c>
      <c r="E89" s="437" t="s">
        <v>523</v>
      </c>
      <c r="F89" s="437" t="s">
        <v>634</v>
      </c>
      <c r="G89" s="299" t="s">
        <v>563</v>
      </c>
      <c r="H89" s="123" t="s">
        <v>483</v>
      </c>
      <c r="I89" s="437" t="s">
        <v>377</v>
      </c>
      <c r="J89" s="15" t="s">
        <v>517</v>
      </c>
      <c r="K89" s="38" t="s">
        <v>4</v>
      </c>
      <c r="L89" s="315" t="s">
        <v>543</v>
      </c>
      <c r="M89" s="437" t="s">
        <v>541</v>
      </c>
      <c r="N89" s="437" t="s">
        <v>899</v>
      </c>
      <c r="O89" s="222" t="s">
        <v>698</v>
      </c>
      <c r="P89" s="222" t="s">
        <v>698</v>
      </c>
      <c r="Q89" s="15" t="s">
        <v>849</v>
      </c>
      <c r="R89" s="273">
        <v>1.8</v>
      </c>
      <c r="S89" s="442">
        <v>140000</v>
      </c>
      <c r="T89" s="244"/>
      <c r="U89" s="206"/>
      <c r="V89" s="38">
        <f t="shared" si="5"/>
        <v>0</v>
      </c>
      <c r="W89" s="228">
        <f t="shared" si="9"/>
        <v>0</v>
      </c>
      <c r="X89" s="46">
        <f t="shared" si="10"/>
        <v>0</v>
      </c>
      <c r="Y89" s="228">
        <f t="shared" si="6"/>
        <v>0</v>
      </c>
      <c r="Z89" s="246"/>
      <c r="AA89" s="238">
        <f t="shared" si="11"/>
        <v>0</v>
      </c>
      <c r="AB89" s="32"/>
      <c r="AC89" s="32"/>
      <c r="AD89" s="32"/>
      <c r="AE89" s="32"/>
      <c r="AF89" s="32"/>
      <c r="AG89" s="32"/>
      <c r="AH89" s="32"/>
    </row>
    <row r="90" spans="1:27" s="32" customFormat="1" ht="30">
      <c r="A90" s="240" t="s">
        <v>419</v>
      </c>
      <c r="B90" s="43" t="s">
        <v>786</v>
      </c>
      <c r="C90" s="39" t="s">
        <v>787</v>
      </c>
      <c r="D90" s="38"/>
      <c r="E90" s="437" t="s">
        <v>523</v>
      </c>
      <c r="F90" s="437" t="s">
        <v>634</v>
      </c>
      <c r="G90" s="301" t="s">
        <v>630</v>
      </c>
      <c r="H90" s="15" t="s">
        <v>603</v>
      </c>
      <c r="I90" s="437" t="s">
        <v>377</v>
      </c>
      <c r="J90" s="15" t="s">
        <v>513</v>
      </c>
      <c r="K90" s="125" t="s">
        <v>3</v>
      </c>
      <c r="L90" s="319" t="s">
        <v>559</v>
      </c>
      <c r="M90" s="437" t="s">
        <v>541</v>
      </c>
      <c r="N90" s="437" t="s">
        <v>744</v>
      </c>
      <c r="O90" s="222"/>
      <c r="P90" s="222"/>
      <c r="Q90" s="39"/>
      <c r="R90" s="273">
        <v>2.8</v>
      </c>
      <c r="S90" s="442">
        <v>435000</v>
      </c>
      <c r="T90" s="244"/>
      <c r="U90" s="206"/>
      <c r="V90" s="38">
        <f>U90/100*20</f>
        <v>0</v>
      </c>
      <c r="W90" s="228">
        <f t="shared" si="9"/>
        <v>0</v>
      </c>
      <c r="X90" s="46">
        <f t="shared" si="10"/>
        <v>0</v>
      </c>
      <c r="Y90" s="228">
        <f>X90</f>
        <v>0</v>
      </c>
      <c r="Z90" s="246"/>
      <c r="AA90" s="238">
        <f t="shared" si="11"/>
        <v>0</v>
      </c>
    </row>
    <row r="91" spans="1:34" s="230" customFormat="1" ht="45.75" customHeight="1">
      <c r="A91" s="240" t="s">
        <v>419</v>
      </c>
      <c r="B91" s="60" t="s">
        <v>402</v>
      </c>
      <c r="C91" s="39" t="s">
        <v>172</v>
      </c>
      <c r="D91" s="38" t="s">
        <v>313</v>
      </c>
      <c r="E91" s="437" t="s">
        <v>523</v>
      </c>
      <c r="F91" s="437" t="s">
        <v>634</v>
      </c>
      <c r="G91" s="303">
        <v>24</v>
      </c>
      <c r="H91" s="123" t="s">
        <v>483</v>
      </c>
      <c r="I91" s="437" t="s">
        <v>377</v>
      </c>
      <c r="J91" s="39" t="s">
        <v>517</v>
      </c>
      <c r="K91" s="38" t="s">
        <v>4</v>
      </c>
      <c r="L91" s="315"/>
      <c r="M91" s="437"/>
      <c r="N91" s="437" t="s">
        <v>899</v>
      </c>
      <c r="O91" s="222" t="s">
        <v>49</v>
      </c>
      <c r="P91" s="222" t="s">
        <v>49</v>
      </c>
      <c r="Q91" s="39" t="s">
        <v>900</v>
      </c>
      <c r="R91" s="273">
        <v>1.9</v>
      </c>
      <c r="S91" s="442">
        <v>180000</v>
      </c>
      <c r="T91" s="244"/>
      <c r="U91" s="206"/>
      <c r="V91" s="38">
        <f t="shared" si="5"/>
        <v>0</v>
      </c>
      <c r="W91" s="228">
        <f t="shared" si="9"/>
        <v>0</v>
      </c>
      <c r="X91" s="46">
        <f t="shared" si="10"/>
        <v>0</v>
      </c>
      <c r="Y91" s="228">
        <f t="shared" si="6"/>
        <v>0</v>
      </c>
      <c r="Z91" s="246"/>
      <c r="AA91" s="238">
        <f t="shared" si="11"/>
        <v>0</v>
      </c>
      <c r="AB91" s="32"/>
      <c r="AC91" s="32"/>
      <c r="AD91" s="32"/>
      <c r="AE91" s="32"/>
      <c r="AF91" s="32"/>
      <c r="AG91" s="32"/>
      <c r="AH91" s="32"/>
    </row>
    <row r="92" spans="1:34" s="230" customFormat="1" ht="15" customHeight="1">
      <c r="A92" s="240" t="s">
        <v>419</v>
      </c>
      <c r="B92" s="60" t="s">
        <v>403</v>
      </c>
      <c r="C92" s="39" t="s">
        <v>174</v>
      </c>
      <c r="D92" s="38" t="s">
        <v>219</v>
      </c>
      <c r="E92" s="437" t="s">
        <v>523</v>
      </c>
      <c r="F92" s="437" t="s">
        <v>538</v>
      </c>
      <c r="G92" s="299" t="s">
        <v>560</v>
      </c>
      <c r="H92" s="123" t="s">
        <v>603</v>
      </c>
      <c r="I92" s="437" t="s">
        <v>377</v>
      </c>
      <c r="J92" s="39" t="s">
        <v>513</v>
      </c>
      <c r="K92" s="38" t="s">
        <v>1</v>
      </c>
      <c r="L92" s="315" t="s">
        <v>566</v>
      </c>
      <c r="M92" s="437" t="s">
        <v>484</v>
      </c>
      <c r="N92" s="437" t="s">
        <v>832</v>
      </c>
      <c r="O92" s="222"/>
      <c r="P92" s="220"/>
      <c r="Q92" s="39"/>
      <c r="R92" s="273">
        <v>1</v>
      </c>
      <c r="S92" s="442">
        <v>27000</v>
      </c>
      <c r="T92" s="244"/>
      <c r="U92" s="206"/>
      <c r="V92" s="38">
        <f t="shared" si="5"/>
        <v>0</v>
      </c>
      <c r="W92" s="228">
        <f t="shared" si="9"/>
        <v>0</v>
      </c>
      <c r="X92" s="46">
        <f t="shared" si="10"/>
        <v>0</v>
      </c>
      <c r="Y92" s="228">
        <f t="shared" si="6"/>
        <v>0</v>
      </c>
      <c r="Z92" s="246"/>
      <c r="AA92" s="238">
        <f t="shared" si="11"/>
        <v>0</v>
      </c>
      <c r="AB92" s="32"/>
      <c r="AC92" s="32"/>
      <c r="AD92" s="32"/>
      <c r="AE92" s="32"/>
      <c r="AF92" s="32"/>
      <c r="AG92" s="32"/>
      <c r="AH92" s="32"/>
    </row>
    <row r="93" spans="1:27" s="75" customFormat="1" ht="15">
      <c r="A93" s="240" t="s">
        <v>419</v>
      </c>
      <c r="B93" s="160" t="s">
        <v>292</v>
      </c>
      <c r="C93" s="175" t="s">
        <v>188</v>
      </c>
      <c r="D93" s="315" t="s">
        <v>202</v>
      </c>
      <c r="E93" s="437" t="s">
        <v>627</v>
      </c>
      <c r="F93" s="437" t="s">
        <v>538</v>
      </c>
      <c r="G93" s="299" t="s">
        <v>535</v>
      </c>
      <c r="H93" s="337" t="s">
        <v>660</v>
      </c>
      <c r="I93" s="437" t="s">
        <v>377</v>
      </c>
      <c r="J93" s="338" t="s">
        <v>513</v>
      </c>
      <c r="K93" s="315" t="s">
        <v>2</v>
      </c>
      <c r="L93" s="315" t="s">
        <v>566</v>
      </c>
      <c r="M93" s="437" t="s">
        <v>377</v>
      </c>
      <c r="N93" s="437" t="s">
        <v>740</v>
      </c>
      <c r="O93" s="340"/>
      <c r="P93" s="315"/>
      <c r="Q93" s="338"/>
      <c r="R93" s="15">
        <v>4</v>
      </c>
      <c r="S93" s="448">
        <v>700000</v>
      </c>
      <c r="T93" s="244"/>
      <c r="U93" s="206"/>
      <c r="V93" s="33">
        <f t="shared" si="5"/>
        <v>0</v>
      </c>
      <c r="W93" s="228">
        <f t="shared" si="9"/>
        <v>0</v>
      </c>
      <c r="X93" s="46">
        <f t="shared" si="10"/>
        <v>0</v>
      </c>
      <c r="Y93" s="228"/>
      <c r="Z93" s="246"/>
      <c r="AA93" s="238"/>
    </row>
    <row r="94" spans="1:27" s="32" customFormat="1" ht="30" customHeight="1">
      <c r="A94" s="240" t="s">
        <v>419</v>
      </c>
      <c r="B94" s="43" t="s">
        <v>363</v>
      </c>
      <c r="C94" s="39" t="s">
        <v>190</v>
      </c>
      <c r="D94" s="38" t="s">
        <v>241</v>
      </c>
      <c r="E94" s="437" t="s">
        <v>523</v>
      </c>
      <c r="F94" s="437" t="s">
        <v>634</v>
      </c>
      <c r="G94" s="299" t="s">
        <v>549</v>
      </c>
      <c r="H94" s="15" t="s">
        <v>604</v>
      </c>
      <c r="I94" s="437" t="s">
        <v>484</v>
      </c>
      <c r="J94" s="15" t="s">
        <v>607</v>
      </c>
      <c r="K94" s="38" t="s">
        <v>3</v>
      </c>
      <c r="L94" s="315" t="s">
        <v>550</v>
      </c>
      <c r="M94" s="437" t="s">
        <v>377</v>
      </c>
      <c r="N94" s="437" t="s">
        <v>790</v>
      </c>
      <c r="O94" s="220"/>
      <c r="P94" s="220"/>
      <c r="Q94" s="39"/>
      <c r="R94" s="273">
        <v>2</v>
      </c>
      <c r="S94" s="442">
        <v>190000</v>
      </c>
      <c r="T94" s="244"/>
      <c r="U94" s="206"/>
      <c r="V94" s="38">
        <f t="shared" si="5"/>
        <v>0</v>
      </c>
      <c r="W94" s="228">
        <f t="shared" si="9"/>
        <v>0</v>
      </c>
      <c r="X94" s="46">
        <f t="shared" si="10"/>
        <v>0</v>
      </c>
      <c r="Y94" s="228">
        <f t="shared" si="6"/>
        <v>0</v>
      </c>
      <c r="Z94" s="246"/>
      <c r="AA94" s="238">
        <f>X94*T94</f>
        <v>0</v>
      </c>
    </row>
    <row r="95" spans="1:27" ht="15">
      <c r="A95" s="240" t="s">
        <v>419</v>
      </c>
      <c r="B95" s="59" t="s">
        <v>476</v>
      </c>
      <c r="C95" s="34" t="s">
        <v>71</v>
      </c>
      <c r="D95" s="315" t="s">
        <v>313</v>
      </c>
      <c r="E95" s="437" t="s">
        <v>523</v>
      </c>
      <c r="F95" s="437" t="s">
        <v>538</v>
      </c>
      <c r="G95" s="299" t="s">
        <v>544</v>
      </c>
      <c r="H95" s="318" t="s">
        <v>604</v>
      </c>
      <c r="I95" s="437" t="s">
        <v>484</v>
      </c>
      <c r="J95" s="318" t="s">
        <v>607</v>
      </c>
      <c r="K95" s="315" t="s">
        <v>4</v>
      </c>
      <c r="L95" s="315" t="s">
        <v>543</v>
      </c>
      <c r="M95" s="437" t="s">
        <v>377</v>
      </c>
      <c r="N95" s="437" t="s">
        <v>740</v>
      </c>
      <c r="O95" s="340"/>
      <c r="P95" s="315"/>
      <c r="Q95" s="338"/>
      <c r="R95" s="15">
        <v>3</v>
      </c>
      <c r="S95" s="449">
        <v>500000</v>
      </c>
      <c r="T95" s="244"/>
      <c r="U95" s="206"/>
      <c r="V95" s="38">
        <f>U95/100*20</f>
        <v>0</v>
      </c>
      <c r="W95" s="228">
        <f>V95*R95</f>
        <v>0</v>
      </c>
      <c r="X95" s="46">
        <f>W95/S95*43560</f>
        <v>0</v>
      </c>
      <c r="Y95" s="228">
        <f>X95</f>
        <v>0</v>
      </c>
      <c r="Z95" s="246"/>
      <c r="AA95" s="238"/>
    </row>
    <row r="96" spans="1:34" s="230" customFormat="1" ht="15">
      <c r="A96" s="240" t="s">
        <v>419</v>
      </c>
      <c r="B96" s="60" t="s">
        <v>364</v>
      </c>
      <c r="C96" s="39" t="s">
        <v>76</v>
      </c>
      <c r="D96" s="38" t="s">
        <v>306</v>
      </c>
      <c r="E96" s="437" t="s">
        <v>523</v>
      </c>
      <c r="F96" s="437" t="s">
        <v>634</v>
      </c>
      <c r="G96" s="303" t="s">
        <v>532</v>
      </c>
      <c r="H96" s="123" t="s">
        <v>667</v>
      </c>
      <c r="I96" s="437" t="s">
        <v>484</v>
      </c>
      <c r="J96" s="15" t="s">
        <v>513</v>
      </c>
      <c r="K96" s="38" t="s">
        <v>5</v>
      </c>
      <c r="L96" s="315" t="s">
        <v>550</v>
      </c>
      <c r="M96" s="437" t="s">
        <v>484</v>
      </c>
      <c r="N96" s="437" t="s">
        <v>740</v>
      </c>
      <c r="O96" s="220"/>
      <c r="P96" s="220"/>
      <c r="Q96" s="39"/>
      <c r="R96" s="273">
        <v>1.2</v>
      </c>
      <c r="S96" s="442">
        <v>70000</v>
      </c>
      <c r="T96" s="244"/>
      <c r="U96" s="206"/>
      <c r="V96" s="38">
        <f t="shared" si="5"/>
        <v>0</v>
      </c>
      <c r="W96" s="228">
        <f t="shared" si="9"/>
        <v>0</v>
      </c>
      <c r="X96" s="46">
        <f t="shared" si="10"/>
        <v>0</v>
      </c>
      <c r="Y96" s="228">
        <f t="shared" si="6"/>
        <v>0</v>
      </c>
      <c r="Z96" s="246"/>
      <c r="AA96" s="238">
        <f aca="true" t="shared" si="12" ref="AA96:AA122">X96*T96</f>
        <v>0</v>
      </c>
      <c r="AB96" s="32"/>
      <c r="AC96" s="32"/>
      <c r="AD96" s="32"/>
      <c r="AE96" s="32"/>
      <c r="AF96" s="32"/>
      <c r="AG96" s="32"/>
      <c r="AH96" s="32"/>
    </row>
    <row r="97" spans="1:34" s="230" customFormat="1" ht="30">
      <c r="A97" s="240" t="s">
        <v>419</v>
      </c>
      <c r="B97" s="60" t="s">
        <v>365</v>
      </c>
      <c r="C97" s="39" t="s">
        <v>81</v>
      </c>
      <c r="D97" s="38" t="s">
        <v>306</v>
      </c>
      <c r="E97" s="437" t="s">
        <v>523</v>
      </c>
      <c r="F97" s="437" t="s">
        <v>634</v>
      </c>
      <c r="G97" s="303">
        <v>72</v>
      </c>
      <c r="H97" s="123" t="s">
        <v>603</v>
      </c>
      <c r="I97" s="437" t="s">
        <v>483</v>
      </c>
      <c r="J97" s="39" t="s">
        <v>513</v>
      </c>
      <c r="K97" s="38" t="s">
        <v>3</v>
      </c>
      <c r="L97" s="315" t="s">
        <v>558</v>
      </c>
      <c r="M97" s="437" t="s">
        <v>377</v>
      </c>
      <c r="N97" s="437" t="s">
        <v>740</v>
      </c>
      <c r="O97" s="220"/>
      <c r="P97" s="220"/>
      <c r="Q97" s="39"/>
      <c r="R97" s="273">
        <v>1.3</v>
      </c>
      <c r="S97" s="442">
        <v>90000</v>
      </c>
      <c r="T97" s="244"/>
      <c r="U97" s="206"/>
      <c r="V97" s="38">
        <f t="shared" si="5"/>
        <v>0</v>
      </c>
      <c r="W97" s="228">
        <f t="shared" si="9"/>
        <v>0</v>
      </c>
      <c r="X97" s="46">
        <f t="shared" si="10"/>
        <v>0</v>
      </c>
      <c r="Y97" s="228">
        <f>IF(X97&gt;Z97,"too high",X97)</f>
        <v>0</v>
      </c>
      <c r="Z97" s="246">
        <v>0.5</v>
      </c>
      <c r="AA97" s="238">
        <f t="shared" si="12"/>
        <v>0</v>
      </c>
      <c r="AB97" s="32"/>
      <c r="AC97" s="32"/>
      <c r="AD97" s="32"/>
      <c r="AE97" s="32"/>
      <c r="AF97" s="32"/>
      <c r="AG97" s="32"/>
      <c r="AH97" s="32"/>
    </row>
    <row r="98" spans="1:34" s="230" customFormat="1" ht="75">
      <c r="A98" s="240" t="s">
        <v>419</v>
      </c>
      <c r="B98" s="60" t="s">
        <v>86</v>
      </c>
      <c r="C98" s="39" t="s">
        <v>85</v>
      </c>
      <c r="D98" s="32"/>
      <c r="E98" s="437" t="s">
        <v>520</v>
      </c>
      <c r="F98" s="437" t="s">
        <v>538</v>
      </c>
      <c r="G98" s="303" t="s">
        <v>587</v>
      </c>
      <c r="H98" s="123" t="s">
        <v>603</v>
      </c>
      <c r="I98" s="437" t="s">
        <v>377</v>
      </c>
      <c r="J98" s="39" t="s">
        <v>514</v>
      </c>
      <c r="K98" s="38" t="s">
        <v>5</v>
      </c>
      <c r="L98" s="315" t="s">
        <v>547</v>
      </c>
      <c r="M98" s="437" t="s">
        <v>484</v>
      </c>
      <c r="N98" s="437" t="s">
        <v>740</v>
      </c>
      <c r="O98" s="222"/>
      <c r="P98" s="220"/>
      <c r="Q98" s="39" t="s">
        <v>923</v>
      </c>
      <c r="R98" s="273">
        <v>0.7</v>
      </c>
      <c r="S98" s="442">
        <v>14000</v>
      </c>
      <c r="T98" s="244"/>
      <c r="U98" s="206"/>
      <c r="V98" s="38">
        <f t="shared" si="5"/>
        <v>0</v>
      </c>
      <c r="W98" s="228">
        <f t="shared" si="9"/>
        <v>0</v>
      </c>
      <c r="X98" s="46">
        <f t="shared" si="10"/>
        <v>0</v>
      </c>
      <c r="Y98" s="228">
        <f t="shared" si="6"/>
        <v>0</v>
      </c>
      <c r="Z98" s="246"/>
      <c r="AA98" s="238">
        <f t="shared" si="12"/>
        <v>0</v>
      </c>
      <c r="AB98" s="32"/>
      <c r="AC98" s="32"/>
      <c r="AD98" s="32"/>
      <c r="AE98" s="32"/>
      <c r="AF98" s="32"/>
      <c r="AG98" s="32"/>
      <c r="AH98" s="32"/>
    </row>
    <row r="99" spans="1:34" s="230" customFormat="1" ht="15" customHeight="1">
      <c r="A99" s="240" t="s">
        <v>419</v>
      </c>
      <c r="B99" s="60" t="s">
        <v>366</v>
      </c>
      <c r="C99" s="39" t="s">
        <v>88</v>
      </c>
      <c r="D99" s="38" t="s">
        <v>202</v>
      </c>
      <c r="E99" s="437" t="s">
        <v>523</v>
      </c>
      <c r="F99" s="437" t="s">
        <v>538</v>
      </c>
      <c r="G99" s="303">
        <v>24</v>
      </c>
      <c r="H99" s="123" t="s">
        <v>530</v>
      </c>
      <c r="I99" s="437" t="s">
        <v>377</v>
      </c>
      <c r="J99" s="39" t="s">
        <v>607</v>
      </c>
      <c r="K99" s="38" t="s">
        <v>2</v>
      </c>
      <c r="L99" s="320" t="s">
        <v>546</v>
      </c>
      <c r="M99" s="437"/>
      <c r="N99" s="437" t="s">
        <v>749</v>
      </c>
      <c r="O99" s="220"/>
      <c r="P99" s="220"/>
      <c r="Q99" s="39"/>
      <c r="R99" s="273">
        <v>0.8</v>
      </c>
      <c r="S99" s="442">
        <v>19000</v>
      </c>
      <c r="T99" s="244"/>
      <c r="U99" s="206"/>
      <c r="V99" s="38">
        <f t="shared" si="5"/>
        <v>0</v>
      </c>
      <c r="W99" s="228">
        <f t="shared" si="9"/>
        <v>0</v>
      </c>
      <c r="X99" s="46">
        <f t="shared" si="10"/>
        <v>0</v>
      </c>
      <c r="Y99" s="228">
        <f t="shared" si="6"/>
        <v>0</v>
      </c>
      <c r="Z99" s="246"/>
      <c r="AA99" s="238">
        <f t="shared" si="12"/>
        <v>0</v>
      </c>
      <c r="AB99" s="32"/>
      <c r="AC99" s="32"/>
      <c r="AD99" s="32"/>
      <c r="AE99" s="32"/>
      <c r="AF99" s="32"/>
      <c r="AG99" s="32"/>
      <c r="AH99" s="32"/>
    </row>
    <row r="100" spans="1:34" s="230" customFormat="1" ht="30" customHeight="1">
      <c r="A100" s="240" t="s">
        <v>419</v>
      </c>
      <c r="B100" s="43" t="s">
        <v>734</v>
      </c>
      <c r="C100" s="39" t="s">
        <v>149</v>
      </c>
      <c r="D100" s="38" t="s">
        <v>219</v>
      </c>
      <c r="E100" s="437" t="s">
        <v>523</v>
      </c>
      <c r="F100" s="437" t="s">
        <v>538</v>
      </c>
      <c r="G100" s="303">
        <v>24</v>
      </c>
      <c r="H100" s="123" t="s">
        <v>603</v>
      </c>
      <c r="I100" s="437" t="s">
        <v>377</v>
      </c>
      <c r="J100" s="15" t="s">
        <v>513</v>
      </c>
      <c r="K100" s="38" t="s">
        <v>3</v>
      </c>
      <c r="L100" s="320" t="s">
        <v>558</v>
      </c>
      <c r="M100" s="437" t="s">
        <v>377</v>
      </c>
      <c r="N100" s="437" t="s">
        <v>740</v>
      </c>
      <c r="O100" s="268" t="s">
        <v>150</v>
      </c>
      <c r="P100" s="268" t="s">
        <v>150</v>
      </c>
      <c r="Q100" s="39"/>
      <c r="R100" s="273">
        <v>2.1</v>
      </c>
      <c r="S100" s="442">
        <v>230000</v>
      </c>
      <c r="T100" s="244"/>
      <c r="U100" s="206"/>
      <c r="V100" s="38">
        <f t="shared" si="5"/>
        <v>0</v>
      </c>
      <c r="W100" s="228">
        <f t="shared" si="9"/>
        <v>0</v>
      </c>
      <c r="X100" s="46">
        <f t="shared" si="10"/>
        <v>0</v>
      </c>
      <c r="Y100" s="228">
        <f t="shared" si="6"/>
        <v>0</v>
      </c>
      <c r="Z100" s="246"/>
      <c r="AA100" s="238">
        <f t="shared" si="12"/>
        <v>0</v>
      </c>
      <c r="AB100" s="32"/>
      <c r="AC100" s="32"/>
      <c r="AD100" s="32"/>
      <c r="AE100" s="32"/>
      <c r="AF100" s="32"/>
      <c r="AG100" s="32"/>
      <c r="AH100" s="32"/>
    </row>
    <row r="101" spans="1:34" s="230" customFormat="1" ht="26.25" customHeight="1">
      <c r="A101" s="240" t="s">
        <v>419</v>
      </c>
      <c r="B101" s="43" t="s">
        <v>480</v>
      </c>
      <c r="C101" s="39" t="s">
        <v>91</v>
      </c>
      <c r="D101" s="38" t="s">
        <v>333</v>
      </c>
      <c r="E101" s="437" t="s">
        <v>523</v>
      </c>
      <c r="F101" s="437" t="s">
        <v>634</v>
      </c>
      <c r="G101" s="299" t="s">
        <v>535</v>
      </c>
      <c r="H101" s="123" t="s">
        <v>622</v>
      </c>
      <c r="I101" s="437" t="s">
        <v>377</v>
      </c>
      <c r="J101" s="15" t="s">
        <v>958</v>
      </c>
      <c r="K101" s="38" t="s">
        <v>4</v>
      </c>
      <c r="L101" s="315" t="s">
        <v>558</v>
      </c>
      <c r="M101" s="437" t="s">
        <v>541</v>
      </c>
      <c r="N101" s="437" t="s">
        <v>925</v>
      </c>
      <c r="O101" s="222"/>
      <c r="P101" s="220"/>
      <c r="Q101" s="39" t="s">
        <v>926</v>
      </c>
      <c r="R101" s="273">
        <v>2.1</v>
      </c>
      <c r="S101" s="40">
        <v>220000</v>
      </c>
      <c r="T101" s="244"/>
      <c r="U101" s="206"/>
      <c r="V101" s="38">
        <f>U101/100*20</f>
        <v>0</v>
      </c>
      <c r="W101" s="228">
        <f t="shared" si="9"/>
        <v>0</v>
      </c>
      <c r="X101" s="46">
        <f t="shared" si="10"/>
        <v>0</v>
      </c>
      <c r="Y101" s="228">
        <f t="shared" si="6"/>
        <v>0</v>
      </c>
      <c r="Z101" s="246"/>
      <c r="AA101" s="238">
        <f t="shared" si="12"/>
        <v>0</v>
      </c>
      <c r="AB101" s="32"/>
      <c r="AC101" s="32"/>
      <c r="AD101" s="32"/>
      <c r="AE101" s="32"/>
      <c r="AF101" s="32"/>
      <c r="AG101" s="32"/>
      <c r="AH101" s="32"/>
    </row>
    <row r="102" spans="1:34" s="230" customFormat="1" ht="15" customHeight="1">
      <c r="A102" s="240" t="s">
        <v>419</v>
      </c>
      <c r="B102" s="60" t="s">
        <v>367</v>
      </c>
      <c r="C102" s="38" t="s">
        <v>103</v>
      </c>
      <c r="D102" s="38"/>
      <c r="E102" s="437" t="s">
        <v>523</v>
      </c>
      <c r="F102" s="437" t="s">
        <v>634</v>
      </c>
      <c r="G102" s="303">
        <v>24</v>
      </c>
      <c r="H102" s="15" t="s">
        <v>965</v>
      </c>
      <c r="I102" s="437" t="s">
        <v>377</v>
      </c>
      <c r="J102" s="15" t="s">
        <v>513</v>
      </c>
      <c r="K102" s="38" t="s">
        <v>4</v>
      </c>
      <c r="L102" s="315" t="s">
        <v>557</v>
      </c>
      <c r="M102" s="437"/>
      <c r="N102" s="437" t="s">
        <v>740</v>
      </c>
      <c r="O102" s="220"/>
      <c r="P102" s="220"/>
      <c r="Q102" s="39"/>
      <c r="R102" s="273">
        <v>0.1</v>
      </c>
      <c r="S102" s="442">
        <v>900</v>
      </c>
      <c r="T102" s="244"/>
      <c r="U102" s="206"/>
      <c r="V102" s="38">
        <f t="shared" si="5"/>
        <v>0</v>
      </c>
      <c r="W102" s="228">
        <f t="shared" si="9"/>
        <v>0</v>
      </c>
      <c r="X102" s="46">
        <f t="shared" si="10"/>
        <v>0</v>
      </c>
      <c r="Y102" s="228">
        <f t="shared" si="6"/>
        <v>0</v>
      </c>
      <c r="Z102" s="246"/>
      <c r="AA102" s="238">
        <f t="shared" si="12"/>
        <v>0</v>
      </c>
      <c r="AB102" s="32"/>
      <c r="AC102" s="32"/>
      <c r="AD102" s="32"/>
      <c r="AE102" s="32"/>
      <c r="AF102" s="32"/>
      <c r="AG102" s="32"/>
      <c r="AH102" s="32"/>
    </row>
    <row r="103" spans="1:27" ht="28.5" customHeight="1">
      <c r="A103" s="240" t="s">
        <v>419</v>
      </c>
      <c r="B103" s="43" t="s">
        <v>710</v>
      </c>
      <c r="C103" s="39" t="s">
        <v>104</v>
      </c>
      <c r="D103" s="38" t="s">
        <v>306</v>
      </c>
      <c r="E103" s="437" t="s">
        <v>523</v>
      </c>
      <c r="F103" s="437" t="s">
        <v>634</v>
      </c>
      <c r="G103" s="303" t="s">
        <v>590</v>
      </c>
      <c r="H103" s="123" t="s">
        <v>660</v>
      </c>
      <c r="I103" s="437" t="s">
        <v>377</v>
      </c>
      <c r="J103" s="15" t="s">
        <v>513</v>
      </c>
      <c r="K103" s="38" t="s">
        <v>4</v>
      </c>
      <c r="L103" s="320" t="s">
        <v>547</v>
      </c>
      <c r="M103" s="437"/>
      <c r="N103" s="437" t="s">
        <v>740</v>
      </c>
      <c r="O103" s="220"/>
      <c r="P103" s="220"/>
      <c r="Q103" s="39"/>
      <c r="R103" s="273">
        <v>0.4</v>
      </c>
      <c r="S103" s="449">
        <v>2600</v>
      </c>
      <c r="T103" s="244"/>
      <c r="U103" s="206"/>
      <c r="V103" s="38">
        <f>U103/100*20</f>
        <v>0</v>
      </c>
      <c r="W103" s="228">
        <f>V103*R103</f>
        <v>0</v>
      </c>
      <c r="X103" s="46">
        <f>W103/S103*43560</f>
        <v>0</v>
      </c>
      <c r="Y103" s="228">
        <f>X103</f>
        <v>0</v>
      </c>
      <c r="Z103" s="246"/>
      <c r="AA103" s="238">
        <f t="shared" si="12"/>
        <v>0</v>
      </c>
    </row>
    <row r="104" spans="1:34" s="230" customFormat="1" ht="45" customHeight="1">
      <c r="A104" s="240" t="s">
        <v>419</v>
      </c>
      <c r="B104" s="43" t="s">
        <v>271</v>
      </c>
      <c r="C104" s="39" t="s">
        <v>117</v>
      </c>
      <c r="D104" s="38"/>
      <c r="E104" s="437" t="s">
        <v>523</v>
      </c>
      <c r="F104" s="437" t="s">
        <v>634</v>
      </c>
      <c r="G104" s="303">
        <v>6</v>
      </c>
      <c r="H104" s="123" t="s">
        <v>603</v>
      </c>
      <c r="I104" s="437" t="s">
        <v>377</v>
      </c>
      <c r="J104" s="39" t="s">
        <v>514</v>
      </c>
      <c r="K104" s="38" t="s">
        <v>2</v>
      </c>
      <c r="L104" s="320" t="s">
        <v>566</v>
      </c>
      <c r="M104" s="437"/>
      <c r="N104" s="437" t="s">
        <v>741</v>
      </c>
      <c r="O104" s="220"/>
      <c r="P104" s="220"/>
      <c r="Q104" s="39"/>
      <c r="R104" s="273">
        <v>1</v>
      </c>
      <c r="S104" s="40">
        <v>45000</v>
      </c>
      <c r="T104" s="244"/>
      <c r="U104" s="206"/>
      <c r="V104" s="38">
        <f t="shared" si="5"/>
        <v>0</v>
      </c>
      <c r="W104" s="228">
        <f t="shared" si="9"/>
        <v>0</v>
      </c>
      <c r="X104" s="46"/>
      <c r="Y104" s="228">
        <f t="shared" si="6"/>
        <v>0</v>
      </c>
      <c r="Z104" s="246"/>
      <c r="AA104" s="238">
        <f t="shared" si="12"/>
        <v>0</v>
      </c>
      <c r="AB104" s="32"/>
      <c r="AC104" s="32"/>
      <c r="AD104" s="32"/>
      <c r="AE104" s="32"/>
      <c r="AF104" s="32"/>
      <c r="AG104" s="32"/>
      <c r="AH104" s="32"/>
    </row>
    <row r="105" spans="1:34" s="230" customFormat="1" ht="15" customHeight="1">
      <c r="A105" s="240" t="s">
        <v>419</v>
      </c>
      <c r="B105" s="43" t="s">
        <v>710</v>
      </c>
      <c r="C105" s="38" t="s">
        <v>104</v>
      </c>
      <c r="D105" s="315"/>
      <c r="E105" s="437"/>
      <c r="F105" s="437" t="s">
        <v>484</v>
      </c>
      <c r="G105" s="341" t="s">
        <v>590</v>
      </c>
      <c r="H105" s="123" t="s">
        <v>483</v>
      </c>
      <c r="I105" s="437" t="s">
        <v>377</v>
      </c>
      <c r="J105" s="338" t="s">
        <v>515</v>
      </c>
      <c r="K105" s="315" t="s">
        <v>4</v>
      </c>
      <c r="L105" s="320" t="s">
        <v>547</v>
      </c>
      <c r="M105" s="437"/>
      <c r="N105" s="437" t="s">
        <v>740</v>
      </c>
      <c r="O105" s="389"/>
      <c r="P105" s="389"/>
      <c r="Q105" s="338"/>
      <c r="R105" s="38">
        <v>0.4</v>
      </c>
      <c r="S105" s="442">
        <v>2600</v>
      </c>
      <c r="T105" s="244"/>
      <c r="U105" s="206"/>
      <c r="V105" s="38">
        <f t="shared" si="5"/>
        <v>0</v>
      </c>
      <c r="W105" s="228">
        <f t="shared" si="9"/>
        <v>0</v>
      </c>
      <c r="X105" s="46"/>
      <c r="Y105" s="228">
        <f t="shared" si="6"/>
        <v>0</v>
      </c>
      <c r="Z105" s="246"/>
      <c r="AA105" s="238">
        <f t="shared" si="12"/>
        <v>0</v>
      </c>
      <c r="AB105" s="32"/>
      <c r="AC105" s="32"/>
      <c r="AD105" s="32"/>
      <c r="AE105" s="32"/>
      <c r="AF105" s="32"/>
      <c r="AG105" s="32"/>
      <c r="AH105" s="32"/>
    </row>
    <row r="106" spans="1:34" s="230" customFormat="1" ht="30" customHeight="1">
      <c r="A106" s="240" t="s">
        <v>419</v>
      </c>
      <c r="B106" s="60" t="s">
        <v>272</v>
      </c>
      <c r="C106" s="39" t="s">
        <v>29</v>
      </c>
      <c r="D106" s="38" t="s">
        <v>219</v>
      </c>
      <c r="E106" s="437" t="s">
        <v>520</v>
      </c>
      <c r="F106" s="437" t="s">
        <v>634</v>
      </c>
      <c r="G106" s="303">
        <v>12</v>
      </c>
      <c r="H106" s="123" t="s">
        <v>603</v>
      </c>
      <c r="I106" s="437" t="s">
        <v>484</v>
      </c>
      <c r="J106" s="15" t="s">
        <v>513</v>
      </c>
      <c r="K106" s="38" t="s">
        <v>4</v>
      </c>
      <c r="L106" s="320" t="s">
        <v>546</v>
      </c>
      <c r="M106" s="437"/>
      <c r="N106" s="437" t="s">
        <v>944</v>
      </c>
      <c r="O106" s="220"/>
      <c r="P106" s="220"/>
      <c r="Q106" s="39" t="s">
        <v>945</v>
      </c>
      <c r="R106" s="273">
        <v>0.6</v>
      </c>
      <c r="S106" s="442">
        <v>10000</v>
      </c>
      <c r="T106" s="244"/>
      <c r="U106" s="206"/>
      <c r="V106" s="38">
        <f t="shared" si="5"/>
        <v>0</v>
      </c>
      <c r="W106" s="228">
        <f t="shared" si="9"/>
        <v>0</v>
      </c>
      <c r="X106" s="46">
        <f aca="true" t="shared" si="13" ref="X106:X114">W106/S106*43560</f>
        <v>0</v>
      </c>
      <c r="Y106" s="228">
        <f t="shared" si="6"/>
        <v>0</v>
      </c>
      <c r="Z106" s="246"/>
      <c r="AA106" s="238">
        <f t="shared" si="12"/>
        <v>0</v>
      </c>
      <c r="AB106" s="32"/>
      <c r="AC106" s="32"/>
      <c r="AD106" s="32"/>
      <c r="AE106" s="32"/>
      <c r="AF106" s="32"/>
      <c r="AG106" s="32"/>
      <c r="AH106" s="32"/>
    </row>
    <row r="107" spans="1:34" s="230" customFormat="1" ht="15" customHeight="1">
      <c r="A107" s="240" t="s">
        <v>419</v>
      </c>
      <c r="B107" s="60" t="s">
        <v>274</v>
      </c>
      <c r="C107" s="39" t="s">
        <v>31</v>
      </c>
      <c r="D107" s="38" t="s">
        <v>309</v>
      </c>
      <c r="E107" s="437" t="s">
        <v>523</v>
      </c>
      <c r="F107" s="437" t="s">
        <v>634</v>
      </c>
      <c r="G107" s="303" t="s">
        <v>532</v>
      </c>
      <c r="H107" s="123" t="s">
        <v>603</v>
      </c>
      <c r="I107" s="437" t="s">
        <v>484</v>
      </c>
      <c r="J107" s="15" t="s">
        <v>513</v>
      </c>
      <c r="K107" s="38" t="s">
        <v>5</v>
      </c>
      <c r="L107" s="315" t="s">
        <v>557</v>
      </c>
      <c r="M107" s="437" t="s">
        <v>484</v>
      </c>
      <c r="N107" s="437">
        <v>7</v>
      </c>
      <c r="O107" s="222"/>
      <c r="P107" s="220"/>
      <c r="Q107" s="39"/>
      <c r="R107" s="273">
        <v>0.5</v>
      </c>
      <c r="S107" s="442">
        <v>8000</v>
      </c>
      <c r="T107" s="244"/>
      <c r="U107" s="206"/>
      <c r="V107" s="38">
        <f t="shared" si="5"/>
        <v>0</v>
      </c>
      <c r="W107" s="228">
        <f aca="true" t="shared" si="14" ref="W107:W122">V107*R107</f>
        <v>0</v>
      </c>
      <c r="X107" s="46">
        <f t="shared" si="13"/>
        <v>0</v>
      </c>
      <c r="Y107" s="228">
        <f t="shared" si="6"/>
        <v>0</v>
      </c>
      <c r="Z107" s="246"/>
      <c r="AA107" s="238">
        <f t="shared" si="12"/>
        <v>0</v>
      </c>
      <c r="AB107" s="32"/>
      <c r="AC107" s="32"/>
      <c r="AD107" s="32"/>
      <c r="AE107" s="32"/>
      <c r="AF107" s="32"/>
      <c r="AG107" s="32"/>
      <c r="AH107" s="32"/>
    </row>
    <row r="108" spans="1:34" s="230" customFormat="1" ht="30" customHeight="1">
      <c r="A108" s="240" t="s">
        <v>419</v>
      </c>
      <c r="B108" s="60" t="s">
        <v>337</v>
      </c>
      <c r="C108" s="39" t="s">
        <v>32</v>
      </c>
      <c r="D108" s="38" t="s">
        <v>333</v>
      </c>
      <c r="E108" s="437" t="s">
        <v>523</v>
      </c>
      <c r="F108" s="437" t="s">
        <v>634</v>
      </c>
      <c r="G108" s="303" t="s">
        <v>600</v>
      </c>
      <c r="H108" s="15" t="s">
        <v>962</v>
      </c>
      <c r="I108" s="437" t="s">
        <v>484</v>
      </c>
      <c r="J108" s="15" t="s">
        <v>639</v>
      </c>
      <c r="K108" s="38" t="s">
        <v>3</v>
      </c>
      <c r="L108" s="315" t="s">
        <v>568</v>
      </c>
      <c r="M108" s="437" t="s">
        <v>484</v>
      </c>
      <c r="N108" s="437" t="s">
        <v>740</v>
      </c>
      <c r="O108" s="222"/>
      <c r="P108" s="220"/>
      <c r="Q108" s="39"/>
      <c r="R108" s="273">
        <v>1.5</v>
      </c>
      <c r="S108" s="40">
        <v>93000</v>
      </c>
      <c r="T108" s="244"/>
      <c r="U108" s="206"/>
      <c r="V108" s="38">
        <f t="shared" si="5"/>
        <v>0</v>
      </c>
      <c r="W108" s="228">
        <f t="shared" si="14"/>
        <v>0</v>
      </c>
      <c r="X108" s="46">
        <f t="shared" si="13"/>
        <v>0</v>
      </c>
      <c r="Y108" s="228">
        <f t="shared" si="6"/>
        <v>0</v>
      </c>
      <c r="Z108" s="246"/>
      <c r="AA108" s="238">
        <f t="shared" si="12"/>
        <v>0</v>
      </c>
      <c r="AB108" s="32"/>
      <c r="AC108" s="32"/>
      <c r="AD108" s="32"/>
      <c r="AE108" s="32"/>
      <c r="AF108" s="32"/>
      <c r="AG108" s="32"/>
      <c r="AH108" s="32"/>
    </row>
    <row r="109" spans="1:34" s="230" customFormat="1" ht="15">
      <c r="A109" s="240" t="s">
        <v>419</v>
      </c>
      <c r="B109" s="60" t="s">
        <v>369</v>
      </c>
      <c r="C109" s="39" t="s">
        <v>33</v>
      </c>
      <c r="D109" s="38"/>
      <c r="E109" s="437" t="s">
        <v>523</v>
      </c>
      <c r="F109" s="437" t="s">
        <v>538</v>
      </c>
      <c r="G109" s="303" t="s">
        <v>570</v>
      </c>
      <c r="H109" s="123" t="s">
        <v>603</v>
      </c>
      <c r="I109" s="437" t="s">
        <v>484</v>
      </c>
      <c r="J109" s="39" t="s">
        <v>514</v>
      </c>
      <c r="K109" s="38" t="s">
        <v>3</v>
      </c>
      <c r="L109" s="315" t="s">
        <v>568</v>
      </c>
      <c r="M109" s="437" t="s">
        <v>484</v>
      </c>
      <c r="N109" s="437" t="s">
        <v>748</v>
      </c>
      <c r="O109" s="220"/>
      <c r="P109" s="220"/>
      <c r="Q109" s="39"/>
      <c r="R109" s="273">
        <v>1</v>
      </c>
      <c r="S109" s="442">
        <v>28000</v>
      </c>
      <c r="T109" s="244"/>
      <c r="U109" s="206"/>
      <c r="V109" s="38">
        <f t="shared" si="5"/>
        <v>0</v>
      </c>
      <c r="W109" s="228">
        <f t="shared" si="14"/>
        <v>0</v>
      </c>
      <c r="X109" s="46">
        <f t="shared" si="13"/>
        <v>0</v>
      </c>
      <c r="Y109" s="228">
        <f t="shared" si="6"/>
        <v>0</v>
      </c>
      <c r="Z109" s="246"/>
      <c r="AA109" s="238">
        <f t="shared" si="12"/>
        <v>0</v>
      </c>
      <c r="AB109" s="32"/>
      <c r="AC109" s="32"/>
      <c r="AD109" s="32"/>
      <c r="AE109" s="32"/>
      <c r="AF109" s="32"/>
      <c r="AG109" s="32"/>
      <c r="AH109" s="32"/>
    </row>
    <row r="110" spans="1:34" s="230" customFormat="1" ht="30" customHeight="1">
      <c r="A110" s="240" t="s">
        <v>419</v>
      </c>
      <c r="B110" s="60" t="s">
        <v>370</v>
      </c>
      <c r="C110" s="39" t="s">
        <v>35</v>
      </c>
      <c r="D110" s="38" t="s">
        <v>313</v>
      </c>
      <c r="E110" s="437" t="s">
        <v>523</v>
      </c>
      <c r="F110" s="437" t="s">
        <v>634</v>
      </c>
      <c r="G110" s="303" t="s">
        <v>589</v>
      </c>
      <c r="H110" s="123" t="s">
        <v>604</v>
      </c>
      <c r="I110" s="437" t="s">
        <v>377</v>
      </c>
      <c r="J110" s="15" t="s">
        <v>958</v>
      </c>
      <c r="K110" s="38" t="s">
        <v>5</v>
      </c>
      <c r="L110" s="315" t="s">
        <v>550</v>
      </c>
      <c r="M110" s="437" t="s">
        <v>377</v>
      </c>
      <c r="N110" s="437" t="s">
        <v>742</v>
      </c>
      <c r="O110" s="220"/>
      <c r="P110" s="220"/>
      <c r="Q110" s="39"/>
      <c r="R110" s="273">
        <v>4.3</v>
      </c>
      <c r="S110" s="442">
        <v>800000</v>
      </c>
      <c r="T110" s="244"/>
      <c r="U110" s="206"/>
      <c r="V110" s="38">
        <f t="shared" si="5"/>
        <v>0</v>
      </c>
      <c r="W110" s="228">
        <f t="shared" si="14"/>
        <v>0</v>
      </c>
      <c r="X110" s="46">
        <f t="shared" si="13"/>
        <v>0</v>
      </c>
      <c r="Y110" s="228">
        <f t="shared" si="6"/>
        <v>0</v>
      </c>
      <c r="Z110" s="246"/>
      <c r="AA110" s="238">
        <f t="shared" si="12"/>
        <v>0</v>
      </c>
      <c r="AB110" s="32"/>
      <c r="AC110" s="32"/>
      <c r="AD110" s="32"/>
      <c r="AE110" s="32"/>
      <c r="AF110" s="32"/>
      <c r="AG110" s="32"/>
      <c r="AH110" s="32"/>
    </row>
    <row r="111" spans="1:27" s="75" customFormat="1" ht="15" customHeight="1">
      <c r="A111" s="240" t="s">
        <v>419</v>
      </c>
      <c r="B111" s="160" t="s">
        <v>275</v>
      </c>
      <c r="C111" s="175" t="s">
        <v>37</v>
      </c>
      <c r="D111" s="38" t="s">
        <v>219</v>
      </c>
      <c r="E111" s="437" t="s">
        <v>523</v>
      </c>
      <c r="F111" s="437" t="s">
        <v>538</v>
      </c>
      <c r="G111" s="303">
        <v>6</v>
      </c>
      <c r="H111" s="15" t="s">
        <v>603</v>
      </c>
      <c r="I111" s="437" t="s">
        <v>377</v>
      </c>
      <c r="J111" s="39" t="s">
        <v>513</v>
      </c>
      <c r="K111" s="38" t="s">
        <v>2</v>
      </c>
      <c r="L111" s="320" t="s">
        <v>581</v>
      </c>
      <c r="M111" s="437"/>
      <c r="N111" s="437" t="s">
        <v>832</v>
      </c>
      <c r="O111" s="220"/>
      <c r="P111" s="220" t="s">
        <v>38</v>
      </c>
      <c r="Q111" s="39"/>
      <c r="R111" s="273">
        <v>1</v>
      </c>
      <c r="S111" s="448">
        <v>28000</v>
      </c>
      <c r="T111" s="244"/>
      <c r="U111" s="206"/>
      <c r="V111" s="38">
        <f t="shared" si="5"/>
        <v>0</v>
      </c>
      <c r="W111" s="228">
        <f t="shared" si="14"/>
        <v>0</v>
      </c>
      <c r="X111" s="46">
        <f t="shared" si="13"/>
        <v>0</v>
      </c>
      <c r="Y111" s="228">
        <f t="shared" si="6"/>
        <v>0</v>
      </c>
      <c r="Z111" s="246"/>
      <c r="AA111" s="238">
        <f t="shared" si="12"/>
        <v>0</v>
      </c>
    </row>
    <row r="112" spans="1:34" s="230" customFormat="1" ht="30" customHeight="1">
      <c r="A112" s="240" t="s">
        <v>419</v>
      </c>
      <c r="B112" s="60" t="s">
        <v>208</v>
      </c>
      <c r="C112" s="38" t="s">
        <v>209</v>
      </c>
      <c r="D112" s="315" t="s">
        <v>202</v>
      </c>
      <c r="E112" s="437" t="s">
        <v>523</v>
      </c>
      <c r="F112" s="437" t="s">
        <v>538</v>
      </c>
      <c r="G112" s="303">
        <v>24</v>
      </c>
      <c r="H112" s="15" t="s">
        <v>992</v>
      </c>
      <c r="I112" s="437" t="s">
        <v>377</v>
      </c>
      <c r="J112" s="338" t="s">
        <v>517</v>
      </c>
      <c r="K112" s="315" t="s">
        <v>3</v>
      </c>
      <c r="L112" s="320" t="s">
        <v>566</v>
      </c>
      <c r="M112" s="437"/>
      <c r="N112" s="437" t="s">
        <v>832</v>
      </c>
      <c r="O112" s="315"/>
      <c r="P112" s="315"/>
      <c r="Q112" s="338"/>
      <c r="R112" s="273">
        <v>1</v>
      </c>
      <c r="S112" s="444">
        <v>42000</v>
      </c>
      <c r="T112" s="244"/>
      <c r="U112" s="206"/>
      <c r="V112" s="38">
        <f t="shared" si="5"/>
        <v>0</v>
      </c>
      <c r="W112" s="228">
        <f t="shared" si="14"/>
        <v>0</v>
      </c>
      <c r="X112" s="46">
        <f t="shared" si="13"/>
        <v>0</v>
      </c>
      <c r="Y112" s="228">
        <f t="shared" si="6"/>
        <v>0</v>
      </c>
      <c r="Z112" s="246"/>
      <c r="AA112" s="238">
        <f t="shared" si="12"/>
        <v>0</v>
      </c>
      <c r="AB112" s="32"/>
      <c r="AC112" s="32"/>
      <c r="AD112" s="32"/>
      <c r="AE112" s="32"/>
      <c r="AF112" s="32"/>
      <c r="AG112" s="32"/>
      <c r="AH112" s="32"/>
    </row>
    <row r="113" spans="1:34" s="230" customFormat="1" ht="15" customHeight="1">
      <c r="A113" s="240" t="s">
        <v>419</v>
      </c>
      <c r="B113" s="60" t="s">
        <v>371</v>
      </c>
      <c r="C113" s="97" t="s">
        <v>40</v>
      </c>
      <c r="D113" s="38" t="s">
        <v>306</v>
      </c>
      <c r="E113" s="437" t="s">
        <v>523</v>
      </c>
      <c r="F113" s="437" t="s">
        <v>634</v>
      </c>
      <c r="G113" s="303">
        <v>24</v>
      </c>
      <c r="H113" s="123" t="s">
        <v>660</v>
      </c>
      <c r="I113" s="437" t="s">
        <v>377</v>
      </c>
      <c r="J113" s="15" t="s">
        <v>517</v>
      </c>
      <c r="K113" s="38" t="s">
        <v>2</v>
      </c>
      <c r="L113" s="320" t="s">
        <v>548</v>
      </c>
      <c r="M113" s="437"/>
      <c r="N113" s="437" t="s">
        <v>740</v>
      </c>
      <c r="O113" s="220"/>
      <c r="P113" s="220"/>
      <c r="Q113" s="39"/>
      <c r="R113" s="273">
        <v>0.7</v>
      </c>
      <c r="S113" s="442">
        <v>12000</v>
      </c>
      <c r="T113" s="244"/>
      <c r="U113" s="206"/>
      <c r="V113" s="38">
        <f t="shared" si="5"/>
        <v>0</v>
      </c>
      <c r="W113" s="228">
        <f t="shared" si="14"/>
        <v>0</v>
      </c>
      <c r="X113" s="46">
        <f t="shared" si="13"/>
        <v>0</v>
      </c>
      <c r="Y113" s="228">
        <f t="shared" si="6"/>
        <v>0</v>
      </c>
      <c r="Z113" s="246"/>
      <c r="AA113" s="238">
        <f t="shared" si="12"/>
        <v>0</v>
      </c>
      <c r="AB113" s="32"/>
      <c r="AC113" s="32"/>
      <c r="AD113" s="32"/>
      <c r="AE113" s="32"/>
      <c r="AF113" s="32"/>
      <c r="AG113" s="32"/>
      <c r="AH113" s="32"/>
    </row>
    <row r="114" spans="1:34" s="230" customFormat="1" ht="30">
      <c r="A114" s="240" t="s">
        <v>419</v>
      </c>
      <c r="B114" s="60" t="s">
        <v>338</v>
      </c>
      <c r="C114" s="39" t="s">
        <v>41</v>
      </c>
      <c r="D114" s="38" t="s">
        <v>241</v>
      </c>
      <c r="E114" s="437" t="s">
        <v>523</v>
      </c>
      <c r="F114" s="437" t="s">
        <v>634</v>
      </c>
      <c r="G114" s="299" t="s">
        <v>535</v>
      </c>
      <c r="H114" s="123" t="s">
        <v>669</v>
      </c>
      <c r="I114" s="437" t="s">
        <v>484</v>
      </c>
      <c r="J114" s="15" t="s">
        <v>607</v>
      </c>
      <c r="K114" s="38" t="s">
        <v>2</v>
      </c>
      <c r="L114" s="315" t="s">
        <v>581</v>
      </c>
      <c r="M114" s="437" t="s">
        <v>541</v>
      </c>
      <c r="N114" s="437" t="s">
        <v>740</v>
      </c>
      <c r="O114" s="222"/>
      <c r="P114" s="220"/>
      <c r="Q114" s="39"/>
      <c r="R114" s="273">
        <v>0.7</v>
      </c>
      <c r="S114" s="40">
        <v>11000</v>
      </c>
      <c r="T114" s="244"/>
      <c r="U114" s="206"/>
      <c r="V114" s="38">
        <f t="shared" si="5"/>
        <v>0</v>
      </c>
      <c r="W114" s="228">
        <f t="shared" si="14"/>
        <v>0</v>
      </c>
      <c r="X114" s="46">
        <f t="shared" si="13"/>
        <v>0</v>
      </c>
      <c r="Y114" s="228">
        <f t="shared" si="6"/>
        <v>0</v>
      </c>
      <c r="Z114" s="246"/>
      <c r="AA114" s="238">
        <f t="shared" si="12"/>
        <v>0</v>
      </c>
      <c r="AB114" s="32"/>
      <c r="AC114" s="32"/>
      <c r="AD114" s="32"/>
      <c r="AE114" s="32"/>
      <c r="AF114" s="32"/>
      <c r="AG114" s="32"/>
      <c r="AH114" s="32"/>
    </row>
    <row r="115" spans="1:27" s="32" customFormat="1" ht="15" customHeight="1">
      <c r="A115" s="258"/>
      <c r="B115" s="259"/>
      <c r="C115" s="260"/>
      <c r="D115" s="352"/>
      <c r="E115" s="324"/>
      <c r="F115" s="324"/>
      <c r="G115" s="391"/>
      <c r="H115" s="352"/>
      <c r="I115" s="324"/>
      <c r="J115" s="354"/>
      <c r="K115" s="352"/>
      <c r="L115" s="352"/>
      <c r="M115" s="324"/>
      <c r="N115" s="324"/>
      <c r="O115" s="354"/>
      <c r="P115" s="354"/>
      <c r="Q115" s="354"/>
      <c r="R115" s="260"/>
      <c r="S115" s="445"/>
      <c r="T115" s="262"/>
      <c r="U115" s="261"/>
      <c r="V115" s="260">
        <f t="shared" si="5"/>
        <v>0</v>
      </c>
      <c r="W115" s="263">
        <f t="shared" si="14"/>
        <v>0</v>
      </c>
      <c r="X115" s="46"/>
      <c r="Y115" s="263">
        <f t="shared" si="6"/>
        <v>0</v>
      </c>
      <c r="Z115" s="263"/>
      <c r="AA115" s="282">
        <f t="shared" si="12"/>
        <v>0</v>
      </c>
    </row>
    <row r="116" spans="1:27" ht="15" customHeight="1">
      <c r="A116" s="240" t="s">
        <v>433</v>
      </c>
      <c r="B116" s="60" t="s">
        <v>373</v>
      </c>
      <c r="C116" s="39" t="s">
        <v>252</v>
      </c>
      <c r="D116" s="38" t="s">
        <v>313</v>
      </c>
      <c r="E116" s="437" t="s">
        <v>523</v>
      </c>
      <c r="F116" s="437" t="s">
        <v>538</v>
      </c>
      <c r="G116" s="303" t="s">
        <v>570</v>
      </c>
      <c r="H116" s="15" t="s">
        <v>667</v>
      </c>
      <c r="I116" s="437" t="s">
        <v>484</v>
      </c>
      <c r="J116" s="15" t="s">
        <v>513</v>
      </c>
      <c r="K116" s="38" t="s">
        <v>1</v>
      </c>
      <c r="L116" s="315" t="s">
        <v>543</v>
      </c>
      <c r="M116" s="437" t="s">
        <v>377</v>
      </c>
      <c r="N116" s="437" t="s">
        <v>881</v>
      </c>
      <c r="O116" s="220"/>
      <c r="P116" s="220"/>
      <c r="Q116" s="39"/>
      <c r="R116" s="273">
        <v>0.5</v>
      </c>
      <c r="S116" s="442">
        <v>8000</v>
      </c>
      <c r="T116" s="244"/>
      <c r="U116" s="206"/>
      <c r="V116" s="38">
        <f aca="true" t="shared" si="15" ref="V116:V129">U116/100*20</f>
        <v>0</v>
      </c>
      <c r="W116" s="228">
        <f t="shared" si="14"/>
        <v>0</v>
      </c>
      <c r="X116" s="46">
        <f aca="true" t="shared" si="16" ref="X116:X122">W116/S116*43560</f>
        <v>0</v>
      </c>
      <c r="Y116" s="228">
        <f>X116</f>
        <v>0</v>
      </c>
      <c r="Z116" s="246"/>
      <c r="AA116" s="238">
        <f t="shared" si="12"/>
        <v>0</v>
      </c>
    </row>
    <row r="117" spans="1:27" ht="15">
      <c r="A117" s="240" t="s">
        <v>433</v>
      </c>
      <c r="B117" s="60" t="s">
        <v>255</v>
      </c>
      <c r="C117" s="39" t="s">
        <v>257</v>
      </c>
      <c r="D117" s="38" t="s">
        <v>202</v>
      </c>
      <c r="E117" s="437" t="s">
        <v>520</v>
      </c>
      <c r="F117" s="437" t="s">
        <v>634</v>
      </c>
      <c r="G117" s="303">
        <v>36</v>
      </c>
      <c r="H117" s="123" t="s">
        <v>483</v>
      </c>
      <c r="I117" s="437" t="s">
        <v>377</v>
      </c>
      <c r="J117" s="39" t="s">
        <v>517</v>
      </c>
      <c r="K117" s="38" t="s">
        <v>1</v>
      </c>
      <c r="L117" s="315"/>
      <c r="M117" s="437" t="s">
        <v>377</v>
      </c>
      <c r="N117" s="437" t="s">
        <v>748</v>
      </c>
      <c r="O117" s="220"/>
      <c r="P117" s="220"/>
      <c r="Q117" s="39"/>
      <c r="R117" s="273">
        <v>0.8</v>
      </c>
      <c r="S117" s="442">
        <v>17000</v>
      </c>
      <c r="T117" s="244"/>
      <c r="U117" s="206"/>
      <c r="V117" s="38">
        <f t="shared" si="15"/>
        <v>0</v>
      </c>
      <c r="W117" s="228">
        <f t="shared" si="14"/>
        <v>0</v>
      </c>
      <c r="X117" s="46">
        <f t="shared" si="16"/>
        <v>0</v>
      </c>
      <c r="Y117" s="228">
        <f>X117</f>
        <v>0</v>
      </c>
      <c r="Z117" s="246"/>
      <c r="AA117" s="238">
        <f t="shared" si="12"/>
        <v>0</v>
      </c>
    </row>
    <row r="118" spans="1:27" ht="15">
      <c r="A118" s="240" t="s">
        <v>433</v>
      </c>
      <c r="B118" s="60" t="s">
        <v>278</v>
      </c>
      <c r="C118" s="38" t="s">
        <v>261</v>
      </c>
      <c r="D118" s="315"/>
      <c r="E118" s="437" t="s">
        <v>627</v>
      </c>
      <c r="F118" s="437" t="s">
        <v>634</v>
      </c>
      <c r="G118" s="303">
        <v>12</v>
      </c>
      <c r="H118" s="337" t="s">
        <v>671</v>
      </c>
      <c r="I118" s="437" t="s">
        <v>377</v>
      </c>
      <c r="J118" s="338" t="s">
        <v>513</v>
      </c>
      <c r="K118" s="315" t="s">
        <v>1</v>
      </c>
      <c r="L118" s="315"/>
      <c r="M118" s="437"/>
      <c r="N118" s="437" t="s">
        <v>740</v>
      </c>
      <c r="O118" s="315"/>
      <c r="P118" s="315"/>
      <c r="Q118" s="338"/>
      <c r="R118" s="15">
        <v>1</v>
      </c>
      <c r="S118" s="442">
        <v>29000</v>
      </c>
      <c r="T118" s="244"/>
      <c r="U118" s="206"/>
      <c r="V118" s="38">
        <f t="shared" si="15"/>
        <v>0</v>
      </c>
      <c r="W118" s="228">
        <f t="shared" si="14"/>
        <v>0</v>
      </c>
      <c r="X118" s="46">
        <f t="shared" si="16"/>
        <v>0</v>
      </c>
      <c r="Y118" s="228">
        <f>X118</f>
        <v>0</v>
      </c>
      <c r="Z118" s="246"/>
      <c r="AA118" s="238">
        <f t="shared" si="12"/>
        <v>0</v>
      </c>
    </row>
    <row r="119" spans="1:27" ht="30" customHeight="1">
      <c r="A119" s="240" t="s">
        <v>433</v>
      </c>
      <c r="B119" s="43" t="s">
        <v>256</v>
      </c>
      <c r="C119" s="39" t="s">
        <v>262</v>
      </c>
      <c r="D119" s="38" t="s">
        <v>306</v>
      </c>
      <c r="E119" s="437" t="s">
        <v>523</v>
      </c>
      <c r="F119" s="437" t="s">
        <v>634</v>
      </c>
      <c r="G119" s="303">
        <v>24</v>
      </c>
      <c r="H119" s="123" t="s">
        <v>483</v>
      </c>
      <c r="I119" s="437" t="s">
        <v>377</v>
      </c>
      <c r="J119" s="15" t="s">
        <v>517</v>
      </c>
      <c r="K119" s="125" t="s">
        <v>1</v>
      </c>
      <c r="L119" s="315"/>
      <c r="M119" s="437"/>
      <c r="N119" s="437" t="s">
        <v>741</v>
      </c>
      <c r="O119" s="220"/>
      <c r="P119" s="220"/>
      <c r="Q119" s="39"/>
      <c r="R119" s="273">
        <v>0.7</v>
      </c>
      <c r="S119" s="442">
        <v>12000</v>
      </c>
      <c r="T119" s="244"/>
      <c r="U119" s="206"/>
      <c r="V119" s="38">
        <f t="shared" si="15"/>
        <v>0</v>
      </c>
      <c r="W119" s="228">
        <f t="shared" si="14"/>
        <v>0</v>
      </c>
      <c r="X119" s="46">
        <f t="shared" si="16"/>
        <v>0</v>
      </c>
      <c r="Y119" s="228">
        <f>X119</f>
        <v>0</v>
      </c>
      <c r="Z119" s="246"/>
      <c r="AA119" s="238">
        <f t="shared" si="12"/>
        <v>0</v>
      </c>
    </row>
    <row r="120" spans="1:27" ht="15">
      <c r="A120" s="240" t="s">
        <v>433</v>
      </c>
      <c r="B120" s="60" t="s">
        <v>494</v>
      </c>
      <c r="C120" s="39" t="s">
        <v>496</v>
      </c>
      <c r="D120" s="38" t="s">
        <v>330</v>
      </c>
      <c r="E120" s="437" t="s">
        <v>523</v>
      </c>
      <c r="F120" s="437" t="s">
        <v>635</v>
      </c>
      <c r="G120" s="303">
        <v>24</v>
      </c>
      <c r="H120" s="15" t="s">
        <v>965</v>
      </c>
      <c r="I120" s="437" t="s">
        <v>484</v>
      </c>
      <c r="J120" s="15" t="s">
        <v>513</v>
      </c>
      <c r="K120" s="38"/>
      <c r="L120" s="315"/>
      <c r="M120" s="437" t="s">
        <v>541</v>
      </c>
      <c r="N120" s="437" t="s">
        <v>740</v>
      </c>
      <c r="O120" s="222"/>
      <c r="P120" s="220" t="s">
        <v>495</v>
      </c>
      <c r="Q120" s="39"/>
      <c r="R120" s="273">
        <v>0.5</v>
      </c>
      <c r="S120" s="442">
        <v>6900</v>
      </c>
      <c r="T120" s="244"/>
      <c r="U120" s="206"/>
      <c r="V120" s="38">
        <f t="shared" si="15"/>
        <v>0</v>
      </c>
      <c r="W120" s="228">
        <f t="shared" si="14"/>
        <v>0</v>
      </c>
      <c r="X120" s="46">
        <f t="shared" si="16"/>
        <v>0</v>
      </c>
      <c r="Y120" s="228">
        <f>IF(X120&gt;Z120,"too high",X120)</f>
        <v>0</v>
      </c>
      <c r="Z120" s="246">
        <v>24</v>
      </c>
      <c r="AA120" s="238">
        <f t="shared" si="12"/>
        <v>0</v>
      </c>
    </row>
    <row r="121" spans="1:27" ht="15" customHeight="1">
      <c r="A121" s="240" t="s">
        <v>433</v>
      </c>
      <c r="B121" s="60" t="s">
        <v>691</v>
      </c>
      <c r="C121" s="38" t="s">
        <v>324</v>
      </c>
      <c r="D121" s="38" t="s">
        <v>309</v>
      </c>
      <c r="E121" s="437" t="s">
        <v>523</v>
      </c>
      <c r="F121" s="437" t="s">
        <v>634</v>
      </c>
      <c r="G121" s="299" t="s">
        <v>535</v>
      </c>
      <c r="H121" s="15" t="s">
        <v>661</v>
      </c>
      <c r="I121" s="437" t="s">
        <v>484</v>
      </c>
      <c r="J121" s="15" t="s">
        <v>513</v>
      </c>
      <c r="K121" s="38" t="s">
        <v>1</v>
      </c>
      <c r="L121" s="315">
        <v>7</v>
      </c>
      <c r="M121" s="437" t="s">
        <v>484</v>
      </c>
      <c r="N121" s="437" t="s">
        <v>832</v>
      </c>
      <c r="O121" s="222" t="s">
        <v>696</v>
      </c>
      <c r="P121" s="222" t="s">
        <v>696</v>
      </c>
      <c r="Q121" s="39"/>
      <c r="R121" s="273">
        <v>0.5</v>
      </c>
      <c r="S121" s="442">
        <v>7115</v>
      </c>
      <c r="T121" s="244"/>
      <c r="U121" s="206"/>
      <c r="V121" s="38">
        <f t="shared" si="15"/>
        <v>0</v>
      </c>
      <c r="W121" s="228">
        <f t="shared" si="14"/>
        <v>0</v>
      </c>
      <c r="X121" s="46">
        <f t="shared" si="16"/>
        <v>0</v>
      </c>
      <c r="Y121" s="228">
        <f>X121</f>
        <v>0</v>
      </c>
      <c r="Z121" s="246"/>
      <c r="AA121" s="238">
        <f t="shared" si="12"/>
        <v>0</v>
      </c>
    </row>
    <row r="122" spans="1:27" ht="15" customHeight="1">
      <c r="A122" s="240" t="s">
        <v>433</v>
      </c>
      <c r="B122" s="60" t="s">
        <v>200</v>
      </c>
      <c r="C122" s="39" t="s">
        <v>199</v>
      </c>
      <c r="D122" s="38"/>
      <c r="E122" s="437" t="s">
        <v>523</v>
      </c>
      <c r="F122" s="437" t="s">
        <v>538</v>
      </c>
      <c r="G122" s="299" t="s">
        <v>544</v>
      </c>
      <c r="H122" s="123" t="s">
        <v>603</v>
      </c>
      <c r="I122" s="437" t="s">
        <v>377</v>
      </c>
      <c r="J122" s="39" t="s">
        <v>514</v>
      </c>
      <c r="K122" s="38" t="s">
        <v>1</v>
      </c>
      <c r="L122" s="315"/>
      <c r="M122" s="437" t="s">
        <v>377</v>
      </c>
      <c r="N122" s="437" t="s">
        <v>742</v>
      </c>
      <c r="O122" s="222" t="s">
        <v>59</v>
      </c>
      <c r="P122" s="222" t="s">
        <v>59</v>
      </c>
      <c r="Q122" s="39"/>
      <c r="R122" s="273">
        <v>2</v>
      </c>
      <c r="S122" s="442">
        <v>200000</v>
      </c>
      <c r="T122" s="244"/>
      <c r="U122" s="206"/>
      <c r="V122" s="38">
        <f t="shared" si="15"/>
        <v>0</v>
      </c>
      <c r="W122" s="228">
        <f t="shared" si="14"/>
        <v>0</v>
      </c>
      <c r="X122" s="46">
        <f t="shared" si="16"/>
        <v>0</v>
      </c>
      <c r="Y122" s="228">
        <f>X122</f>
        <v>0</v>
      </c>
      <c r="Z122" s="246"/>
      <c r="AA122" s="238">
        <f t="shared" si="12"/>
        <v>0</v>
      </c>
    </row>
    <row r="123" spans="1:27" ht="28.5" customHeight="1">
      <c r="A123" s="240" t="s">
        <v>433</v>
      </c>
      <c r="B123" s="126" t="s">
        <v>844</v>
      </c>
      <c r="C123" s="15" t="s">
        <v>845</v>
      </c>
      <c r="D123" s="38" t="s">
        <v>320</v>
      </c>
      <c r="E123" s="437" t="s">
        <v>627</v>
      </c>
      <c r="F123" s="437" t="s">
        <v>634</v>
      </c>
      <c r="G123" s="303">
        <v>24</v>
      </c>
      <c r="H123" s="15" t="s">
        <v>957</v>
      </c>
      <c r="I123" s="437" t="s">
        <v>377</v>
      </c>
      <c r="J123" s="15" t="s">
        <v>607</v>
      </c>
      <c r="K123" s="38"/>
      <c r="L123" s="315"/>
      <c r="M123" s="437"/>
      <c r="N123" s="437" t="s">
        <v>740</v>
      </c>
      <c r="O123" s="222"/>
      <c r="P123" s="220"/>
      <c r="Q123" s="39"/>
      <c r="R123" s="273">
        <v>1.9</v>
      </c>
      <c r="S123" s="450">
        <v>175000</v>
      </c>
      <c r="T123" s="244"/>
      <c r="U123" s="206"/>
      <c r="V123" s="38">
        <f>U123/100*20</f>
        <v>0</v>
      </c>
      <c r="W123" s="228">
        <f aca="true" t="shared" si="17" ref="W123:W129">V123*R123</f>
        <v>0</v>
      </c>
      <c r="X123" s="46">
        <f aca="true" t="shared" si="18" ref="X123:X129">W123/S123*43560</f>
        <v>0</v>
      </c>
      <c r="Y123" s="228">
        <f>X123</f>
        <v>0</v>
      </c>
      <c r="Z123" s="246"/>
      <c r="AA123" s="238">
        <f aca="true" t="shared" si="19" ref="AA123:AA129">X123*T123</f>
        <v>0</v>
      </c>
    </row>
    <row r="124" spans="1:34" ht="30">
      <c r="A124" s="240" t="s">
        <v>433</v>
      </c>
      <c r="B124" s="43" t="s">
        <v>341</v>
      </c>
      <c r="C124" s="39" t="s">
        <v>80</v>
      </c>
      <c r="D124" s="38" t="s">
        <v>320</v>
      </c>
      <c r="E124" s="437" t="s">
        <v>627</v>
      </c>
      <c r="F124" s="437" t="s">
        <v>634</v>
      </c>
      <c r="G124" s="303">
        <v>24</v>
      </c>
      <c r="H124" s="15" t="s">
        <v>970</v>
      </c>
      <c r="I124" s="437" t="s">
        <v>377</v>
      </c>
      <c r="J124" s="15" t="s">
        <v>607</v>
      </c>
      <c r="K124" s="38" t="s">
        <v>1</v>
      </c>
      <c r="L124" s="315"/>
      <c r="M124" s="437" t="s">
        <v>377</v>
      </c>
      <c r="N124" s="437" t="s">
        <v>740</v>
      </c>
      <c r="O124" s="220"/>
      <c r="P124" s="220"/>
      <c r="Q124" s="39"/>
      <c r="R124" s="273">
        <v>1.4</v>
      </c>
      <c r="S124" s="442">
        <v>80000</v>
      </c>
      <c r="T124" s="244"/>
      <c r="U124" s="206"/>
      <c r="V124" s="38">
        <f>U124/100*20</f>
        <v>0</v>
      </c>
      <c r="W124" s="228">
        <f t="shared" si="17"/>
        <v>0</v>
      </c>
      <c r="X124" s="46">
        <f t="shared" si="18"/>
        <v>0</v>
      </c>
      <c r="Y124" s="228">
        <f>X124</f>
        <v>0</v>
      </c>
      <c r="Z124" s="246"/>
      <c r="AA124" s="238">
        <f t="shared" si="19"/>
        <v>0</v>
      </c>
      <c r="AB124" s="26"/>
      <c r="AC124" s="26"/>
      <c r="AD124" s="26"/>
      <c r="AE124" s="26"/>
      <c r="AF124" s="26"/>
      <c r="AG124" s="26"/>
      <c r="AH124" s="26"/>
    </row>
    <row r="125" spans="1:27" ht="15" customHeight="1">
      <c r="A125" s="240" t="s">
        <v>433</v>
      </c>
      <c r="B125" s="43" t="s">
        <v>504</v>
      </c>
      <c r="C125" s="39" t="s">
        <v>506</v>
      </c>
      <c r="D125" s="38"/>
      <c r="E125" s="437" t="s">
        <v>523</v>
      </c>
      <c r="F125" s="437" t="s">
        <v>538</v>
      </c>
      <c r="G125" s="303">
        <v>12</v>
      </c>
      <c r="H125" s="123" t="s">
        <v>603</v>
      </c>
      <c r="I125" s="437" t="s">
        <v>484</v>
      </c>
      <c r="J125" s="39" t="s">
        <v>513</v>
      </c>
      <c r="K125" s="38"/>
      <c r="L125" s="315"/>
      <c r="M125" s="437"/>
      <c r="N125" s="437" t="s">
        <v>742</v>
      </c>
      <c r="O125" s="222" t="s">
        <v>505</v>
      </c>
      <c r="P125" s="222" t="s">
        <v>505</v>
      </c>
      <c r="Q125" s="39"/>
      <c r="R125" s="273">
        <v>0.6</v>
      </c>
      <c r="S125" s="447">
        <v>9000</v>
      </c>
      <c r="T125" s="244"/>
      <c r="U125" s="206"/>
      <c r="V125" s="38">
        <f t="shared" si="15"/>
        <v>0</v>
      </c>
      <c r="W125" s="228">
        <f t="shared" si="17"/>
        <v>0</v>
      </c>
      <c r="X125" s="46">
        <f t="shared" si="18"/>
        <v>0</v>
      </c>
      <c r="Y125" s="228">
        <f>X125</f>
        <v>0</v>
      </c>
      <c r="Z125" s="246"/>
      <c r="AA125" s="238">
        <f t="shared" si="19"/>
        <v>0</v>
      </c>
    </row>
    <row r="126" spans="1:34" s="264" customFormat="1" ht="15" customHeight="1">
      <c r="A126" s="240" t="s">
        <v>433</v>
      </c>
      <c r="B126" s="60" t="s">
        <v>342</v>
      </c>
      <c r="C126" s="39" t="s">
        <v>83</v>
      </c>
      <c r="D126" s="38" t="s">
        <v>241</v>
      </c>
      <c r="E126" s="437" t="s">
        <v>523</v>
      </c>
      <c r="F126" s="437" t="s">
        <v>634</v>
      </c>
      <c r="G126" s="303" t="s">
        <v>586</v>
      </c>
      <c r="H126" s="15" t="s">
        <v>994</v>
      </c>
      <c r="I126" s="437" t="s">
        <v>484</v>
      </c>
      <c r="J126" s="15" t="s">
        <v>607</v>
      </c>
      <c r="K126" s="38" t="s">
        <v>1</v>
      </c>
      <c r="L126" s="315" t="s">
        <v>568</v>
      </c>
      <c r="M126" s="437" t="s">
        <v>484</v>
      </c>
      <c r="N126" s="437" t="s">
        <v>832</v>
      </c>
      <c r="O126" s="220"/>
      <c r="P126" s="220"/>
      <c r="Q126" s="39"/>
      <c r="R126" s="273">
        <v>0.6</v>
      </c>
      <c r="S126" s="442">
        <v>14000</v>
      </c>
      <c r="T126" s="244"/>
      <c r="U126" s="206"/>
      <c r="V126" s="38">
        <f t="shared" si="15"/>
        <v>0</v>
      </c>
      <c r="W126" s="228">
        <f t="shared" si="17"/>
        <v>0</v>
      </c>
      <c r="X126" s="46">
        <f t="shared" si="18"/>
        <v>0</v>
      </c>
      <c r="Y126" s="228">
        <f>IF(X126&gt;Z126,"too high",X126)</f>
        <v>0</v>
      </c>
      <c r="Z126" s="246">
        <v>8</v>
      </c>
      <c r="AA126" s="238">
        <f t="shared" si="19"/>
        <v>0</v>
      </c>
      <c r="AB126" s="32"/>
      <c r="AC126" s="32"/>
      <c r="AD126" s="32"/>
      <c r="AE126" s="32"/>
      <c r="AF126" s="32"/>
      <c r="AG126" s="32"/>
      <c r="AH126" s="32"/>
    </row>
    <row r="127" spans="1:34" s="230" customFormat="1" ht="31.5" customHeight="1">
      <c r="A127" s="240" t="s">
        <v>433</v>
      </c>
      <c r="B127" s="60" t="s">
        <v>281</v>
      </c>
      <c r="C127" s="39" t="s">
        <v>18</v>
      </c>
      <c r="D127" s="38" t="s">
        <v>330</v>
      </c>
      <c r="E127" s="437" t="s">
        <v>520</v>
      </c>
      <c r="F127" s="437" t="s">
        <v>634</v>
      </c>
      <c r="G127" s="303" t="s">
        <v>539</v>
      </c>
      <c r="H127" s="123" t="s">
        <v>603</v>
      </c>
      <c r="I127" s="437" t="s">
        <v>377</v>
      </c>
      <c r="J127" s="15" t="s">
        <v>513</v>
      </c>
      <c r="K127" s="38" t="s">
        <v>1</v>
      </c>
      <c r="L127" s="315" t="s">
        <v>568</v>
      </c>
      <c r="M127" s="437"/>
      <c r="N127" s="437" t="s">
        <v>941</v>
      </c>
      <c r="O127" s="222" t="s">
        <v>45</v>
      </c>
      <c r="P127" s="222" t="s">
        <v>45</v>
      </c>
      <c r="Q127" s="15" t="s">
        <v>942</v>
      </c>
      <c r="R127" s="273">
        <v>1</v>
      </c>
      <c r="S127" s="442">
        <v>30000</v>
      </c>
      <c r="T127" s="244"/>
      <c r="U127" s="206"/>
      <c r="V127" s="38">
        <f t="shared" si="15"/>
        <v>0</v>
      </c>
      <c r="W127" s="228">
        <f t="shared" si="17"/>
        <v>0</v>
      </c>
      <c r="X127" s="46">
        <f t="shared" si="18"/>
        <v>0</v>
      </c>
      <c r="Y127" s="228">
        <f>X127</f>
        <v>0</v>
      </c>
      <c r="Z127" s="246"/>
      <c r="AA127" s="238">
        <f t="shared" si="19"/>
        <v>0</v>
      </c>
      <c r="AB127" s="32"/>
      <c r="AC127" s="32"/>
      <c r="AD127" s="32"/>
      <c r="AE127" s="32"/>
      <c r="AF127" s="32"/>
      <c r="AG127" s="32"/>
      <c r="AH127" s="32"/>
    </row>
    <row r="128" spans="1:34" s="230" customFormat="1" ht="30">
      <c r="A128" s="240" t="s">
        <v>433</v>
      </c>
      <c r="B128" s="60" t="s">
        <v>282</v>
      </c>
      <c r="C128" s="39" t="s">
        <v>19</v>
      </c>
      <c r="D128" s="38" t="s">
        <v>219</v>
      </c>
      <c r="E128" s="437" t="s">
        <v>520</v>
      </c>
      <c r="F128" s="437" t="s">
        <v>538</v>
      </c>
      <c r="G128" s="299" t="s">
        <v>535</v>
      </c>
      <c r="H128" s="123" t="s">
        <v>603</v>
      </c>
      <c r="I128" s="437" t="s">
        <v>377</v>
      </c>
      <c r="J128" s="15" t="s">
        <v>513</v>
      </c>
      <c r="K128" s="38" t="s">
        <v>1</v>
      </c>
      <c r="L128" s="315" t="s">
        <v>550</v>
      </c>
      <c r="M128" s="437"/>
      <c r="N128" s="437" t="s">
        <v>740</v>
      </c>
      <c r="O128" s="222"/>
      <c r="P128" s="220"/>
      <c r="Q128" s="15" t="s">
        <v>943</v>
      </c>
      <c r="R128" s="273">
        <v>2</v>
      </c>
      <c r="S128" s="442">
        <v>200000</v>
      </c>
      <c r="T128" s="244"/>
      <c r="U128" s="206"/>
      <c r="V128" s="38">
        <f t="shared" si="15"/>
        <v>0</v>
      </c>
      <c r="W128" s="228">
        <f t="shared" si="17"/>
        <v>0</v>
      </c>
      <c r="X128" s="46">
        <f t="shared" si="18"/>
        <v>0</v>
      </c>
      <c r="Y128" s="228">
        <f>X128</f>
        <v>0</v>
      </c>
      <c r="Z128" s="246"/>
      <c r="AA128" s="238">
        <f t="shared" si="19"/>
        <v>0</v>
      </c>
      <c r="AB128" s="32"/>
      <c r="AC128" s="32"/>
      <c r="AD128" s="32"/>
      <c r="AE128" s="32"/>
      <c r="AF128" s="32"/>
      <c r="AG128" s="32"/>
      <c r="AH128" s="32"/>
    </row>
    <row r="129" spans="1:34" s="230" customFormat="1" ht="30">
      <c r="A129" s="240" t="s">
        <v>433</v>
      </c>
      <c r="B129" s="60" t="s">
        <v>21</v>
      </c>
      <c r="C129" s="39" t="s">
        <v>20</v>
      </c>
      <c r="D129" s="38" t="s">
        <v>219</v>
      </c>
      <c r="E129" s="437" t="s">
        <v>520</v>
      </c>
      <c r="F129" s="437" t="s">
        <v>538</v>
      </c>
      <c r="G129" s="303" t="s">
        <v>539</v>
      </c>
      <c r="H129" s="15" t="s">
        <v>667</v>
      </c>
      <c r="I129" s="437" t="s">
        <v>377</v>
      </c>
      <c r="J129" s="39" t="s">
        <v>517</v>
      </c>
      <c r="K129" s="38" t="s">
        <v>7</v>
      </c>
      <c r="L129" s="315" t="s">
        <v>543</v>
      </c>
      <c r="M129" s="437"/>
      <c r="N129" s="437" t="s">
        <v>842</v>
      </c>
      <c r="O129" s="222"/>
      <c r="P129" s="220"/>
      <c r="Q129" s="39"/>
      <c r="R129" s="273">
        <v>0.8</v>
      </c>
      <c r="S129" s="442">
        <v>16000</v>
      </c>
      <c r="T129" s="244"/>
      <c r="U129" s="206"/>
      <c r="V129" s="38">
        <f t="shared" si="15"/>
        <v>0</v>
      </c>
      <c r="W129" s="228">
        <f t="shared" si="17"/>
        <v>0</v>
      </c>
      <c r="X129" s="46">
        <f t="shared" si="18"/>
        <v>0</v>
      </c>
      <c r="Y129" s="228">
        <f>X129</f>
        <v>0</v>
      </c>
      <c r="Z129" s="246"/>
      <c r="AA129" s="238">
        <f t="shared" si="19"/>
        <v>0</v>
      </c>
      <c r="AB129" s="32"/>
      <c r="AC129" s="32"/>
      <c r="AD129" s="32"/>
      <c r="AE129" s="32"/>
      <c r="AF129" s="32"/>
      <c r="AG129" s="32"/>
      <c r="AH129" s="32"/>
    </row>
    <row r="130" spans="1:27" s="32" customFormat="1" ht="15" customHeight="1">
      <c r="A130" s="258"/>
      <c r="B130" s="259"/>
      <c r="C130" s="260"/>
      <c r="D130" s="352"/>
      <c r="E130" s="324"/>
      <c r="F130" s="324"/>
      <c r="G130" s="391"/>
      <c r="H130" s="352"/>
      <c r="I130" s="324"/>
      <c r="J130" s="354"/>
      <c r="K130" s="352"/>
      <c r="L130" s="352"/>
      <c r="M130" s="324"/>
      <c r="N130" s="324"/>
      <c r="O130" s="388"/>
      <c r="P130" s="354"/>
      <c r="Q130" s="392"/>
      <c r="R130" s="260"/>
      <c r="S130" s="445"/>
      <c r="T130" s="262"/>
      <c r="U130" s="261"/>
      <c r="V130" s="260"/>
      <c r="W130" s="263"/>
      <c r="X130" s="46"/>
      <c r="Y130" s="263"/>
      <c r="Z130" s="263"/>
      <c r="AA130" s="282"/>
    </row>
    <row r="131" spans="1:34" s="230" customFormat="1" ht="15" customHeight="1">
      <c r="A131" s="240" t="s">
        <v>377</v>
      </c>
      <c r="B131" s="60" t="s">
        <v>378</v>
      </c>
      <c r="C131" s="39" t="s">
        <v>332</v>
      </c>
      <c r="D131" s="38" t="s">
        <v>330</v>
      </c>
      <c r="E131" s="437" t="s">
        <v>523</v>
      </c>
      <c r="F131" s="437" t="s">
        <v>538</v>
      </c>
      <c r="G131" s="303" t="s">
        <v>539</v>
      </c>
      <c r="H131" s="15" t="s">
        <v>667</v>
      </c>
      <c r="I131" s="437" t="s">
        <v>377</v>
      </c>
      <c r="J131" s="15" t="s">
        <v>513</v>
      </c>
      <c r="K131" s="38" t="s">
        <v>5</v>
      </c>
      <c r="L131" s="319" t="s">
        <v>557</v>
      </c>
      <c r="M131" s="437" t="s">
        <v>377</v>
      </c>
      <c r="N131" s="437" t="s">
        <v>742</v>
      </c>
      <c r="O131" s="315"/>
      <c r="P131" s="315"/>
      <c r="Q131" s="338"/>
      <c r="R131" s="15">
        <v>0.7</v>
      </c>
      <c r="S131" s="442">
        <v>12208</v>
      </c>
      <c r="T131" s="244"/>
      <c r="U131" s="206"/>
      <c r="V131" s="38">
        <f aca="true" t="shared" si="20" ref="V131:V138">U131/100*20</f>
        <v>0</v>
      </c>
      <c r="W131" s="228">
        <f aca="true" t="shared" si="21" ref="W131:W138">V131*R131</f>
        <v>0</v>
      </c>
      <c r="X131" s="46">
        <f aca="true" t="shared" si="22" ref="X131:X138">W131/S131*43560</f>
        <v>0</v>
      </c>
      <c r="Y131" s="228">
        <f aca="true" t="shared" si="23" ref="Y131:Y138">X131</f>
        <v>0</v>
      </c>
      <c r="Z131" s="246"/>
      <c r="AA131" s="238">
        <f aca="true" t="shared" si="24" ref="AA131:AA138">X131*T131</f>
        <v>0</v>
      </c>
      <c r="AB131" s="32"/>
      <c r="AC131" s="32"/>
      <c r="AD131" s="32"/>
      <c r="AE131" s="32"/>
      <c r="AF131" s="32"/>
      <c r="AG131" s="32"/>
      <c r="AH131" s="32"/>
    </row>
    <row r="132" spans="1:34" s="230" customFormat="1" ht="29.25" customHeight="1">
      <c r="A132" s="240" t="s">
        <v>377</v>
      </c>
      <c r="B132" s="60" t="s">
        <v>379</v>
      </c>
      <c r="C132" s="38" t="s">
        <v>242</v>
      </c>
      <c r="D132" s="315"/>
      <c r="E132" s="437" t="s">
        <v>523</v>
      </c>
      <c r="F132" s="437" t="s">
        <v>634</v>
      </c>
      <c r="G132" s="305" t="s">
        <v>564</v>
      </c>
      <c r="H132" s="337" t="s">
        <v>660</v>
      </c>
      <c r="I132" s="437" t="s">
        <v>484</v>
      </c>
      <c r="J132" s="338" t="s">
        <v>515</v>
      </c>
      <c r="K132" s="315" t="s">
        <v>2</v>
      </c>
      <c r="L132" s="315" t="s">
        <v>550</v>
      </c>
      <c r="M132" s="437" t="s">
        <v>484</v>
      </c>
      <c r="N132" s="437" t="s">
        <v>740</v>
      </c>
      <c r="O132" s="315"/>
      <c r="P132" s="315"/>
      <c r="Q132" s="338"/>
      <c r="R132" s="15">
        <v>0.8</v>
      </c>
      <c r="S132" s="442">
        <v>17000</v>
      </c>
      <c r="T132" s="244"/>
      <c r="U132" s="206"/>
      <c r="V132" s="38">
        <f t="shared" si="20"/>
        <v>0</v>
      </c>
      <c r="W132" s="228">
        <f t="shared" si="21"/>
        <v>0</v>
      </c>
      <c r="X132" s="46">
        <f t="shared" si="22"/>
        <v>0</v>
      </c>
      <c r="Y132" s="228">
        <f t="shared" si="23"/>
        <v>0</v>
      </c>
      <c r="Z132" s="246"/>
      <c r="AA132" s="238">
        <f t="shared" si="24"/>
        <v>0</v>
      </c>
      <c r="AB132" s="32"/>
      <c r="AC132" s="32"/>
      <c r="AD132" s="32"/>
      <c r="AE132" s="32"/>
      <c r="AF132" s="32"/>
      <c r="AG132" s="32"/>
      <c r="AH132" s="32"/>
    </row>
    <row r="133" spans="1:34" s="230" customFormat="1" ht="31.5" customHeight="1">
      <c r="A133" s="240" t="s">
        <v>377</v>
      </c>
      <c r="B133" s="60" t="s">
        <v>142</v>
      </c>
      <c r="C133" s="39" t="s">
        <v>141</v>
      </c>
      <c r="D133" s="38" t="s">
        <v>219</v>
      </c>
      <c r="E133" s="437" t="s">
        <v>523</v>
      </c>
      <c r="F133" s="437" t="s">
        <v>538</v>
      </c>
      <c r="G133" s="307" t="s">
        <v>576</v>
      </c>
      <c r="H133" s="123" t="s">
        <v>603</v>
      </c>
      <c r="I133" s="437" t="s">
        <v>483</v>
      </c>
      <c r="J133" s="15" t="s">
        <v>513</v>
      </c>
      <c r="K133" s="38" t="s">
        <v>5</v>
      </c>
      <c r="L133" s="315" t="s">
        <v>568</v>
      </c>
      <c r="M133" s="437" t="s">
        <v>484</v>
      </c>
      <c r="N133" s="437" t="s">
        <v>781</v>
      </c>
      <c r="O133" s="222"/>
      <c r="P133" s="268"/>
      <c r="Q133" s="15" t="s">
        <v>890</v>
      </c>
      <c r="R133" s="273">
        <v>0.3</v>
      </c>
      <c r="S133" s="442">
        <v>2700</v>
      </c>
      <c r="T133" s="244"/>
      <c r="U133" s="206"/>
      <c r="V133" s="38">
        <f t="shared" si="20"/>
        <v>0</v>
      </c>
      <c r="W133" s="228">
        <f t="shared" si="21"/>
        <v>0</v>
      </c>
      <c r="X133" s="46">
        <f t="shared" si="22"/>
        <v>0</v>
      </c>
      <c r="Y133" s="228">
        <f t="shared" si="23"/>
        <v>0</v>
      </c>
      <c r="Z133" s="246"/>
      <c r="AA133" s="238">
        <f t="shared" si="24"/>
        <v>0</v>
      </c>
      <c r="AB133" s="32"/>
      <c r="AC133" s="32"/>
      <c r="AD133" s="32"/>
      <c r="AE133" s="32"/>
      <c r="AF133" s="32"/>
      <c r="AG133" s="32"/>
      <c r="AH133" s="32"/>
    </row>
    <row r="134" spans="1:34" s="230" customFormat="1" ht="31.5" customHeight="1">
      <c r="A134" s="240" t="s">
        <v>377</v>
      </c>
      <c r="B134" s="43" t="s">
        <v>732</v>
      </c>
      <c r="C134" s="39" t="s">
        <v>140</v>
      </c>
      <c r="D134" s="38"/>
      <c r="E134" s="437" t="s">
        <v>523</v>
      </c>
      <c r="F134" s="437" t="s">
        <v>538</v>
      </c>
      <c r="G134" s="299" t="s">
        <v>563</v>
      </c>
      <c r="H134" s="15" t="s">
        <v>667</v>
      </c>
      <c r="I134" s="437" t="s">
        <v>484</v>
      </c>
      <c r="J134" s="15" t="s">
        <v>513</v>
      </c>
      <c r="K134" s="38" t="s">
        <v>3</v>
      </c>
      <c r="L134" s="315" t="s">
        <v>557</v>
      </c>
      <c r="M134" s="437" t="s">
        <v>484</v>
      </c>
      <c r="N134" s="437" t="s">
        <v>742</v>
      </c>
      <c r="O134" s="222" t="s">
        <v>516</v>
      </c>
      <c r="P134" s="222" t="s">
        <v>516</v>
      </c>
      <c r="Q134" s="39"/>
      <c r="R134" s="273">
        <v>0.8</v>
      </c>
      <c r="S134" s="442">
        <v>19000</v>
      </c>
      <c r="T134" s="244"/>
      <c r="U134" s="206"/>
      <c r="V134" s="38">
        <f t="shared" si="20"/>
        <v>0</v>
      </c>
      <c r="W134" s="228">
        <f t="shared" si="21"/>
        <v>0</v>
      </c>
      <c r="X134" s="46">
        <f t="shared" si="22"/>
        <v>0</v>
      </c>
      <c r="Y134" s="228">
        <f t="shared" si="23"/>
        <v>0</v>
      </c>
      <c r="Z134" s="246"/>
      <c r="AA134" s="238">
        <f t="shared" si="24"/>
        <v>0</v>
      </c>
      <c r="AB134" s="32"/>
      <c r="AC134" s="32"/>
      <c r="AD134" s="32"/>
      <c r="AE134" s="32"/>
      <c r="AF134" s="32"/>
      <c r="AG134" s="32"/>
      <c r="AH134" s="32"/>
    </row>
    <row r="135" spans="1:34" s="230" customFormat="1" ht="30">
      <c r="A135" s="240" t="s">
        <v>377</v>
      </c>
      <c r="B135" s="60" t="s">
        <v>380</v>
      </c>
      <c r="C135" s="39" t="s">
        <v>147</v>
      </c>
      <c r="D135" s="38" t="s">
        <v>202</v>
      </c>
      <c r="E135" s="437" t="s">
        <v>523</v>
      </c>
      <c r="F135" s="437" t="s">
        <v>634</v>
      </c>
      <c r="G135" s="303" t="s">
        <v>532</v>
      </c>
      <c r="H135" s="15" t="s">
        <v>969</v>
      </c>
      <c r="I135" s="437" t="s">
        <v>484</v>
      </c>
      <c r="J135" s="39" t="s">
        <v>517</v>
      </c>
      <c r="K135" s="38" t="s">
        <v>2</v>
      </c>
      <c r="L135" s="315" t="s">
        <v>550</v>
      </c>
      <c r="M135" s="437" t="s">
        <v>541</v>
      </c>
      <c r="N135" s="437" t="s">
        <v>893</v>
      </c>
      <c r="O135" s="220"/>
      <c r="P135" s="220"/>
      <c r="Q135" s="15" t="s">
        <v>894</v>
      </c>
      <c r="R135" s="273">
        <v>0.4</v>
      </c>
      <c r="S135" s="442">
        <v>5500</v>
      </c>
      <c r="T135" s="244"/>
      <c r="U135" s="206"/>
      <c r="V135" s="38">
        <f t="shared" si="20"/>
        <v>0</v>
      </c>
      <c r="W135" s="228">
        <f t="shared" si="21"/>
        <v>0</v>
      </c>
      <c r="X135" s="46">
        <f t="shared" si="22"/>
        <v>0</v>
      </c>
      <c r="Y135" s="228">
        <f t="shared" si="23"/>
        <v>0</v>
      </c>
      <c r="Z135" s="246"/>
      <c r="AA135" s="238">
        <f t="shared" si="24"/>
        <v>0</v>
      </c>
      <c r="AB135" s="32"/>
      <c r="AC135" s="32"/>
      <c r="AD135" s="32"/>
      <c r="AE135" s="32"/>
      <c r="AF135" s="32"/>
      <c r="AG135" s="32"/>
      <c r="AH135" s="32"/>
    </row>
    <row r="136" spans="1:34" s="230" customFormat="1" ht="21" customHeight="1">
      <c r="A136" s="240" t="s">
        <v>377</v>
      </c>
      <c r="B136" s="43" t="s">
        <v>382</v>
      </c>
      <c r="C136" s="39" t="s">
        <v>178</v>
      </c>
      <c r="D136" s="38" t="s">
        <v>219</v>
      </c>
      <c r="E136" s="437" t="s">
        <v>523</v>
      </c>
      <c r="F136" s="437" t="s">
        <v>634</v>
      </c>
      <c r="G136" s="299" t="s">
        <v>535</v>
      </c>
      <c r="H136" s="123" t="s">
        <v>483</v>
      </c>
      <c r="I136" s="437" t="s">
        <v>484</v>
      </c>
      <c r="J136" s="15" t="s">
        <v>517</v>
      </c>
      <c r="K136" s="38" t="s">
        <v>3</v>
      </c>
      <c r="L136" s="315" t="s">
        <v>547</v>
      </c>
      <c r="M136" s="437" t="s">
        <v>541</v>
      </c>
      <c r="N136" s="437" t="s">
        <v>740</v>
      </c>
      <c r="O136" s="220"/>
      <c r="P136" s="220"/>
      <c r="Q136" s="39"/>
      <c r="R136" s="273">
        <v>0.3</v>
      </c>
      <c r="S136" s="451">
        <v>3900</v>
      </c>
      <c r="T136" s="244"/>
      <c r="U136" s="206"/>
      <c r="V136" s="38">
        <f t="shared" si="20"/>
        <v>0</v>
      </c>
      <c r="W136" s="228">
        <f t="shared" si="21"/>
        <v>0</v>
      </c>
      <c r="X136" s="46">
        <f t="shared" si="22"/>
        <v>0</v>
      </c>
      <c r="Y136" s="228">
        <f t="shared" si="23"/>
        <v>0</v>
      </c>
      <c r="Z136" s="246"/>
      <c r="AA136" s="238">
        <f t="shared" si="24"/>
        <v>0</v>
      </c>
      <c r="AB136" s="32"/>
      <c r="AC136" s="32"/>
      <c r="AD136" s="32"/>
      <c r="AE136" s="32"/>
      <c r="AF136" s="32"/>
      <c r="AG136" s="32"/>
      <c r="AH136" s="32"/>
    </row>
    <row r="137" spans="1:34" s="230" customFormat="1" ht="30">
      <c r="A137" s="240" t="s">
        <v>377</v>
      </c>
      <c r="B137" s="60" t="s">
        <v>383</v>
      </c>
      <c r="C137" s="39" t="s">
        <v>63</v>
      </c>
      <c r="D137" s="38" t="s">
        <v>306</v>
      </c>
      <c r="E137" s="437" t="s">
        <v>523</v>
      </c>
      <c r="F137" s="437" t="s">
        <v>538</v>
      </c>
      <c r="G137" s="299" t="s">
        <v>544</v>
      </c>
      <c r="H137" s="123" t="s">
        <v>603</v>
      </c>
      <c r="I137" s="437" t="s">
        <v>484</v>
      </c>
      <c r="J137" s="15" t="s">
        <v>513</v>
      </c>
      <c r="K137" s="38" t="s">
        <v>2</v>
      </c>
      <c r="L137" s="315" t="s">
        <v>550</v>
      </c>
      <c r="M137" s="437" t="s">
        <v>484</v>
      </c>
      <c r="N137" s="437" t="s">
        <v>749</v>
      </c>
      <c r="O137" s="220"/>
      <c r="P137" s="220"/>
      <c r="Q137" s="39"/>
      <c r="R137" s="273">
        <v>0.5</v>
      </c>
      <c r="S137" s="442">
        <v>8000</v>
      </c>
      <c r="T137" s="244"/>
      <c r="U137" s="206"/>
      <c r="V137" s="38">
        <f t="shared" si="20"/>
        <v>0</v>
      </c>
      <c r="W137" s="228">
        <f t="shared" si="21"/>
        <v>0</v>
      </c>
      <c r="X137" s="46">
        <f t="shared" si="22"/>
        <v>0</v>
      </c>
      <c r="Y137" s="228">
        <f t="shared" si="23"/>
        <v>0</v>
      </c>
      <c r="Z137" s="246"/>
      <c r="AA137" s="238">
        <f t="shared" si="24"/>
        <v>0</v>
      </c>
      <c r="AB137" s="32"/>
      <c r="AC137" s="32"/>
      <c r="AD137" s="32"/>
      <c r="AE137" s="32"/>
      <c r="AF137" s="32"/>
      <c r="AG137" s="32"/>
      <c r="AH137" s="32"/>
    </row>
    <row r="138" spans="1:34" s="230" customFormat="1" ht="30" customHeight="1">
      <c r="A138" s="240" t="s">
        <v>377</v>
      </c>
      <c r="B138" s="43" t="s">
        <v>384</v>
      </c>
      <c r="C138" s="39" t="s">
        <v>36</v>
      </c>
      <c r="D138" s="38" t="s">
        <v>66</v>
      </c>
      <c r="E138" s="437" t="s">
        <v>520</v>
      </c>
      <c r="F138" s="437" t="s">
        <v>538</v>
      </c>
      <c r="G138" s="299" t="s">
        <v>643</v>
      </c>
      <c r="H138" s="123" t="s">
        <v>666</v>
      </c>
      <c r="I138" s="437" t="s">
        <v>484</v>
      </c>
      <c r="J138" s="15" t="s">
        <v>513</v>
      </c>
      <c r="K138" s="38" t="s">
        <v>4</v>
      </c>
      <c r="L138" s="320" t="s">
        <v>546</v>
      </c>
      <c r="M138" s="437" t="s">
        <v>377</v>
      </c>
      <c r="N138" s="437" t="s">
        <v>740</v>
      </c>
      <c r="O138" s="220"/>
      <c r="P138" s="220"/>
      <c r="Q138" s="39"/>
      <c r="R138" s="273">
        <v>0.3</v>
      </c>
      <c r="S138" s="442">
        <v>2052</v>
      </c>
      <c r="T138" s="244"/>
      <c r="U138" s="206"/>
      <c r="V138" s="38">
        <f t="shared" si="20"/>
        <v>0</v>
      </c>
      <c r="W138" s="228">
        <f t="shared" si="21"/>
        <v>0</v>
      </c>
      <c r="X138" s="46">
        <f t="shared" si="22"/>
        <v>0</v>
      </c>
      <c r="Y138" s="228">
        <f t="shared" si="23"/>
        <v>0</v>
      </c>
      <c r="Z138" s="246"/>
      <c r="AA138" s="238">
        <f t="shared" si="24"/>
        <v>0</v>
      </c>
      <c r="AB138" s="32"/>
      <c r="AC138" s="32"/>
      <c r="AD138" s="32"/>
      <c r="AE138" s="32"/>
      <c r="AF138" s="32"/>
      <c r="AG138" s="32"/>
      <c r="AH138" s="32"/>
    </row>
    <row r="139" spans="1:27" s="69" customFormat="1" ht="15">
      <c r="A139" s="66"/>
      <c r="B139" s="66" t="s">
        <v>304</v>
      </c>
      <c r="C139" s="66"/>
      <c r="D139" s="310"/>
      <c r="E139" s="310"/>
      <c r="F139" s="310"/>
      <c r="G139" s="310"/>
      <c r="H139" s="310"/>
      <c r="I139" s="310"/>
      <c r="J139" s="310"/>
      <c r="K139" s="310"/>
      <c r="L139" s="310"/>
      <c r="M139" s="310"/>
      <c r="N139" s="310"/>
      <c r="O139" s="310"/>
      <c r="P139" s="310"/>
      <c r="Q139" s="310"/>
      <c r="R139" s="66"/>
      <c r="S139" s="452"/>
      <c r="T139" s="66"/>
      <c r="U139" s="66">
        <f>SUM(U48:U138)</f>
        <v>0</v>
      </c>
      <c r="V139" s="66">
        <f>SUM(V48:V138)</f>
        <v>0</v>
      </c>
      <c r="W139" s="66">
        <f>SUM(W48:W138)</f>
        <v>0</v>
      </c>
      <c r="X139" s="66">
        <f>SUM(X48:X138)</f>
        <v>0</v>
      </c>
      <c r="Y139" s="74">
        <f>SUM(Y48:Y138)</f>
        <v>0</v>
      </c>
      <c r="Z139" s="66"/>
      <c r="AA139" s="119">
        <f>SUM(AA48:AA138)</f>
        <v>0</v>
      </c>
    </row>
    <row r="140" spans="4:27" s="32" customFormat="1" ht="15">
      <c r="D140" s="308"/>
      <c r="E140" s="308"/>
      <c r="F140" s="308"/>
      <c r="G140" s="308"/>
      <c r="H140" s="308"/>
      <c r="I140" s="308"/>
      <c r="J140" s="308"/>
      <c r="K140" s="308"/>
      <c r="L140" s="308"/>
      <c r="M140" s="308"/>
      <c r="N140" s="308"/>
      <c r="O140" s="308"/>
      <c r="P140" s="308"/>
      <c r="Q140" s="308"/>
      <c r="S140" s="365"/>
      <c r="AA140" s="249"/>
    </row>
    <row r="141" spans="1:27" s="32" customFormat="1" ht="15">
      <c r="A141" s="118" t="s">
        <v>687</v>
      </c>
      <c r="D141" s="308"/>
      <c r="E141" s="308"/>
      <c r="F141" s="308"/>
      <c r="G141" s="308"/>
      <c r="H141" s="308"/>
      <c r="I141" s="308"/>
      <c r="J141" s="308"/>
      <c r="K141" s="308"/>
      <c r="L141" s="308"/>
      <c r="M141" s="308"/>
      <c r="N141" s="308"/>
      <c r="O141" s="308"/>
      <c r="P141" s="308"/>
      <c r="Q141" s="308"/>
      <c r="S141" s="365"/>
      <c r="AA141" s="249"/>
    </row>
    <row r="142" spans="1:27" s="32" customFormat="1" ht="15.75">
      <c r="A142" s="210" t="s">
        <v>824</v>
      </c>
      <c r="D142" s="308"/>
      <c r="E142" s="308"/>
      <c r="F142" s="308"/>
      <c r="G142" s="308"/>
      <c r="H142" s="308"/>
      <c r="I142" s="308"/>
      <c r="J142" s="308"/>
      <c r="K142" s="308"/>
      <c r="L142" s="308"/>
      <c r="M142" s="308"/>
      <c r="N142" s="308"/>
      <c r="O142" s="308"/>
      <c r="P142" s="308"/>
      <c r="Q142" s="308"/>
      <c r="S142" s="365"/>
      <c r="AA142" s="249"/>
    </row>
    <row r="143" spans="4:27" s="32" customFormat="1" ht="15">
      <c r="D143" s="308"/>
      <c r="E143" s="308"/>
      <c r="F143" s="308"/>
      <c r="G143" s="308"/>
      <c r="H143" s="308"/>
      <c r="I143" s="308"/>
      <c r="J143" s="308"/>
      <c r="K143" s="308"/>
      <c r="L143" s="308"/>
      <c r="M143" s="308"/>
      <c r="N143" s="308"/>
      <c r="O143" s="308"/>
      <c r="P143" s="308"/>
      <c r="Q143" s="308"/>
      <c r="S143" s="365"/>
      <c r="AA143" s="249"/>
    </row>
    <row r="144" spans="2:27" s="32" customFormat="1" ht="68.25" customHeight="1">
      <c r="B144" s="619" t="s">
        <v>681</v>
      </c>
      <c r="C144" s="619"/>
      <c r="D144" s="619"/>
      <c r="E144" s="619"/>
      <c r="F144" s="361" t="s">
        <v>823</v>
      </c>
      <c r="G144" s="308"/>
      <c r="H144" s="308"/>
      <c r="I144" s="308"/>
      <c r="J144" s="308"/>
      <c r="K144" s="308"/>
      <c r="L144" s="308"/>
      <c r="M144" s="308"/>
      <c r="N144" s="308"/>
      <c r="O144" s="308"/>
      <c r="P144" s="308"/>
      <c r="Q144" s="308"/>
      <c r="S144" s="365"/>
      <c r="AA144" s="249"/>
    </row>
    <row r="145" spans="1:27" s="32" customFormat="1" ht="29.25" customHeight="1">
      <c r="A145" s="78"/>
      <c r="B145" s="620" t="s">
        <v>682</v>
      </c>
      <c r="C145" s="621"/>
      <c r="D145" s="265"/>
      <c r="E145" s="362"/>
      <c r="F145" s="295">
        <v>12</v>
      </c>
      <c r="G145" s="308"/>
      <c r="H145" s="308"/>
      <c r="I145" s="308"/>
      <c r="J145" s="308"/>
      <c r="K145" s="308"/>
      <c r="L145" s="308"/>
      <c r="M145" s="308"/>
      <c r="N145" s="308"/>
      <c r="O145" s="308"/>
      <c r="P145" s="308"/>
      <c r="Q145" s="308"/>
      <c r="S145" s="365"/>
      <c r="AA145" s="249"/>
    </row>
    <row r="146" spans="2:27" s="32" customFormat="1" ht="15" customHeight="1">
      <c r="B146" s="614" t="s">
        <v>683</v>
      </c>
      <c r="C146" s="280" t="s">
        <v>950</v>
      </c>
      <c r="D146" s="265"/>
      <c r="E146" s="363"/>
      <c r="F146" s="295">
        <v>25</v>
      </c>
      <c r="G146" s="308"/>
      <c r="H146" s="308"/>
      <c r="I146" s="308"/>
      <c r="J146" s="308"/>
      <c r="K146" s="308"/>
      <c r="L146" s="308"/>
      <c r="M146" s="308"/>
      <c r="N146" s="308"/>
      <c r="O146" s="308"/>
      <c r="P146" s="308"/>
      <c r="Q146" s="308"/>
      <c r="S146" s="365"/>
      <c r="AA146" s="249"/>
    </row>
    <row r="147" spans="2:27" s="32" customFormat="1" ht="15">
      <c r="B147" s="614"/>
      <c r="C147" s="281" t="s">
        <v>948</v>
      </c>
      <c r="D147" s="363"/>
      <c r="E147" s="363"/>
      <c r="F147" s="295">
        <v>35</v>
      </c>
      <c r="G147" s="308"/>
      <c r="H147" s="308"/>
      <c r="I147" s="308"/>
      <c r="J147" s="308"/>
      <c r="K147" s="308"/>
      <c r="L147" s="308"/>
      <c r="M147" s="308"/>
      <c r="N147" s="308"/>
      <c r="O147" s="308"/>
      <c r="P147" s="308"/>
      <c r="Q147" s="308"/>
      <c r="S147" s="365"/>
      <c r="AA147" s="249"/>
    </row>
    <row r="148" spans="2:27" s="32" customFormat="1" ht="15">
      <c r="B148" s="614"/>
      <c r="C148" s="281" t="s">
        <v>949</v>
      </c>
      <c r="D148" s="363"/>
      <c r="E148" s="363"/>
      <c r="F148" s="295">
        <v>56</v>
      </c>
      <c r="G148" s="308"/>
      <c r="H148" s="308"/>
      <c r="I148" s="308"/>
      <c r="J148" s="308"/>
      <c r="K148" s="308"/>
      <c r="L148" s="308"/>
      <c r="M148" s="308"/>
      <c r="N148" s="308"/>
      <c r="O148" s="308"/>
      <c r="P148" s="308"/>
      <c r="Q148" s="308"/>
      <c r="S148" s="365"/>
      <c r="AA148" s="249"/>
    </row>
    <row r="149" spans="4:27" s="32" customFormat="1" ht="15">
      <c r="D149" s="308"/>
      <c r="E149" s="308"/>
      <c r="F149" s="308"/>
      <c r="G149" s="308"/>
      <c r="H149" s="308"/>
      <c r="I149" s="308"/>
      <c r="J149" s="308"/>
      <c r="K149" s="308"/>
      <c r="L149" s="308"/>
      <c r="M149" s="308"/>
      <c r="N149" s="308"/>
      <c r="O149" s="308"/>
      <c r="P149" s="308"/>
      <c r="Q149" s="308"/>
      <c r="S149" s="365"/>
      <c r="AA149" s="249"/>
    </row>
    <row r="150" spans="4:27" s="32" customFormat="1" ht="15">
      <c r="D150" s="308"/>
      <c r="E150" s="308"/>
      <c r="F150" s="308"/>
      <c r="G150" s="308"/>
      <c r="H150" s="308"/>
      <c r="I150" s="308"/>
      <c r="J150" s="308"/>
      <c r="K150" s="308"/>
      <c r="L150" s="308"/>
      <c r="M150" s="308"/>
      <c r="N150" s="308"/>
      <c r="O150" s="308"/>
      <c r="P150" s="308"/>
      <c r="Q150" s="308"/>
      <c r="S150" s="365"/>
      <c r="AA150" s="249"/>
    </row>
    <row r="151" spans="4:27" s="32" customFormat="1" ht="15">
      <c r="D151" s="308"/>
      <c r="E151" s="308"/>
      <c r="F151" s="308"/>
      <c r="G151" s="308"/>
      <c r="H151" s="308"/>
      <c r="I151" s="308"/>
      <c r="J151" s="308"/>
      <c r="K151" s="308"/>
      <c r="L151" s="308"/>
      <c r="M151" s="308"/>
      <c r="N151" s="308"/>
      <c r="O151" s="308"/>
      <c r="P151" s="308"/>
      <c r="Q151" s="308"/>
      <c r="S151" s="365"/>
      <c r="AA151" s="249"/>
    </row>
    <row r="152" spans="4:27" s="32" customFormat="1" ht="15">
      <c r="D152" s="308"/>
      <c r="E152" s="308"/>
      <c r="F152" s="308"/>
      <c r="G152" s="308"/>
      <c r="H152" s="308"/>
      <c r="I152" s="308"/>
      <c r="J152" s="308"/>
      <c r="K152" s="308"/>
      <c r="L152" s="308"/>
      <c r="M152" s="308"/>
      <c r="N152" s="308"/>
      <c r="O152" s="308"/>
      <c r="P152" s="308"/>
      <c r="Q152" s="308"/>
      <c r="S152" s="365"/>
      <c r="AA152" s="249"/>
    </row>
    <row r="153" spans="4:27" s="32" customFormat="1" ht="15">
      <c r="D153" s="308"/>
      <c r="E153" s="308"/>
      <c r="F153" s="308"/>
      <c r="G153" s="308"/>
      <c r="H153" s="308"/>
      <c r="I153" s="308"/>
      <c r="J153" s="308"/>
      <c r="K153" s="308"/>
      <c r="L153" s="308"/>
      <c r="M153" s="308"/>
      <c r="N153" s="308"/>
      <c r="O153" s="308"/>
      <c r="P153" s="308"/>
      <c r="Q153" s="308"/>
      <c r="S153" s="365"/>
      <c r="AA153" s="249"/>
    </row>
    <row r="154" spans="4:27" s="32" customFormat="1" ht="15">
      <c r="D154" s="308"/>
      <c r="E154" s="308"/>
      <c r="F154" s="308"/>
      <c r="G154" s="308"/>
      <c r="H154" s="308"/>
      <c r="I154" s="308"/>
      <c r="J154" s="308"/>
      <c r="K154" s="308"/>
      <c r="L154" s="308"/>
      <c r="M154" s="308"/>
      <c r="N154" s="308"/>
      <c r="O154" s="308"/>
      <c r="P154" s="308"/>
      <c r="Q154" s="308"/>
      <c r="S154" s="365"/>
      <c r="AA154" s="249"/>
    </row>
    <row r="155" spans="4:27" s="32" customFormat="1" ht="15">
      <c r="D155" s="308"/>
      <c r="E155" s="308"/>
      <c r="F155" s="308"/>
      <c r="G155" s="308"/>
      <c r="H155" s="308"/>
      <c r="I155" s="308"/>
      <c r="J155" s="308"/>
      <c r="K155" s="308"/>
      <c r="L155" s="308"/>
      <c r="M155" s="308"/>
      <c r="N155" s="308"/>
      <c r="O155" s="308"/>
      <c r="P155" s="308"/>
      <c r="Q155" s="308"/>
      <c r="S155" s="365"/>
      <c r="AA155" s="249"/>
    </row>
    <row r="156" spans="4:27" s="32" customFormat="1" ht="15">
      <c r="D156" s="308"/>
      <c r="E156" s="308"/>
      <c r="F156" s="308"/>
      <c r="G156" s="308"/>
      <c r="H156" s="308"/>
      <c r="I156" s="308"/>
      <c r="J156" s="308"/>
      <c r="K156" s="308"/>
      <c r="L156" s="308"/>
      <c r="M156" s="308"/>
      <c r="N156" s="308"/>
      <c r="O156" s="308"/>
      <c r="P156" s="308"/>
      <c r="Q156" s="308"/>
      <c r="S156" s="365"/>
      <c r="AA156" s="249"/>
    </row>
    <row r="157" spans="4:27" s="32" customFormat="1" ht="15">
      <c r="D157" s="308"/>
      <c r="E157" s="308"/>
      <c r="F157" s="308"/>
      <c r="G157" s="308"/>
      <c r="H157" s="308"/>
      <c r="I157" s="308"/>
      <c r="J157" s="308"/>
      <c r="K157" s="308"/>
      <c r="L157" s="308"/>
      <c r="M157" s="308"/>
      <c r="N157" s="308"/>
      <c r="O157" s="308"/>
      <c r="P157" s="308"/>
      <c r="Q157" s="308"/>
      <c r="S157" s="365"/>
      <c r="AA157" s="249"/>
    </row>
    <row r="158" spans="4:27" s="32" customFormat="1" ht="15">
      <c r="D158" s="308"/>
      <c r="E158" s="308"/>
      <c r="F158" s="308"/>
      <c r="G158" s="308"/>
      <c r="H158" s="308"/>
      <c r="I158" s="308"/>
      <c r="J158" s="308"/>
      <c r="K158" s="308"/>
      <c r="L158" s="308"/>
      <c r="M158" s="308"/>
      <c r="N158" s="308"/>
      <c r="O158" s="308"/>
      <c r="P158" s="308"/>
      <c r="Q158" s="308"/>
      <c r="S158" s="365"/>
      <c r="AA158" s="249"/>
    </row>
    <row r="159" spans="4:27" s="32" customFormat="1" ht="15">
      <c r="D159" s="308"/>
      <c r="E159" s="308"/>
      <c r="F159" s="308"/>
      <c r="G159" s="308"/>
      <c r="H159" s="308"/>
      <c r="I159" s="308"/>
      <c r="J159" s="308"/>
      <c r="K159" s="308"/>
      <c r="L159" s="308"/>
      <c r="M159" s="308"/>
      <c r="N159" s="308"/>
      <c r="O159" s="308"/>
      <c r="P159" s="308"/>
      <c r="Q159" s="308"/>
      <c r="S159" s="365"/>
      <c r="AA159" s="249"/>
    </row>
    <row r="160" spans="4:27" s="32" customFormat="1" ht="15">
      <c r="D160" s="308"/>
      <c r="E160" s="308"/>
      <c r="F160" s="308"/>
      <c r="G160" s="308"/>
      <c r="H160" s="308"/>
      <c r="I160" s="308"/>
      <c r="J160" s="308"/>
      <c r="K160" s="308"/>
      <c r="L160" s="308"/>
      <c r="M160" s="308"/>
      <c r="N160" s="308"/>
      <c r="O160" s="308"/>
      <c r="P160" s="308"/>
      <c r="Q160" s="308"/>
      <c r="S160" s="365"/>
      <c r="AA160" s="249"/>
    </row>
    <row r="161" spans="4:27" s="32" customFormat="1" ht="15">
      <c r="D161" s="308"/>
      <c r="E161" s="308"/>
      <c r="F161" s="308"/>
      <c r="G161" s="308"/>
      <c r="H161" s="308"/>
      <c r="I161" s="308"/>
      <c r="J161" s="308"/>
      <c r="K161" s="308"/>
      <c r="L161" s="308"/>
      <c r="M161" s="308"/>
      <c r="N161" s="308"/>
      <c r="O161" s="308"/>
      <c r="P161" s="308"/>
      <c r="Q161" s="308"/>
      <c r="S161" s="365"/>
      <c r="AA161" s="249"/>
    </row>
    <row r="162" spans="4:27" s="32" customFormat="1" ht="15">
      <c r="D162" s="308"/>
      <c r="E162" s="308"/>
      <c r="F162" s="308"/>
      <c r="G162" s="308"/>
      <c r="H162" s="308"/>
      <c r="I162" s="308"/>
      <c r="J162" s="308"/>
      <c r="K162" s="308"/>
      <c r="L162" s="308"/>
      <c r="M162" s="308"/>
      <c r="N162" s="308"/>
      <c r="O162" s="308"/>
      <c r="P162" s="308"/>
      <c r="Q162" s="308"/>
      <c r="S162" s="365"/>
      <c r="AA162" s="249"/>
    </row>
    <row r="163" spans="4:27" s="32" customFormat="1" ht="15">
      <c r="D163" s="308"/>
      <c r="E163" s="308"/>
      <c r="F163" s="308"/>
      <c r="G163" s="308"/>
      <c r="H163" s="308"/>
      <c r="I163" s="308"/>
      <c r="J163" s="308"/>
      <c r="K163" s="308"/>
      <c r="L163" s="308"/>
      <c r="M163" s="308"/>
      <c r="N163" s="308"/>
      <c r="O163" s="308"/>
      <c r="P163" s="308"/>
      <c r="Q163" s="308"/>
      <c r="S163" s="365"/>
      <c r="AA163" s="249"/>
    </row>
    <row r="164" spans="4:27" s="32" customFormat="1" ht="15">
      <c r="D164" s="308"/>
      <c r="E164" s="308"/>
      <c r="F164" s="308"/>
      <c r="G164" s="308"/>
      <c r="H164" s="308"/>
      <c r="I164" s="308"/>
      <c r="J164" s="308"/>
      <c r="K164" s="308"/>
      <c r="L164" s="308"/>
      <c r="M164" s="308"/>
      <c r="N164" s="308"/>
      <c r="O164" s="308"/>
      <c r="P164" s="308"/>
      <c r="Q164" s="308"/>
      <c r="S164" s="365"/>
      <c r="AA164" s="249"/>
    </row>
    <row r="165" spans="4:27" s="32" customFormat="1" ht="15">
      <c r="D165" s="308"/>
      <c r="E165" s="308"/>
      <c r="F165" s="308"/>
      <c r="G165" s="308"/>
      <c r="H165" s="308"/>
      <c r="I165" s="308"/>
      <c r="J165" s="308"/>
      <c r="K165" s="308"/>
      <c r="L165" s="308"/>
      <c r="M165" s="308"/>
      <c r="N165" s="308"/>
      <c r="O165" s="308"/>
      <c r="P165" s="308"/>
      <c r="Q165" s="308"/>
      <c r="S165" s="365"/>
      <c r="AA165" s="249"/>
    </row>
    <row r="166" spans="4:27" s="32" customFormat="1" ht="15">
      <c r="D166" s="308"/>
      <c r="E166" s="308"/>
      <c r="F166" s="308"/>
      <c r="G166" s="308"/>
      <c r="H166" s="308"/>
      <c r="I166" s="308"/>
      <c r="J166" s="308"/>
      <c r="K166" s="308"/>
      <c r="L166" s="308"/>
      <c r="M166" s="308"/>
      <c r="N166" s="308"/>
      <c r="O166" s="308"/>
      <c r="P166" s="308"/>
      <c r="Q166" s="308"/>
      <c r="S166" s="365"/>
      <c r="AA166" s="249"/>
    </row>
    <row r="167" spans="4:27" s="32" customFormat="1" ht="15">
      <c r="D167" s="308"/>
      <c r="E167" s="308"/>
      <c r="F167" s="308"/>
      <c r="G167" s="308"/>
      <c r="H167" s="308"/>
      <c r="I167" s="308"/>
      <c r="J167" s="308"/>
      <c r="K167" s="308"/>
      <c r="L167" s="308"/>
      <c r="M167" s="308"/>
      <c r="N167" s="308"/>
      <c r="O167" s="308"/>
      <c r="P167" s="308"/>
      <c r="Q167" s="308"/>
      <c r="S167" s="365"/>
      <c r="AA167" s="249"/>
    </row>
    <row r="168" spans="4:27" s="32" customFormat="1" ht="15">
      <c r="D168" s="308"/>
      <c r="E168" s="308"/>
      <c r="F168" s="308"/>
      <c r="G168" s="308"/>
      <c r="H168" s="308"/>
      <c r="I168" s="308"/>
      <c r="J168" s="308"/>
      <c r="K168" s="308"/>
      <c r="L168" s="308"/>
      <c r="M168" s="308"/>
      <c r="N168" s="308"/>
      <c r="O168" s="308"/>
      <c r="P168" s="308"/>
      <c r="Q168" s="308"/>
      <c r="S168" s="365"/>
      <c r="AA168" s="249"/>
    </row>
    <row r="169" spans="4:27" s="32" customFormat="1" ht="15">
      <c r="D169" s="308"/>
      <c r="E169" s="308"/>
      <c r="F169" s="308"/>
      <c r="G169" s="308"/>
      <c r="H169" s="308"/>
      <c r="I169" s="308"/>
      <c r="J169" s="308"/>
      <c r="K169" s="308"/>
      <c r="L169" s="308"/>
      <c r="M169" s="308"/>
      <c r="N169" s="308"/>
      <c r="O169" s="308"/>
      <c r="P169" s="308"/>
      <c r="Q169" s="308"/>
      <c r="S169" s="365"/>
      <c r="AA169" s="249"/>
    </row>
    <row r="170" spans="4:27" s="32" customFormat="1" ht="15">
      <c r="D170" s="308"/>
      <c r="E170" s="308"/>
      <c r="F170" s="308"/>
      <c r="G170" s="308"/>
      <c r="H170" s="308"/>
      <c r="I170" s="308"/>
      <c r="J170" s="308"/>
      <c r="K170" s="308"/>
      <c r="L170" s="308"/>
      <c r="M170" s="308"/>
      <c r="N170" s="308"/>
      <c r="O170" s="308"/>
      <c r="P170" s="308"/>
      <c r="Q170" s="308"/>
      <c r="S170" s="365"/>
      <c r="AA170" s="249"/>
    </row>
    <row r="171" spans="4:27" s="32" customFormat="1" ht="15">
      <c r="D171" s="308"/>
      <c r="E171" s="308"/>
      <c r="F171" s="308"/>
      <c r="G171" s="308"/>
      <c r="H171" s="308"/>
      <c r="I171" s="308"/>
      <c r="J171" s="308"/>
      <c r="K171" s="308"/>
      <c r="L171" s="308"/>
      <c r="M171" s="308"/>
      <c r="N171" s="308"/>
      <c r="O171" s="308"/>
      <c r="P171" s="308"/>
      <c r="Q171" s="308"/>
      <c r="S171" s="365"/>
      <c r="AA171" s="249"/>
    </row>
    <row r="172" spans="4:27" s="32" customFormat="1" ht="15">
      <c r="D172" s="308"/>
      <c r="E172" s="308"/>
      <c r="F172" s="308"/>
      <c r="G172" s="308"/>
      <c r="H172" s="308"/>
      <c r="I172" s="308"/>
      <c r="J172" s="308"/>
      <c r="K172" s="308"/>
      <c r="L172" s="308"/>
      <c r="M172" s="308"/>
      <c r="N172" s="308"/>
      <c r="O172" s="308"/>
      <c r="P172" s="308"/>
      <c r="Q172" s="308"/>
      <c r="S172" s="365"/>
      <c r="AA172" s="249"/>
    </row>
    <row r="173" spans="4:27" s="32" customFormat="1" ht="15">
      <c r="D173" s="308"/>
      <c r="E173" s="308"/>
      <c r="F173" s="308"/>
      <c r="G173" s="308"/>
      <c r="H173" s="308"/>
      <c r="I173" s="308"/>
      <c r="J173" s="308"/>
      <c r="K173" s="308"/>
      <c r="L173" s="308"/>
      <c r="M173" s="308"/>
      <c r="N173" s="308"/>
      <c r="O173" s="308"/>
      <c r="P173" s="308"/>
      <c r="Q173" s="308"/>
      <c r="S173" s="365"/>
      <c r="AA173" s="249"/>
    </row>
    <row r="174" spans="4:27" s="32" customFormat="1" ht="15">
      <c r="D174" s="308"/>
      <c r="E174" s="308"/>
      <c r="F174" s="308"/>
      <c r="G174" s="308"/>
      <c r="H174" s="308"/>
      <c r="I174" s="308"/>
      <c r="J174" s="308"/>
      <c r="K174" s="308"/>
      <c r="L174" s="308"/>
      <c r="M174" s="308"/>
      <c r="N174" s="308"/>
      <c r="O174" s="308"/>
      <c r="P174" s="308"/>
      <c r="Q174" s="308"/>
      <c r="S174" s="365"/>
      <c r="AA174" s="249"/>
    </row>
    <row r="175" spans="4:27" s="32" customFormat="1" ht="15">
      <c r="D175" s="308"/>
      <c r="E175" s="308"/>
      <c r="F175" s="308"/>
      <c r="G175" s="308"/>
      <c r="H175" s="308"/>
      <c r="I175" s="308"/>
      <c r="J175" s="308"/>
      <c r="K175" s="308"/>
      <c r="L175" s="308"/>
      <c r="M175" s="308"/>
      <c r="N175" s="308"/>
      <c r="O175" s="308"/>
      <c r="P175" s="308"/>
      <c r="Q175" s="308"/>
      <c r="S175" s="365"/>
      <c r="AA175" s="249"/>
    </row>
    <row r="176" spans="4:27" s="32" customFormat="1" ht="15">
      <c r="D176" s="308"/>
      <c r="E176" s="308"/>
      <c r="F176" s="308"/>
      <c r="G176" s="308"/>
      <c r="H176" s="308"/>
      <c r="I176" s="308"/>
      <c r="J176" s="308"/>
      <c r="K176" s="308"/>
      <c r="L176" s="308"/>
      <c r="M176" s="308"/>
      <c r="N176" s="308"/>
      <c r="O176" s="308"/>
      <c r="P176" s="308"/>
      <c r="Q176" s="308"/>
      <c r="S176" s="365"/>
      <c r="AA176" s="249"/>
    </row>
    <row r="177" spans="4:27" s="32" customFormat="1" ht="15">
      <c r="D177" s="308"/>
      <c r="E177" s="308"/>
      <c r="F177" s="308"/>
      <c r="G177" s="308"/>
      <c r="H177" s="308"/>
      <c r="I177" s="308"/>
      <c r="J177" s="308"/>
      <c r="K177" s="308"/>
      <c r="L177" s="308"/>
      <c r="M177" s="308"/>
      <c r="N177" s="308"/>
      <c r="O177" s="308"/>
      <c r="P177" s="308"/>
      <c r="Q177" s="308"/>
      <c r="S177" s="365"/>
      <c r="AA177" s="249"/>
    </row>
    <row r="178" spans="4:27" s="32" customFormat="1" ht="15">
      <c r="D178" s="308"/>
      <c r="E178" s="308"/>
      <c r="F178" s="308"/>
      <c r="G178" s="308"/>
      <c r="H178" s="308"/>
      <c r="I178" s="308"/>
      <c r="J178" s="308"/>
      <c r="K178" s="308"/>
      <c r="L178" s="308"/>
      <c r="M178" s="308"/>
      <c r="N178" s="308"/>
      <c r="O178" s="308"/>
      <c r="P178" s="308"/>
      <c r="Q178" s="308"/>
      <c r="S178" s="365"/>
      <c r="AA178" s="249"/>
    </row>
    <row r="179" spans="4:27" s="32" customFormat="1" ht="15">
      <c r="D179" s="308"/>
      <c r="E179" s="308"/>
      <c r="F179" s="308"/>
      <c r="G179" s="308"/>
      <c r="H179" s="308"/>
      <c r="I179" s="308"/>
      <c r="J179" s="308"/>
      <c r="K179" s="308"/>
      <c r="L179" s="308"/>
      <c r="M179" s="308"/>
      <c r="N179" s="308"/>
      <c r="O179" s="308"/>
      <c r="P179" s="308"/>
      <c r="Q179" s="308"/>
      <c r="S179" s="365"/>
      <c r="AA179" s="249"/>
    </row>
    <row r="180" spans="4:27" s="32" customFormat="1" ht="15">
      <c r="D180" s="308"/>
      <c r="E180" s="308"/>
      <c r="F180" s="308"/>
      <c r="G180" s="308"/>
      <c r="H180" s="308"/>
      <c r="I180" s="308"/>
      <c r="J180" s="308"/>
      <c r="K180" s="308"/>
      <c r="L180" s="308"/>
      <c r="M180" s="308"/>
      <c r="N180" s="308"/>
      <c r="O180" s="308"/>
      <c r="P180" s="308"/>
      <c r="Q180" s="308"/>
      <c r="S180" s="365"/>
      <c r="AA180" s="249"/>
    </row>
    <row r="181" spans="4:27" s="32" customFormat="1" ht="15">
      <c r="D181" s="308"/>
      <c r="E181" s="308"/>
      <c r="F181" s="308"/>
      <c r="G181" s="308"/>
      <c r="H181" s="308"/>
      <c r="I181" s="308"/>
      <c r="J181" s="308"/>
      <c r="K181" s="308"/>
      <c r="L181" s="308"/>
      <c r="M181" s="308"/>
      <c r="N181" s="308"/>
      <c r="O181" s="308"/>
      <c r="P181" s="308"/>
      <c r="Q181" s="308"/>
      <c r="S181" s="365"/>
      <c r="AA181" s="249"/>
    </row>
    <row r="182" spans="4:27" s="32" customFormat="1" ht="15">
      <c r="D182" s="308"/>
      <c r="E182" s="308"/>
      <c r="F182" s="308"/>
      <c r="G182" s="308"/>
      <c r="H182" s="308"/>
      <c r="I182" s="308"/>
      <c r="J182" s="308"/>
      <c r="K182" s="308"/>
      <c r="L182" s="308"/>
      <c r="M182" s="308"/>
      <c r="N182" s="308"/>
      <c r="O182" s="308"/>
      <c r="P182" s="308"/>
      <c r="Q182" s="308"/>
      <c r="S182" s="365"/>
      <c r="AA182" s="249"/>
    </row>
    <row r="183" spans="4:27" s="32" customFormat="1" ht="15">
      <c r="D183" s="308"/>
      <c r="E183" s="308"/>
      <c r="F183" s="308"/>
      <c r="G183" s="308"/>
      <c r="H183" s="308"/>
      <c r="I183" s="308"/>
      <c r="J183" s="308"/>
      <c r="K183" s="308"/>
      <c r="L183" s="308"/>
      <c r="M183" s="308"/>
      <c r="N183" s="308"/>
      <c r="O183" s="308"/>
      <c r="P183" s="308"/>
      <c r="Q183" s="308"/>
      <c r="S183" s="365"/>
      <c r="AA183" s="249"/>
    </row>
    <row r="184" spans="4:27" s="32" customFormat="1" ht="15">
      <c r="D184" s="308"/>
      <c r="E184" s="308"/>
      <c r="F184" s="308"/>
      <c r="G184" s="308"/>
      <c r="H184" s="308"/>
      <c r="I184" s="308"/>
      <c r="J184" s="308"/>
      <c r="K184" s="308"/>
      <c r="L184" s="308"/>
      <c r="M184" s="308"/>
      <c r="N184" s="308"/>
      <c r="O184" s="308"/>
      <c r="P184" s="308"/>
      <c r="Q184" s="308"/>
      <c r="S184" s="365"/>
      <c r="AA184" s="249"/>
    </row>
    <row r="185" spans="4:27" s="32" customFormat="1" ht="15">
      <c r="D185" s="308"/>
      <c r="E185" s="308"/>
      <c r="F185" s="308"/>
      <c r="G185" s="308"/>
      <c r="H185" s="308"/>
      <c r="I185" s="308"/>
      <c r="J185" s="308"/>
      <c r="K185" s="308"/>
      <c r="L185" s="308"/>
      <c r="M185" s="308"/>
      <c r="N185" s="308"/>
      <c r="O185" s="308"/>
      <c r="P185" s="308"/>
      <c r="Q185" s="308"/>
      <c r="S185" s="365"/>
      <c r="AA185" s="249"/>
    </row>
    <row r="186" spans="4:27" s="32" customFormat="1" ht="15">
      <c r="D186" s="308"/>
      <c r="E186" s="308"/>
      <c r="F186" s="308"/>
      <c r="G186" s="308"/>
      <c r="H186" s="308"/>
      <c r="I186" s="308"/>
      <c r="J186" s="308"/>
      <c r="K186" s="308"/>
      <c r="L186" s="308"/>
      <c r="M186" s="308"/>
      <c r="N186" s="308"/>
      <c r="O186" s="308"/>
      <c r="P186" s="308"/>
      <c r="Q186" s="308"/>
      <c r="S186" s="365"/>
      <c r="AA186" s="249"/>
    </row>
    <row r="187" spans="4:27" s="32" customFormat="1" ht="15">
      <c r="D187" s="308"/>
      <c r="E187" s="308"/>
      <c r="F187" s="308"/>
      <c r="G187" s="308"/>
      <c r="H187" s="308"/>
      <c r="I187" s="308"/>
      <c r="J187" s="308"/>
      <c r="K187" s="308"/>
      <c r="L187" s="308"/>
      <c r="M187" s="308"/>
      <c r="N187" s="308"/>
      <c r="O187" s="308"/>
      <c r="P187" s="308"/>
      <c r="Q187" s="308"/>
      <c r="S187" s="365"/>
      <c r="AA187" s="249"/>
    </row>
    <row r="188" spans="4:27" s="32" customFormat="1" ht="15">
      <c r="D188" s="308"/>
      <c r="E188" s="308"/>
      <c r="F188" s="308"/>
      <c r="G188" s="308"/>
      <c r="H188" s="308"/>
      <c r="I188" s="308"/>
      <c r="J188" s="308"/>
      <c r="K188" s="308"/>
      <c r="L188" s="308"/>
      <c r="M188" s="308"/>
      <c r="N188" s="308"/>
      <c r="O188" s="308"/>
      <c r="P188" s="308"/>
      <c r="Q188" s="308"/>
      <c r="S188" s="365"/>
      <c r="AA188" s="249"/>
    </row>
    <row r="189" spans="4:27" s="32" customFormat="1" ht="15">
      <c r="D189" s="308"/>
      <c r="E189" s="308"/>
      <c r="F189" s="308"/>
      <c r="G189" s="308"/>
      <c r="H189" s="308"/>
      <c r="I189" s="308"/>
      <c r="J189" s="308"/>
      <c r="K189" s="308"/>
      <c r="L189" s="308"/>
      <c r="M189" s="308"/>
      <c r="N189" s="308"/>
      <c r="O189" s="308"/>
      <c r="P189" s="308"/>
      <c r="Q189" s="308"/>
      <c r="S189" s="365"/>
      <c r="AA189" s="249"/>
    </row>
    <row r="190" spans="4:27" s="32" customFormat="1" ht="15">
      <c r="D190" s="308"/>
      <c r="E190" s="308"/>
      <c r="F190" s="308"/>
      <c r="G190" s="308"/>
      <c r="H190" s="308"/>
      <c r="I190" s="308"/>
      <c r="J190" s="308"/>
      <c r="K190" s="308"/>
      <c r="L190" s="308"/>
      <c r="M190" s="308"/>
      <c r="N190" s="308"/>
      <c r="O190" s="308"/>
      <c r="P190" s="308"/>
      <c r="Q190" s="308"/>
      <c r="S190" s="365"/>
      <c r="AA190" s="249"/>
    </row>
    <row r="191" spans="4:27" s="32" customFormat="1" ht="15">
      <c r="D191" s="308"/>
      <c r="E191" s="308"/>
      <c r="F191" s="308"/>
      <c r="G191" s="308"/>
      <c r="H191" s="308"/>
      <c r="I191" s="308"/>
      <c r="J191" s="308"/>
      <c r="K191" s="308"/>
      <c r="L191" s="308"/>
      <c r="M191" s="308"/>
      <c r="N191" s="308"/>
      <c r="O191" s="308"/>
      <c r="P191" s="308"/>
      <c r="Q191" s="308"/>
      <c r="S191" s="365"/>
      <c r="AA191" s="249"/>
    </row>
    <row r="192" spans="4:27" s="32" customFormat="1" ht="15">
      <c r="D192" s="308"/>
      <c r="E192" s="308"/>
      <c r="F192" s="308"/>
      <c r="G192" s="308"/>
      <c r="H192" s="308"/>
      <c r="I192" s="308"/>
      <c r="J192" s="308"/>
      <c r="K192" s="308"/>
      <c r="L192" s="308"/>
      <c r="M192" s="308"/>
      <c r="N192" s="308"/>
      <c r="O192" s="308"/>
      <c r="P192" s="308"/>
      <c r="Q192" s="308"/>
      <c r="S192" s="365"/>
      <c r="AA192" s="249"/>
    </row>
    <row r="193" spans="4:27" s="32" customFormat="1" ht="15">
      <c r="D193" s="308"/>
      <c r="E193" s="308"/>
      <c r="F193" s="308"/>
      <c r="G193" s="308"/>
      <c r="H193" s="308"/>
      <c r="I193" s="308"/>
      <c r="J193" s="308"/>
      <c r="K193" s="308"/>
      <c r="L193" s="308"/>
      <c r="M193" s="308"/>
      <c r="N193" s="308"/>
      <c r="O193" s="308"/>
      <c r="P193" s="308"/>
      <c r="Q193" s="308"/>
      <c r="S193" s="365"/>
      <c r="AA193" s="249"/>
    </row>
    <row r="194" spans="4:27" s="32" customFormat="1" ht="15">
      <c r="D194" s="308"/>
      <c r="E194" s="308"/>
      <c r="F194" s="308"/>
      <c r="G194" s="308"/>
      <c r="H194" s="308"/>
      <c r="I194" s="308"/>
      <c r="J194" s="308"/>
      <c r="K194" s="308"/>
      <c r="L194" s="308"/>
      <c r="M194" s="308"/>
      <c r="N194" s="308"/>
      <c r="O194" s="308"/>
      <c r="P194" s="308"/>
      <c r="Q194" s="308"/>
      <c r="S194" s="365"/>
      <c r="AA194" s="249"/>
    </row>
    <row r="195" spans="4:27" s="32" customFormat="1" ht="15">
      <c r="D195" s="308"/>
      <c r="E195" s="308"/>
      <c r="F195" s="308"/>
      <c r="G195" s="308"/>
      <c r="H195" s="308"/>
      <c r="I195" s="308"/>
      <c r="J195" s="308"/>
      <c r="K195" s="308"/>
      <c r="L195" s="308"/>
      <c r="M195" s="308"/>
      <c r="N195" s="308"/>
      <c r="O195" s="308"/>
      <c r="P195" s="308"/>
      <c r="Q195" s="308"/>
      <c r="S195" s="365"/>
      <c r="AA195" s="249"/>
    </row>
    <row r="196" spans="4:27" s="32" customFormat="1" ht="15">
      <c r="D196" s="308"/>
      <c r="E196" s="308"/>
      <c r="F196" s="308"/>
      <c r="G196" s="308"/>
      <c r="H196" s="308"/>
      <c r="I196" s="308"/>
      <c r="J196" s="308"/>
      <c r="K196" s="308"/>
      <c r="L196" s="308"/>
      <c r="M196" s="308"/>
      <c r="N196" s="308"/>
      <c r="O196" s="308"/>
      <c r="P196" s="308"/>
      <c r="Q196" s="308"/>
      <c r="S196" s="365"/>
      <c r="AA196" s="249"/>
    </row>
    <row r="197" spans="4:27" s="32" customFormat="1" ht="15">
      <c r="D197" s="308"/>
      <c r="E197" s="308"/>
      <c r="F197" s="308"/>
      <c r="G197" s="308"/>
      <c r="H197" s="308"/>
      <c r="I197" s="308"/>
      <c r="J197" s="308"/>
      <c r="K197" s="308"/>
      <c r="L197" s="308"/>
      <c r="M197" s="308"/>
      <c r="N197" s="308"/>
      <c r="O197" s="308"/>
      <c r="P197" s="308"/>
      <c r="Q197" s="308"/>
      <c r="S197" s="365"/>
      <c r="AA197" s="249"/>
    </row>
    <row r="198" spans="4:27" s="32" customFormat="1" ht="15">
      <c r="D198" s="308"/>
      <c r="E198" s="308"/>
      <c r="F198" s="308"/>
      <c r="G198" s="308"/>
      <c r="H198" s="308"/>
      <c r="I198" s="308"/>
      <c r="J198" s="308"/>
      <c r="K198" s="308"/>
      <c r="L198" s="308"/>
      <c r="M198" s="308"/>
      <c r="N198" s="308"/>
      <c r="O198" s="308"/>
      <c r="P198" s="308"/>
      <c r="Q198" s="308"/>
      <c r="S198" s="365"/>
      <c r="AA198" s="249"/>
    </row>
    <row r="199" spans="4:27" s="32" customFormat="1" ht="15">
      <c r="D199" s="308"/>
      <c r="E199" s="308"/>
      <c r="F199" s="308"/>
      <c r="G199" s="308"/>
      <c r="H199" s="308"/>
      <c r="I199" s="308"/>
      <c r="J199" s="308"/>
      <c r="K199" s="308"/>
      <c r="L199" s="308"/>
      <c r="M199" s="308"/>
      <c r="N199" s="308"/>
      <c r="O199" s="308"/>
      <c r="P199" s="308"/>
      <c r="Q199" s="308"/>
      <c r="S199" s="365"/>
      <c r="AA199" s="249"/>
    </row>
    <row r="200" spans="4:27" s="32" customFormat="1" ht="15">
      <c r="D200" s="308"/>
      <c r="E200" s="308"/>
      <c r="F200" s="308"/>
      <c r="G200" s="308"/>
      <c r="H200" s="308"/>
      <c r="I200" s="308"/>
      <c r="J200" s="308"/>
      <c r="K200" s="308"/>
      <c r="L200" s="308"/>
      <c r="M200" s="308"/>
      <c r="N200" s="308"/>
      <c r="O200" s="308"/>
      <c r="P200" s="308"/>
      <c r="Q200" s="308"/>
      <c r="S200" s="365"/>
      <c r="AA200" s="249"/>
    </row>
    <row r="201" spans="4:27" s="32" customFormat="1" ht="15">
      <c r="D201" s="308"/>
      <c r="E201" s="308"/>
      <c r="F201" s="308"/>
      <c r="G201" s="308"/>
      <c r="H201" s="308"/>
      <c r="I201" s="308"/>
      <c r="J201" s="308"/>
      <c r="K201" s="308"/>
      <c r="L201" s="308"/>
      <c r="M201" s="308"/>
      <c r="N201" s="308"/>
      <c r="O201" s="308"/>
      <c r="P201" s="308"/>
      <c r="Q201" s="308"/>
      <c r="S201" s="365"/>
      <c r="AA201" s="249"/>
    </row>
    <row r="202" spans="4:27" s="32" customFormat="1" ht="15">
      <c r="D202" s="308"/>
      <c r="E202" s="308"/>
      <c r="F202" s="308"/>
      <c r="G202" s="308"/>
      <c r="H202" s="308"/>
      <c r="I202" s="308"/>
      <c r="J202" s="308"/>
      <c r="K202" s="308"/>
      <c r="L202" s="308"/>
      <c r="M202" s="308"/>
      <c r="N202" s="308"/>
      <c r="O202" s="308"/>
      <c r="P202" s="308"/>
      <c r="Q202" s="308"/>
      <c r="S202" s="365"/>
      <c r="AA202" s="249"/>
    </row>
    <row r="203" spans="4:27" s="32" customFormat="1" ht="15">
      <c r="D203" s="308"/>
      <c r="E203" s="308"/>
      <c r="F203" s="308"/>
      <c r="G203" s="308"/>
      <c r="H203" s="308"/>
      <c r="I203" s="308"/>
      <c r="J203" s="308"/>
      <c r="K203" s="308"/>
      <c r="L203" s="308"/>
      <c r="M203" s="308"/>
      <c r="N203" s="308"/>
      <c r="O203" s="308"/>
      <c r="P203" s="308"/>
      <c r="Q203" s="308"/>
      <c r="S203" s="365"/>
      <c r="AA203" s="249"/>
    </row>
    <row r="204" spans="4:27" s="32" customFormat="1" ht="15">
      <c r="D204" s="308"/>
      <c r="E204" s="308"/>
      <c r="F204" s="308"/>
      <c r="G204" s="308"/>
      <c r="H204" s="308"/>
      <c r="I204" s="308"/>
      <c r="J204" s="308"/>
      <c r="K204" s="308"/>
      <c r="L204" s="308"/>
      <c r="M204" s="308"/>
      <c r="N204" s="308"/>
      <c r="O204" s="308"/>
      <c r="P204" s="308"/>
      <c r="Q204" s="308"/>
      <c r="S204" s="365"/>
      <c r="AA204" s="249"/>
    </row>
    <row r="205" spans="4:27" s="32" customFormat="1" ht="15">
      <c r="D205" s="308"/>
      <c r="E205" s="308"/>
      <c r="F205" s="308"/>
      <c r="G205" s="308"/>
      <c r="H205" s="308"/>
      <c r="I205" s="308"/>
      <c r="J205" s="308"/>
      <c r="K205" s="308"/>
      <c r="L205" s="308"/>
      <c r="M205" s="308"/>
      <c r="N205" s="308"/>
      <c r="O205" s="308"/>
      <c r="P205" s="308"/>
      <c r="Q205" s="308"/>
      <c r="S205" s="365"/>
      <c r="AA205" s="249"/>
    </row>
    <row r="206" spans="4:27" s="32" customFormat="1" ht="15">
      <c r="D206" s="308"/>
      <c r="E206" s="308"/>
      <c r="F206" s="308"/>
      <c r="G206" s="308"/>
      <c r="H206" s="308"/>
      <c r="I206" s="308"/>
      <c r="J206" s="308"/>
      <c r="K206" s="308"/>
      <c r="L206" s="308"/>
      <c r="M206" s="308"/>
      <c r="N206" s="308"/>
      <c r="O206" s="308"/>
      <c r="P206" s="308"/>
      <c r="Q206" s="308"/>
      <c r="S206" s="365"/>
      <c r="AA206" s="249"/>
    </row>
    <row r="207" spans="4:27" s="32" customFormat="1" ht="15">
      <c r="D207" s="308"/>
      <c r="E207" s="308"/>
      <c r="F207" s="308"/>
      <c r="G207" s="308"/>
      <c r="H207" s="308"/>
      <c r="I207" s="308"/>
      <c r="J207" s="308"/>
      <c r="K207" s="308"/>
      <c r="L207" s="308"/>
      <c r="M207" s="308"/>
      <c r="N207" s="308"/>
      <c r="O207" s="308"/>
      <c r="P207" s="308"/>
      <c r="Q207" s="308"/>
      <c r="S207" s="365"/>
      <c r="AA207" s="249"/>
    </row>
    <row r="208" spans="4:27" s="32" customFormat="1" ht="15">
      <c r="D208" s="308"/>
      <c r="E208" s="308"/>
      <c r="F208" s="308"/>
      <c r="G208" s="308"/>
      <c r="H208" s="308"/>
      <c r="I208" s="308"/>
      <c r="J208" s="308"/>
      <c r="K208" s="308"/>
      <c r="L208" s="308"/>
      <c r="M208" s="308"/>
      <c r="N208" s="308"/>
      <c r="O208" s="308"/>
      <c r="P208" s="308"/>
      <c r="Q208" s="308"/>
      <c r="S208" s="365"/>
      <c r="AA208" s="249"/>
    </row>
    <row r="209" spans="4:27" s="32" customFormat="1" ht="15">
      <c r="D209" s="308"/>
      <c r="E209" s="308"/>
      <c r="F209" s="308"/>
      <c r="G209" s="308"/>
      <c r="H209" s="308"/>
      <c r="I209" s="308"/>
      <c r="J209" s="308"/>
      <c r="K209" s="308"/>
      <c r="L209" s="308"/>
      <c r="M209" s="308"/>
      <c r="N209" s="308"/>
      <c r="O209" s="308"/>
      <c r="P209" s="308"/>
      <c r="Q209" s="308"/>
      <c r="S209" s="365"/>
      <c r="AA209" s="249"/>
    </row>
    <row r="210" spans="4:27" s="32" customFormat="1" ht="15">
      <c r="D210" s="308"/>
      <c r="E210" s="308"/>
      <c r="F210" s="308"/>
      <c r="G210" s="308"/>
      <c r="H210" s="308"/>
      <c r="I210" s="308"/>
      <c r="J210" s="308"/>
      <c r="K210" s="308"/>
      <c r="L210" s="308"/>
      <c r="M210" s="308"/>
      <c r="N210" s="308"/>
      <c r="O210" s="308"/>
      <c r="P210" s="308"/>
      <c r="Q210" s="308"/>
      <c r="S210" s="365"/>
      <c r="AA210" s="249"/>
    </row>
    <row r="211" spans="4:27" s="32" customFormat="1" ht="15">
      <c r="D211" s="308"/>
      <c r="E211" s="308"/>
      <c r="F211" s="308"/>
      <c r="G211" s="308"/>
      <c r="H211" s="308"/>
      <c r="I211" s="308"/>
      <c r="J211" s="308"/>
      <c r="K211" s="308"/>
      <c r="L211" s="308"/>
      <c r="M211" s="308"/>
      <c r="N211" s="308"/>
      <c r="O211" s="308"/>
      <c r="P211" s="308"/>
      <c r="Q211" s="308"/>
      <c r="S211" s="365"/>
      <c r="AA211" s="249"/>
    </row>
    <row r="212" spans="4:27" s="32" customFormat="1" ht="15">
      <c r="D212" s="308"/>
      <c r="E212" s="308"/>
      <c r="F212" s="308"/>
      <c r="G212" s="308"/>
      <c r="H212" s="308"/>
      <c r="I212" s="308"/>
      <c r="J212" s="308"/>
      <c r="K212" s="308"/>
      <c r="L212" s="308"/>
      <c r="M212" s="308"/>
      <c r="N212" s="308"/>
      <c r="O212" s="308"/>
      <c r="P212" s="308"/>
      <c r="Q212" s="308"/>
      <c r="S212" s="365"/>
      <c r="AA212" s="249"/>
    </row>
    <row r="213" spans="4:27" s="32" customFormat="1" ht="15">
      <c r="D213" s="308"/>
      <c r="E213" s="308"/>
      <c r="F213" s="308"/>
      <c r="G213" s="308"/>
      <c r="H213" s="308"/>
      <c r="I213" s="308"/>
      <c r="J213" s="308"/>
      <c r="K213" s="308"/>
      <c r="L213" s="308"/>
      <c r="M213" s="308"/>
      <c r="N213" s="308"/>
      <c r="O213" s="308"/>
      <c r="P213" s="308"/>
      <c r="Q213" s="308"/>
      <c r="S213" s="365"/>
      <c r="AA213" s="249"/>
    </row>
    <row r="214" spans="4:27" s="32" customFormat="1" ht="15">
      <c r="D214" s="308"/>
      <c r="E214" s="308"/>
      <c r="F214" s="308"/>
      <c r="G214" s="308"/>
      <c r="H214" s="308"/>
      <c r="I214" s="308"/>
      <c r="J214" s="308"/>
      <c r="K214" s="308"/>
      <c r="L214" s="308"/>
      <c r="M214" s="308"/>
      <c r="N214" s="308"/>
      <c r="O214" s="308"/>
      <c r="P214" s="308"/>
      <c r="Q214" s="308"/>
      <c r="S214" s="365"/>
      <c r="AA214" s="249"/>
    </row>
    <row r="215" spans="4:27" s="32" customFormat="1" ht="15">
      <c r="D215" s="308"/>
      <c r="E215" s="308"/>
      <c r="F215" s="308"/>
      <c r="G215" s="308"/>
      <c r="H215" s="308"/>
      <c r="I215" s="308"/>
      <c r="J215" s="308"/>
      <c r="K215" s="308"/>
      <c r="L215" s="308"/>
      <c r="M215" s="308"/>
      <c r="N215" s="308"/>
      <c r="O215" s="308"/>
      <c r="P215" s="308"/>
      <c r="Q215" s="308"/>
      <c r="S215" s="365"/>
      <c r="AA215" s="249"/>
    </row>
    <row r="216" spans="4:27" s="32" customFormat="1" ht="15">
      <c r="D216" s="308"/>
      <c r="E216" s="308"/>
      <c r="F216" s="308"/>
      <c r="G216" s="308"/>
      <c r="H216" s="308"/>
      <c r="I216" s="308"/>
      <c r="J216" s="308"/>
      <c r="K216" s="308"/>
      <c r="L216" s="308"/>
      <c r="M216" s="308"/>
      <c r="N216" s="308"/>
      <c r="O216" s="308"/>
      <c r="P216" s="308"/>
      <c r="Q216" s="308"/>
      <c r="S216" s="365"/>
      <c r="AA216" s="249"/>
    </row>
    <row r="217" spans="4:27" s="32" customFormat="1" ht="15">
      <c r="D217" s="308"/>
      <c r="E217" s="308"/>
      <c r="F217" s="308"/>
      <c r="G217" s="308"/>
      <c r="H217" s="308"/>
      <c r="I217" s="308"/>
      <c r="J217" s="308"/>
      <c r="K217" s="308"/>
      <c r="L217" s="308"/>
      <c r="M217" s="308"/>
      <c r="N217" s="308"/>
      <c r="O217" s="308"/>
      <c r="P217" s="308"/>
      <c r="Q217" s="308"/>
      <c r="S217" s="365"/>
      <c r="AA217" s="249"/>
    </row>
    <row r="218" spans="4:27" s="32" customFormat="1" ht="15">
      <c r="D218" s="308"/>
      <c r="E218" s="308"/>
      <c r="F218" s="308"/>
      <c r="G218" s="308"/>
      <c r="H218" s="308"/>
      <c r="I218" s="308"/>
      <c r="J218" s="308"/>
      <c r="K218" s="308"/>
      <c r="L218" s="308"/>
      <c r="M218" s="308"/>
      <c r="N218" s="308"/>
      <c r="O218" s="308"/>
      <c r="P218" s="308"/>
      <c r="Q218" s="308"/>
      <c r="S218" s="365"/>
      <c r="AA218" s="249"/>
    </row>
    <row r="219" spans="4:27" s="32" customFormat="1" ht="15">
      <c r="D219" s="308"/>
      <c r="E219" s="308"/>
      <c r="F219" s="308"/>
      <c r="G219" s="308"/>
      <c r="H219" s="308"/>
      <c r="I219" s="308"/>
      <c r="J219" s="308"/>
      <c r="K219" s="308"/>
      <c r="L219" s="308"/>
      <c r="M219" s="308"/>
      <c r="N219" s="308"/>
      <c r="O219" s="308"/>
      <c r="P219" s="308"/>
      <c r="Q219" s="308"/>
      <c r="S219" s="365"/>
      <c r="AA219" s="249"/>
    </row>
    <row r="220" spans="4:27" s="32" customFormat="1" ht="15">
      <c r="D220" s="308"/>
      <c r="E220" s="308"/>
      <c r="F220" s="308"/>
      <c r="G220" s="308"/>
      <c r="H220" s="308"/>
      <c r="I220" s="308"/>
      <c r="J220" s="308"/>
      <c r="K220" s="308"/>
      <c r="L220" s="308"/>
      <c r="M220" s="308"/>
      <c r="N220" s="308"/>
      <c r="O220" s="308"/>
      <c r="P220" s="308"/>
      <c r="Q220" s="308"/>
      <c r="S220" s="365"/>
      <c r="AA220" s="249"/>
    </row>
    <row r="221" spans="4:27" s="32" customFormat="1" ht="15">
      <c r="D221" s="308"/>
      <c r="E221" s="308"/>
      <c r="F221" s="308"/>
      <c r="G221" s="308"/>
      <c r="H221" s="308"/>
      <c r="I221" s="308"/>
      <c r="J221" s="308"/>
      <c r="K221" s="308"/>
      <c r="L221" s="308"/>
      <c r="M221" s="308"/>
      <c r="N221" s="308"/>
      <c r="O221" s="308"/>
      <c r="P221" s="308"/>
      <c r="Q221" s="308"/>
      <c r="S221" s="365"/>
      <c r="AA221" s="249"/>
    </row>
    <row r="222" spans="4:27" s="32" customFormat="1" ht="15">
      <c r="D222" s="308"/>
      <c r="E222" s="308"/>
      <c r="F222" s="308"/>
      <c r="G222" s="308"/>
      <c r="H222" s="308"/>
      <c r="I222" s="308"/>
      <c r="J222" s="308"/>
      <c r="K222" s="308"/>
      <c r="L222" s="308"/>
      <c r="M222" s="308"/>
      <c r="N222" s="308"/>
      <c r="O222" s="308"/>
      <c r="P222" s="308"/>
      <c r="Q222" s="308"/>
      <c r="S222" s="365"/>
      <c r="AA222" s="249"/>
    </row>
    <row r="223" spans="4:27" s="32" customFormat="1" ht="15">
      <c r="D223" s="308"/>
      <c r="E223" s="308"/>
      <c r="F223" s="308"/>
      <c r="G223" s="308"/>
      <c r="H223" s="308"/>
      <c r="I223" s="308"/>
      <c r="J223" s="308"/>
      <c r="K223" s="308"/>
      <c r="L223" s="308"/>
      <c r="M223" s="308"/>
      <c r="N223" s="308"/>
      <c r="O223" s="308"/>
      <c r="P223" s="308"/>
      <c r="Q223" s="308"/>
      <c r="S223" s="365"/>
      <c r="AA223" s="249"/>
    </row>
    <row r="224" spans="4:27" s="32" customFormat="1" ht="15">
      <c r="D224" s="308"/>
      <c r="E224" s="308"/>
      <c r="F224" s="308"/>
      <c r="G224" s="308"/>
      <c r="H224" s="308"/>
      <c r="I224" s="308"/>
      <c r="J224" s="308"/>
      <c r="K224" s="308"/>
      <c r="L224" s="308"/>
      <c r="M224" s="308"/>
      <c r="N224" s="308"/>
      <c r="O224" s="308"/>
      <c r="P224" s="308"/>
      <c r="Q224" s="308"/>
      <c r="S224" s="365"/>
      <c r="AA224" s="249"/>
    </row>
    <row r="225" spans="4:27" s="32" customFormat="1" ht="15">
      <c r="D225" s="308"/>
      <c r="E225" s="308"/>
      <c r="F225" s="308"/>
      <c r="G225" s="308"/>
      <c r="H225" s="308"/>
      <c r="I225" s="308"/>
      <c r="J225" s="308"/>
      <c r="K225" s="308"/>
      <c r="L225" s="308"/>
      <c r="M225" s="308"/>
      <c r="N225" s="308"/>
      <c r="O225" s="308"/>
      <c r="P225" s="308"/>
      <c r="Q225" s="308"/>
      <c r="S225" s="365"/>
      <c r="AA225" s="249"/>
    </row>
    <row r="226" spans="4:27" s="32" customFormat="1" ht="15">
      <c r="D226" s="308"/>
      <c r="E226" s="308"/>
      <c r="F226" s="308"/>
      <c r="G226" s="308"/>
      <c r="H226" s="308"/>
      <c r="I226" s="308"/>
      <c r="J226" s="308"/>
      <c r="K226" s="308"/>
      <c r="L226" s="308"/>
      <c r="M226" s="308"/>
      <c r="N226" s="308"/>
      <c r="O226" s="308"/>
      <c r="P226" s="308"/>
      <c r="Q226" s="308"/>
      <c r="S226" s="365"/>
      <c r="AA226" s="249"/>
    </row>
    <row r="227" spans="4:27" s="32" customFormat="1" ht="15">
      <c r="D227" s="308"/>
      <c r="E227" s="308"/>
      <c r="F227" s="308"/>
      <c r="G227" s="308"/>
      <c r="H227" s="308"/>
      <c r="I227" s="308"/>
      <c r="J227" s="308"/>
      <c r="K227" s="308"/>
      <c r="L227" s="308"/>
      <c r="M227" s="308"/>
      <c r="N227" s="308"/>
      <c r="O227" s="308"/>
      <c r="P227" s="308"/>
      <c r="Q227" s="308"/>
      <c r="S227" s="365"/>
      <c r="AA227" s="249"/>
    </row>
    <row r="228" spans="4:27" s="32" customFormat="1" ht="15">
      <c r="D228" s="308"/>
      <c r="E228" s="308"/>
      <c r="F228" s="308"/>
      <c r="G228" s="308"/>
      <c r="H228" s="308"/>
      <c r="I228" s="308"/>
      <c r="J228" s="308"/>
      <c r="K228" s="308"/>
      <c r="L228" s="308"/>
      <c r="M228" s="308"/>
      <c r="N228" s="308"/>
      <c r="O228" s="308"/>
      <c r="P228" s="308"/>
      <c r="Q228" s="308"/>
      <c r="S228" s="365"/>
      <c r="AA228" s="249"/>
    </row>
    <row r="229" spans="4:27" s="32" customFormat="1" ht="15">
      <c r="D229" s="308"/>
      <c r="E229" s="308"/>
      <c r="F229" s="308"/>
      <c r="G229" s="308"/>
      <c r="H229" s="308"/>
      <c r="I229" s="308"/>
      <c r="J229" s="308"/>
      <c r="K229" s="308"/>
      <c r="L229" s="308"/>
      <c r="M229" s="308"/>
      <c r="N229" s="308"/>
      <c r="O229" s="308"/>
      <c r="P229" s="308"/>
      <c r="Q229" s="308"/>
      <c r="S229" s="365"/>
      <c r="AA229" s="249"/>
    </row>
    <row r="230" spans="4:27" s="32" customFormat="1" ht="15">
      <c r="D230" s="308"/>
      <c r="E230" s="308"/>
      <c r="F230" s="308"/>
      <c r="G230" s="308"/>
      <c r="H230" s="308"/>
      <c r="I230" s="308"/>
      <c r="J230" s="308"/>
      <c r="K230" s="308"/>
      <c r="L230" s="308"/>
      <c r="M230" s="308"/>
      <c r="N230" s="308"/>
      <c r="O230" s="308"/>
      <c r="P230" s="308"/>
      <c r="Q230" s="308"/>
      <c r="S230" s="365"/>
      <c r="AA230" s="249"/>
    </row>
    <row r="231" spans="4:27" s="32" customFormat="1" ht="15">
      <c r="D231" s="308"/>
      <c r="E231" s="308"/>
      <c r="F231" s="308"/>
      <c r="G231" s="308"/>
      <c r="H231" s="308"/>
      <c r="I231" s="308"/>
      <c r="J231" s="308"/>
      <c r="K231" s="308"/>
      <c r="L231" s="308"/>
      <c r="M231" s="308"/>
      <c r="N231" s="308"/>
      <c r="O231" s="308"/>
      <c r="P231" s="308"/>
      <c r="Q231" s="308"/>
      <c r="S231" s="365"/>
      <c r="AA231" s="249"/>
    </row>
    <row r="232" spans="4:27" s="32" customFormat="1" ht="15">
      <c r="D232" s="308"/>
      <c r="E232" s="308"/>
      <c r="F232" s="308"/>
      <c r="G232" s="308"/>
      <c r="H232" s="308"/>
      <c r="I232" s="308"/>
      <c r="J232" s="308"/>
      <c r="K232" s="308"/>
      <c r="L232" s="308"/>
      <c r="M232" s="308"/>
      <c r="N232" s="308"/>
      <c r="O232" s="308"/>
      <c r="P232" s="308"/>
      <c r="Q232" s="308"/>
      <c r="S232" s="365"/>
      <c r="AA232" s="249"/>
    </row>
    <row r="233" spans="4:27" s="32" customFormat="1" ht="15">
      <c r="D233" s="308"/>
      <c r="E233" s="308"/>
      <c r="F233" s="308"/>
      <c r="G233" s="308"/>
      <c r="H233" s="308"/>
      <c r="I233" s="308"/>
      <c r="J233" s="308"/>
      <c r="K233" s="308"/>
      <c r="L233" s="308"/>
      <c r="M233" s="308"/>
      <c r="N233" s="308"/>
      <c r="O233" s="308"/>
      <c r="P233" s="308"/>
      <c r="Q233" s="308"/>
      <c r="S233" s="365"/>
      <c r="AA233" s="249"/>
    </row>
    <row r="234" spans="4:27" s="32" customFormat="1" ht="15">
      <c r="D234" s="308"/>
      <c r="E234" s="308"/>
      <c r="F234" s="308"/>
      <c r="G234" s="308"/>
      <c r="H234" s="308"/>
      <c r="I234" s="308"/>
      <c r="J234" s="308"/>
      <c r="K234" s="308"/>
      <c r="L234" s="308"/>
      <c r="M234" s="308"/>
      <c r="N234" s="308"/>
      <c r="O234" s="308"/>
      <c r="P234" s="308"/>
      <c r="Q234" s="308"/>
      <c r="S234" s="365"/>
      <c r="AA234" s="249"/>
    </row>
    <row r="235" spans="4:27" s="32" customFormat="1" ht="15">
      <c r="D235" s="308"/>
      <c r="E235" s="308"/>
      <c r="F235" s="308"/>
      <c r="G235" s="308"/>
      <c r="H235" s="308"/>
      <c r="I235" s="308"/>
      <c r="J235" s="308"/>
      <c r="K235" s="308"/>
      <c r="L235" s="308"/>
      <c r="M235" s="308"/>
      <c r="N235" s="308"/>
      <c r="O235" s="308"/>
      <c r="P235" s="308"/>
      <c r="Q235" s="308"/>
      <c r="S235" s="365"/>
      <c r="AA235" s="249"/>
    </row>
    <row r="236" spans="4:27" s="32" customFormat="1" ht="15">
      <c r="D236" s="308"/>
      <c r="E236" s="308"/>
      <c r="F236" s="308"/>
      <c r="G236" s="308"/>
      <c r="H236" s="308"/>
      <c r="I236" s="308"/>
      <c r="J236" s="308"/>
      <c r="K236" s="308"/>
      <c r="L236" s="308"/>
      <c r="M236" s="308"/>
      <c r="N236" s="308"/>
      <c r="O236" s="308"/>
      <c r="P236" s="308"/>
      <c r="Q236" s="308"/>
      <c r="S236" s="365"/>
      <c r="AA236" s="249"/>
    </row>
    <row r="237" spans="4:27" s="32" customFormat="1" ht="15">
      <c r="D237" s="308"/>
      <c r="E237" s="308"/>
      <c r="F237" s="308"/>
      <c r="G237" s="308"/>
      <c r="H237" s="308"/>
      <c r="I237" s="308"/>
      <c r="J237" s="308"/>
      <c r="K237" s="308"/>
      <c r="L237" s="308"/>
      <c r="M237" s="308"/>
      <c r="N237" s="308"/>
      <c r="O237" s="308"/>
      <c r="P237" s="308"/>
      <c r="Q237" s="308"/>
      <c r="S237" s="365"/>
      <c r="AA237" s="249"/>
    </row>
    <row r="238" spans="4:27" s="32" customFormat="1" ht="15">
      <c r="D238" s="308"/>
      <c r="E238" s="308"/>
      <c r="F238" s="308"/>
      <c r="G238" s="308"/>
      <c r="H238" s="308"/>
      <c r="I238" s="308"/>
      <c r="J238" s="308"/>
      <c r="K238" s="308"/>
      <c r="L238" s="308"/>
      <c r="M238" s="308"/>
      <c r="N238" s="308"/>
      <c r="O238" s="308"/>
      <c r="P238" s="308"/>
      <c r="Q238" s="308"/>
      <c r="S238" s="365"/>
      <c r="AA238" s="249"/>
    </row>
    <row r="239" spans="4:27" s="32" customFormat="1" ht="15">
      <c r="D239" s="308"/>
      <c r="E239" s="308"/>
      <c r="F239" s="308"/>
      <c r="G239" s="308"/>
      <c r="H239" s="308"/>
      <c r="I239" s="308"/>
      <c r="J239" s="308"/>
      <c r="K239" s="308"/>
      <c r="L239" s="308"/>
      <c r="M239" s="308"/>
      <c r="N239" s="308"/>
      <c r="O239" s="308"/>
      <c r="P239" s="308"/>
      <c r="Q239" s="308"/>
      <c r="S239" s="365"/>
      <c r="AA239" s="249"/>
    </row>
    <row r="240" spans="4:27" s="32" customFormat="1" ht="15">
      <c r="D240" s="308"/>
      <c r="E240" s="308"/>
      <c r="F240" s="308"/>
      <c r="G240" s="308"/>
      <c r="H240" s="308"/>
      <c r="I240" s="308"/>
      <c r="J240" s="308"/>
      <c r="K240" s="308"/>
      <c r="L240" s="308"/>
      <c r="M240" s="308"/>
      <c r="N240" s="308"/>
      <c r="O240" s="308"/>
      <c r="P240" s="308"/>
      <c r="Q240" s="308"/>
      <c r="S240" s="365"/>
      <c r="AA240" s="249"/>
    </row>
    <row r="241" spans="4:27" s="32" customFormat="1" ht="15">
      <c r="D241" s="308"/>
      <c r="E241" s="308"/>
      <c r="F241" s="308"/>
      <c r="G241" s="308"/>
      <c r="H241" s="308"/>
      <c r="I241" s="308"/>
      <c r="J241" s="308"/>
      <c r="K241" s="308"/>
      <c r="L241" s="308"/>
      <c r="M241" s="308"/>
      <c r="N241" s="308"/>
      <c r="O241" s="308"/>
      <c r="P241" s="308"/>
      <c r="Q241" s="308"/>
      <c r="S241" s="365"/>
      <c r="AA241" s="249"/>
    </row>
    <row r="242" spans="4:27" s="32" customFormat="1" ht="15">
      <c r="D242" s="308"/>
      <c r="E242" s="308"/>
      <c r="F242" s="308"/>
      <c r="G242" s="308"/>
      <c r="H242" s="308"/>
      <c r="I242" s="308"/>
      <c r="J242" s="308"/>
      <c r="K242" s="308"/>
      <c r="L242" s="308"/>
      <c r="M242" s="308"/>
      <c r="N242" s="308"/>
      <c r="O242" s="308"/>
      <c r="P242" s="308"/>
      <c r="Q242" s="308"/>
      <c r="S242" s="365"/>
      <c r="AA242" s="249"/>
    </row>
    <row r="243" spans="4:27" s="32" customFormat="1" ht="15">
      <c r="D243" s="308"/>
      <c r="E243" s="308"/>
      <c r="F243" s="308"/>
      <c r="G243" s="308"/>
      <c r="H243" s="308"/>
      <c r="I243" s="308"/>
      <c r="J243" s="308"/>
      <c r="K243" s="308"/>
      <c r="L243" s="308"/>
      <c r="M243" s="308"/>
      <c r="N243" s="308"/>
      <c r="O243" s="308"/>
      <c r="P243" s="308"/>
      <c r="Q243" s="308"/>
      <c r="S243" s="365"/>
      <c r="AA243" s="249"/>
    </row>
    <row r="244" spans="4:27" s="32" customFormat="1" ht="15">
      <c r="D244" s="308"/>
      <c r="E244" s="308"/>
      <c r="F244" s="308"/>
      <c r="G244" s="308"/>
      <c r="H244" s="308"/>
      <c r="I244" s="308"/>
      <c r="J244" s="308"/>
      <c r="K244" s="308"/>
      <c r="L244" s="308"/>
      <c r="M244" s="308"/>
      <c r="N244" s="308"/>
      <c r="O244" s="308"/>
      <c r="P244" s="308"/>
      <c r="Q244" s="308"/>
      <c r="S244" s="365"/>
      <c r="AA244" s="249"/>
    </row>
    <row r="245" spans="4:27" s="32" customFormat="1" ht="15">
      <c r="D245" s="308"/>
      <c r="E245" s="308"/>
      <c r="F245" s="308"/>
      <c r="G245" s="308"/>
      <c r="H245" s="308"/>
      <c r="I245" s="308"/>
      <c r="J245" s="308"/>
      <c r="K245" s="308"/>
      <c r="L245" s="308"/>
      <c r="M245" s="308"/>
      <c r="N245" s="308"/>
      <c r="O245" s="308"/>
      <c r="P245" s="308"/>
      <c r="Q245" s="308"/>
      <c r="S245" s="365"/>
      <c r="AA245" s="249"/>
    </row>
    <row r="246" spans="4:27" s="32" customFormat="1" ht="15">
      <c r="D246" s="308"/>
      <c r="E246" s="308"/>
      <c r="F246" s="308"/>
      <c r="G246" s="308"/>
      <c r="H246" s="308"/>
      <c r="I246" s="308"/>
      <c r="J246" s="308"/>
      <c r="K246" s="308"/>
      <c r="L246" s="308"/>
      <c r="M246" s="308"/>
      <c r="N246" s="308"/>
      <c r="O246" s="308"/>
      <c r="P246" s="308"/>
      <c r="Q246" s="308"/>
      <c r="S246" s="365"/>
      <c r="AA246" s="249"/>
    </row>
    <row r="247" spans="4:27" s="32" customFormat="1" ht="15">
      <c r="D247" s="308"/>
      <c r="E247" s="308"/>
      <c r="F247" s="308"/>
      <c r="G247" s="308"/>
      <c r="H247" s="308"/>
      <c r="I247" s="308"/>
      <c r="J247" s="308"/>
      <c r="K247" s="308"/>
      <c r="L247" s="308"/>
      <c r="M247" s="308"/>
      <c r="N247" s="308"/>
      <c r="O247" s="308"/>
      <c r="P247" s="308"/>
      <c r="Q247" s="308"/>
      <c r="S247" s="365"/>
      <c r="AA247" s="249"/>
    </row>
    <row r="248" spans="4:27" s="32" customFormat="1" ht="15">
      <c r="D248" s="308"/>
      <c r="E248" s="308"/>
      <c r="F248" s="308"/>
      <c r="G248" s="308"/>
      <c r="H248" s="308"/>
      <c r="I248" s="308"/>
      <c r="J248" s="308"/>
      <c r="K248" s="308"/>
      <c r="L248" s="308"/>
      <c r="M248" s="308"/>
      <c r="N248" s="308"/>
      <c r="O248" s="308"/>
      <c r="P248" s="308"/>
      <c r="Q248" s="308"/>
      <c r="S248" s="365"/>
      <c r="AA248" s="249"/>
    </row>
    <row r="249" spans="4:27" s="32" customFormat="1" ht="15">
      <c r="D249" s="308"/>
      <c r="E249" s="308"/>
      <c r="F249" s="308"/>
      <c r="G249" s="308"/>
      <c r="H249" s="308"/>
      <c r="I249" s="308"/>
      <c r="J249" s="308"/>
      <c r="K249" s="308"/>
      <c r="L249" s="308"/>
      <c r="M249" s="308"/>
      <c r="N249" s="308"/>
      <c r="O249" s="308"/>
      <c r="P249" s="308"/>
      <c r="Q249" s="308"/>
      <c r="S249" s="365"/>
      <c r="AA249" s="249"/>
    </row>
    <row r="250" spans="4:27" s="32" customFormat="1" ht="15">
      <c r="D250" s="308"/>
      <c r="E250" s="308"/>
      <c r="F250" s="308"/>
      <c r="G250" s="308"/>
      <c r="H250" s="308"/>
      <c r="I250" s="308"/>
      <c r="J250" s="308"/>
      <c r="K250" s="308"/>
      <c r="L250" s="308"/>
      <c r="M250" s="308"/>
      <c r="N250" s="308"/>
      <c r="O250" s="308"/>
      <c r="P250" s="308"/>
      <c r="Q250" s="308"/>
      <c r="S250" s="365"/>
      <c r="AA250" s="249"/>
    </row>
    <row r="251" spans="4:27" s="32" customFormat="1" ht="15">
      <c r="D251" s="308"/>
      <c r="E251" s="308"/>
      <c r="F251" s="308"/>
      <c r="G251" s="308"/>
      <c r="H251" s="308"/>
      <c r="I251" s="308"/>
      <c r="J251" s="308"/>
      <c r="K251" s="308"/>
      <c r="L251" s="308"/>
      <c r="M251" s="308"/>
      <c r="N251" s="308"/>
      <c r="O251" s="308"/>
      <c r="P251" s="308"/>
      <c r="Q251" s="308"/>
      <c r="S251" s="365"/>
      <c r="AA251" s="249"/>
    </row>
    <row r="252" spans="4:27" s="32" customFormat="1" ht="15">
      <c r="D252" s="308"/>
      <c r="E252" s="308"/>
      <c r="F252" s="308"/>
      <c r="G252" s="308"/>
      <c r="H252" s="308"/>
      <c r="I252" s="308"/>
      <c r="J252" s="308"/>
      <c r="K252" s="308"/>
      <c r="L252" s="308"/>
      <c r="M252" s="308"/>
      <c r="N252" s="308"/>
      <c r="O252" s="308"/>
      <c r="P252" s="308"/>
      <c r="Q252" s="308"/>
      <c r="S252" s="365"/>
      <c r="AA252" s="249"/>
    </row>
    <row r="253" spans="4:27" s="32" customFormat="1" ht="15">
      <c r="D253" s="308"/>
      <c r="E253" s="308"/>
      <c r="F253" s="308"/>
      <c r="G253" s="308"/>
      <c r="H253" s="308"/>
      <c r="I253" s="308"/>
      <c r="J253" s="308"/>
      <c r="K253" s="308"/>
      <c r="L253" s="308"/>
      <c r="M253" s="308"/>
      <c r="N253" s="308"/>
      <c r="O253" s="308"/>
      <c r="P253" s="308"/>
      <c r="Q253" s="308"/>
      <c r="S253" s="365"/>
      <c r="AA253" s="249"/>
    </row>
    <row r="254" spans="4:27" s="32" customFormat="1" ht="15">
      <c r="D254" s="308"/>
      <c r="E254" s="308"/>
      <c r="F254" s="308"/>
      <c r="G254" s="308"/>
      <c r="H254" s="308"/>
      <c r="I254" s="308"/>
      <c r="J254" s="308"/>
      <c r="K254" s="308"/>
      <c r="L254" s="308"/>
      <c r="M254" s="308"/>
      <c r="N254" s="308"/>
      <c r="O254" s="308"/>
      <c r="P254" s="308"/>
      <c r="Q254" s="308"/>
      <c r="S254" s="365"/>
      <c r="AA254" s="249"/>
    </row>
    <row r="255" spans="4:27" s="32" customFormat="1" ht="15">
      <c r="D255" s="308"/>
      <c r="E255" s="308"/>
      <c r="F255" s="308"/>
      <c r="G255" s="308"/>
      <c r="H255" s="308"/>
      <c r="I255" s="308"/>
      <c r="J255" s="308"/>
      <c r="K255" s="308"/>
      <c r="L255" s="308"/>
      <c r="M255" s="308"/>
      <c r="N255" s="308"/>
      <c r="O255" s="308"/>
      <c r="P255" s="308"/>
      <c r="Q255" s="308"/>
      <c r="S255" s="365"/>
      <c r="AA255" s="249"/>
    </row>
    <row r="256" spans="4:27" s="32" customFormat="1" ht="15">
      <c r="D256" s="308"/>
      <c r="E256" s="308"/>
      <c r="F256" s="308"/>
      <c r="G256" s="308"/>
      <c r="H256" s="308"/>
      <c r="I256" s="308"/>
      <c r="J256" s="308"/>
      <c r="K256" s="308"/>
      <c r="L256" s="308"/>
      <c r="M256" s="308"/>
      <c r="N256" s="308"/>
      <c r="O256" s="308"/>
      <c r="P256" s="308"/>
      <c r="Q256" s="308"/>
      <c r="S256" s="365"/>
      <c r="AA256" s="249"/>
    </row>
    <row r="257" spans="4:27" s="32" customFormat="1" ht="15">
      <c r="D257" s="308"/>
      <c r="E257" s="308"/>
      <c r="F257" s="308"/>
      <c r="G257" s="308"/>
      <c r="H257" s="308"/>
      <c r="I257" s="308"/>
      <c r="J257" s="308"/>
      <c r="K257" s="308"/>
      <c r="L257" s="308"/>
      <c r="M257" s="308"/>
      <c r="N257" s="308"/>
      <c r="O257" s="308"/>
      <c r="P257" s="308"/>
      <c r="Q257" s="308"/>
      <c r="S257" s="365"/>
      <c r="AA257" s="249"/>
    </row>
    <row r="258" spans="4:27" s="32" customFormat="1" ht="15">
      <c r="D258" s="308"/>
      <c r="E258" s="308"/>
      <c r="F258" s="308"/>
      <c r="G258" s="308"/>
      <c r="H258" s="308"/>
      <c r="I258" s="308"/>
      <c r="J258" s="308"/>
      <c r="K258" s="308"/>
      <c r="L258" s="308"/>
      <c r="M258" s="308"/>
      <c r="N258" s="308"/>
      <c r="O258" s="308"/>
      <c r="P258" s="308"/>
      <c r="Q258" s="308"/>
      <c r="S258" s="365"/>
      <c r="AA258" s="249"/>
    </row>
    <row r="259" spans="4:27" s="32" customFormat="1" ht="15">
      <c r="D259" s="308"/>
      <c r="E259" s="308"/>
      <c r="F259" s="308"/>
      <c r="G259" s="308"/>
      <c r="H259" s="308"/>
      <c r="I259" s="308"/>
      <c r="J259" s="308"/>
      <c r="K259" s="308"/>
      <c r="L259" s="308"/>
      <c r="M259" s="308"/>
      <c r="N259" s="308"/>
      <c r="O259" s="308"/>
      <c r="P259" s="308"/>
      <c r="Q259" s="308"/>
      <c r="S259" s="365"/>
      <c r="AA259" s="249"/>
    </row>
    <row r="260" spans="4:27" s="32" customFormat="1" ht="15">
      <c r="D260" s="308"/>
      <c r="E260" s="308"/>
      <c r="F260" s="308"/>
      <c r="G260" s="308"/>
      <c r="H260" s="308"/>
      <c r="I260" s="308"/>
      <c r="J260" s="308"/>
      <c r="K260" s="308"/>
      <c r="L260" s="308"/>
      <c r="M260" s="308"/>
      <c r="N260" s="308"/>
      <c r="O260" s="308"/>
      <c r="P260" s="308"/>
      <c r="Q260" s="308"/>
      <c r="S260" s="365"/>
      <c r="AA260" s="249"/>
    </row>
    <row r="261" spans="4:27" s="32" customFormat="1" ht="15">
      <c r="D261" s="308"/>
      <c r="E261" s="308"/>
      <c r="F261" s="308"/>
      <c r="G261" s="308"/>
      <c r="H261" s="308"/>
      <c r="I261" s="308"/>
      <c r="J261" s="308"/>
      <c r="K261" s="308"/>
      <c r="L261" s="308"/>
      <c r="M261" s="308"/>
      <c r="N261" s="308"/>
      <c r="O261" s="308"/>
      <c r="P261" s="308"/>
      <c r="Q261" s="308"/>
      <c r="S261" s="365"/>
      <c r="AA261" s="249"/>
    </row>
    <row r="262" spans="4:27" s="32" customFormat="1" ht="15">
      <c r="D262" s="308"/>
      <c r="E262" s="308"/>
      <c r="F262" s="308"/>
      <c r="G262" s="308"/>
      <c r="H262" s="308"/>
      <c r="I262" s="308"/>
      <c r="J262" s="308"/>
      <c r="K262" s="308"/>
      <c r="L262" s="308"/>
      <c r="M262" s="308"/>
      <c r="N262" s="308"/>
      <c r="O262" s="308"/>
      <c r="P262" s="308"/>
      <c r="Q262" s="308"/>
      <c r="S262" s="365"/>
      <c r="AA262" s="249"/>
    </row>
    <row r="263" spans="4:27" s="32" customFormat="1" ht="15">
      <c r="D263" s="308"/>
      <c r="E263" s="308"/>
      <c r="F263" s="308"/>
      <c r="G263" s="308"/>
      <c r="H263" s="308"/>
      <c r="I263" s="308"/>
      <c r="J263" s="308"/>
      <c r="K263" s="308"/>
      <c r="L263" s="308"/>
      <c r="M263" s="308"/>
      <c r="N263" s="308"/>
      <c r="O263" s="308"/>
      <c r="P263" s="308"/>
      <c r="Q263" s="308"/>
      <c r="S263" s="365"/>
      <c r="AA263" s="249"/>
    </row>
    <row r="264" spans="4:27" s="32" customFormat="1" ht="15">
      <c r="D264" s="308"/>
      <c r="E264" s="308"/>
      <c r="F264" s="308"/>
      <c r="G264" s="308"/>
      <c r="H264" s="308"/>
      <c r="I264" s="308"/>
      <c r="J264" s="308"/>
      <c r="K264" s="308"/>
      <c r="L264" s="308"/>
      <c r="M264" s="308"/>
      <c r="N264" s="308"/>
      <c r="O264" s="308"/>
      <c r="P264" s="308"/>
      <c r="Q264" s="308"/>
      <c r="S264" s="365"/>
      <c r="AA264" s="249"/>
    </row>
    <row r="265" spans="4:27" s="32" customFormat="1" ht="15">
      <c r="D265" s="308"/>
      <c r="E265" s="308"/>
      <c r="F265" s="308"/>
      <c r="G265" s="308"/>
      <c r="H265" s="308"/>
      <c r="I265" s="308"/>
      <c r="J265" s="308"/>
      <c r="K265" s="308"/>
      <c r="L265" s="308"/>
      <c r="M265" s="308"/>
      <c r="N265" s="308"/>
      <c r="O265" s="308"/>
      <c r="P265" s="308"/>
      <c r="Q265" s="308"/>
      <c r="S265" s="365"/>
      <c r="AA265" s="249"/>
    </row>
    <row r="266" spans="4:27" s="32" customFormat="1" ht="15">
      <c r="D266" s="308"/>
      <c r="E266" s="308"/>
      <c r="F266" s="308"/>
      <c r="G266" s="308"/>
      <c r="H266" s="308"/>
      <c r="I266" s="308"/>
      <c r="J266" s="308"/>
      <c r="K266" s="308"/>
      <c r="L266" s="308"/>
      <c r="M266" s="308"/>
      <c r="N266" s="308"/>
      <c r="O266" s="308"/>
      <c r="P266" s="308"/>
      <c r="Q266" s="308"/>
      <c r="S266" s="365"/>
      <c r="AA266" s="249"/>
    </row>
    <row r="267" spans="4:27" s="32" customFormat="1" ht="15">
      <c r="D267" s="308"/>
      <c r="E267" s="308"/>
      <c r="F267" s="308"/>
      <c r="G267" s="308"/>
      <c r="H267" s="308"/>
      <c r="I267" s="308"/>
      <c r="J267" s="308"/>
      <c r="K267" s="308"/>
      <c r="L267" s="308"/>
      <c r="M267" s="308"/>
      <c r="N267" s="308"/>
      <c r="O267" s="308"/>
      <c r="P267" s="308"/>
      <c r="Q267" s="308"/>
      <c r="S267" s="365"/>
      <c r="AA267" s="249"/>
    </row>
    <row r="268" spans="4:27" s="32" customFormat="1" ht="15">
      <c r="D268" s="308"/>
      <c r="E268" s="308"/>
      <c r="F268" s="308"/>
      <c r="G268" s="308"/>
      <c r="H268" s="308"/>
      <c r="I268" s="308"/>
      <c r="J268" s="308"/>
      <c r="K268" s="308"/>
      <c r="L268" s="308"/>
      <c r="M268" s="308"/>
      <c r="N268" s="308"/>
      <c r="O268" s="308"/>
      <c r="P268" s="308"/>
      <c r="Q268" s="308"/>
      <c r="S268" s="365"/>
      <c r="AA268" s="249"/>
    </row>
    <row r="269" spans="4:27" s="32" customFormat="1" ht="15">
      <c r="D269" s="308"/>
      <c r="E269" s="308"/>
      <c r="F269" s="308"/>
      <c r="G269" s="308"/>
      <c r="H269" s="308"/>
      <c r="I269" s="308"/>
      <c r="J269" s="308"/>
      <c r="K269" s="308"/>
      <c r="L269" s="308"/>
      <c r="M269" s="308"/>
      <c r="N269" s="308"/>
      <c r="O269" s="308"/>
      <c r="P269" s="308"/>
      <c r="Q269" s="308"/>
      <c r="S269" s="365"/>
      <c r="AA269" s="249"/>
    </row>
    <row r="270" spans="4:27" s="32" customFormat="1" ht="15">
      <c r="D270" s="308"/>
      <c r="E270" s="308"/>
      <c r="F270" s="308"/>
      <c r="G270" s="308"/>
      <c r="H270" s="308"/>
      <c r="I270" s="308"/>
      <c r="J270" s="308"/>
      <c r="K270" s="308"/>
      <c r="L270" s="308"/>
      <c r="M270" s="308"/>
      <c r="N270" s="308"/>
      <c r="O270" s="308"/>
      <c r="P270" s="308"/>
      <c r="Q270" s="308"/>
      <c r="S270" s="365"/>
      <c r="AA270" s="249"/>
    </row>
    <row r="271" spans="4:27" s="32" customFormat="1" ht="15">
      <c r="D271" s="308"/>
      <c r="E271" s="308"/>
      <c r="F271" s="308"/>
      <c r="G271" s="308"/>
      <c r="H271" s="308"/>
      <c r="I271" s="308"/>
      <c r="J271" s="308"/>
      <c r="K271" s="308"/>
      <c r="L271" s="308"/>
      <c r="M271" s="308"/>
      <c r="N271" s="308"/>
      <c r="O271" s="308"/>
      <c r="P271" s="308"/>
      <c r="Q271" s="308"/>
      <c r="S271" s="365"/>
      <c r="AA271" s="249"/>
    </row>
    <row r="272" spans="4:27" s="32" customFormat="1" ht="15">
      <c r="D272" s="308"/>
      <c r="E272" s="308"/>
      <c r="F272" s="308"/>
      <c r="G272" s="308"/>
      <c r="H272" s="308"/>
      <c r="I272" s="308"/>
      <c r="J272" s="308"/>
      <c r="K272" s="308"/>
      <c r="L272" s="308"/>
      <c r="M272" s="308"/>
      <c r="N272" s="308"/>
      <c r="O272" s="308"/>
      <c r="P272" s="308"/>
      <c r="Q272" s="308"/>
      <c r="S272" s="365"/>
      <c r="AA272" s="249"/>
    </row>
    <row r="273" spans="4:27" s="32" customFormat="1" ht="15">
      <c r="D273" s="308"/>
      <c r="E273" s="308"/>
      <c r="F273" s="308"/>
      <c r="G273" s="308"/>
      <c r="H273" s="308"/>
      <c r="I273" s="308"/>
      <c r="J273" s="308"/>
      <c r="K273" s="308"/>
      <c r="L273" s="308"/>
      <c r="M273" s="308"/>
      <c r="N273" s="308"/>
      <c r="O273" s="308"/>
      <c r="P273" s="308"/>
      <c r="Q273" s="308"/>
      <c r="S273" s="365"/>
      <c r="AA273" s="249"/>
    </row>
    <row r="274" spans="4:27" s="32" customFormat="1" ht="15">
      <c r="D274" s="308"/>
      <c r="E274" s="308"/>
      <c r="F274" s="308"/>
      <c r="G274" s="308"/>
      <c r="H274" s="308"/>
      <c r="I274" s="308"/>
      <c r="J274" s="308"/>
      <c r="K274" s="308"/>
      <c r="L274" s="308"/>
      <c r="M274" s="308"/>
      <c r="N274" s="308"/>
      <c r="O274" s="308"/>
      <c r="P274" s="308"/>
      <c r="Q274" s="308"/>
      <c r="S274" s="365"/>
      <c r="AA274" s="249"/>
    </row>
    <row r="275" spans="4:27" s="32" customFormat="1" ht="15">
      <c r="D275" s="308"/>
      <c r="E275" s="308"/>
      <c r="F275" s="308"/>
      <c r="G275" s="308"/>
      <c r="H275" s="308"/>
      <c r="I275" s="308"/>
      <c r="J275" s="308"/>
      <c r="K275" s="308"/>
      <c r="L275" s="308"/>
      <c r="M275" s="308"/>
      <c r="N275" s="308"/>
      <c r="O275" s="308"/>
      <c r="P275" s="308"/>
      <c r="Q275" s="308"/>
      <c r="S275" s="365"/>
      <c r="AA275" s="249"/>
    </row>
    <row r="276" spans="4:27" s="32" customFormat="1" ht="15">
      <c r="D276" s="308"/>
      <c r="E276" s="308"/>
      <c r="F276" s="308"/>
      <c r="G276" s="308"/>
      <c r="H276" s="308"/>
      <c r="I276" s="308"/>
      <c r="J276" s="308"/>
      <c r="K276" s="308"/>
      <c r="L276" s="308"/>
      <c r="M276" s="308"/>
      <c r="N276" s="308"/>
      <c r="O276" s="308"/>
      <c r="P276" s="308"/>
      <c r="Q276" s="308"/>
      <c r="S276" s="365"/>
      <c r="AA276" s="249"/>
    </row>
    <row r="277" spans="4:27" s="32" customFormat="1" ht="15">
      <c r="D277" s="308"/>
      <c r="E277" s="308"/>
      <c r="F277" s="308"/>
      <c r="G277" s="308"/>
      <c r="H277" s="308"/>
      <c r="I277" s="308"/>
      <c r="J277" s="308"/>
      <c r="K277" s="308"/>
      <c r="L277" s="308"/>
      <c r="M277" s="308"/>
      <c r="N277" s="308"/>
      <c r="O277" s="308"/>
      <c r="P277" s="308"/>
      <c r="Q277" s="308"/>
      <c r="S277" s="365"/>
      <c r="AA277" s="249"/>
    </row>
    <row r="278" spans="4:27" s="32" customFormat="1" ht="15">
      <c r="D278" s="308"/>
      <c r="E278" s="308"/>
      <c r="F278" s="308"/>
      <c r="G278" s="308"/>
      <c r="H278" s="308"/>
      <c r="I278" s="308"/>
      <c r="J278" s="308"/>
      <c r="K278" s="308"/>
      <c r="L278" s="308"/>
      <c r="M278" s="308"/>
      <c r="N278" s="308"/>
      <c r="O278" s="308"/>
      <c r="P278" s="308"/>
      <c r="Q278" s="308"/>
      <c r="S278" s="365"/>
      <c r="AA278" s="249"/>
    </row>
    <row r="279" spans="4:27" s="32" customFormat="1" ht="15">
      <c r="D279" s="308"/>
      <c r="E279" s="308"/>
      <c r="F279" s="308"/>
      <c r="G279" s="308"/>
      <c r="H279" s="308"/>
      <c r="I279" s="308"/>
      <c r="J279" s="308"/>
      <c r="K279" s="308"/>
      <c r="L279" s="308"/>
      <c r="M279" s="308"/>
      <c r="N279" s="308"/>
      <c r="O279" s="308"/>
      <c r="P279" s="308"/>
      <c r="Q279" s="308"/>
      <c r="S279" s="365"/>
      <c r="AA279" s="249"/>
    </row>
    <row r="280" spans="4:27" s="32" customFormat="1" ht="15">
      <c r="D280" s="308"/>
      <c r="E280" s="308"/>
      <c r="F280" s="308"/>
      <c r="G280" s="308"/>
      <c r="H280" s="308"/>
      <c r="I280" s="308"/>
      <c r="J280" s="308"/>
      <c r="K280" s="308"/>
      <c r="L280" s="308"/>
      <c r="M280" s="308"/>
      <c r="N280" s="308"/>
      <c r="O280" s="308"/>
      <c r="P280" s="308"/>
      <c r="Q280" s="308"/>
      <c r="S280" s="365"/>
      <c r="AA280" s="249"/>
    </row>
    <row r="281" spans="4:27" s="32" customFormat="1" ht="15">
      <c r="D281" s="308"/>
      <c r="E281" s="308"/>
      <c r="F281" s="308"/>
      <c r="G281" s="308"/>
      <c r="H281" s="308"/>
      <c r="I281" s="308"/>
      <c r="J281" s="308"/>
      <c r="K281" s="308"/>
      <c r="L281" s="308"/>
      <c r="M281" s="308"/>
      <c r="N281" s="308"/>
      <c r="O281" s="308"/>
      <c r="P281" s="308"/>
      <c r="Q281" s="308"/>
      <c r="S281" s="365"/>
      <c r="AA281" s="249"/>
    </row>
    <row r="282" spans="4:27" s="32" customFormat="1" ht="15">
      <c r="D282" s="308"/>
      <c r="E282" s="308"/>
      <c r="F282" s="308"/>
      <c r="G282" s="308"/>
      <c r="H282" s="308"/>
      <c r="I282" s="308"/>
      <c r="J282" s="308"/>
      <c r="K282" s="308"/>
      <c r="L282" s="308"/>
      <c r="M282" s="308"/>
      <c r="N282" s="308"/>
      <c r="O282" s="308"/>
      <c r="P282" s="308"/>
      <c r="Q282" s="308"/>
      <c r="S282" s="365"/>
      <c r="AA282" s="249"/>
    </row>
    <row r="283" spans="4:27" s="32" customFormat="1" ht="15">
      <c r="D283" s="308"/>
      <c r="E283" s="308"/>
      <c r="F283" s="308"/>
      <c r="G283" s="308"/>
      <c r="H283" s="308"/>
      <c r="I283" s="308"/>
      <c r="J283" s="308"/>
      <c r="K283" s="308"/>
      <c r="L283" s="308"/>
      <c r="M283" s="308"/>
      <c r="N283" s="308"/>
      <c r="O283" s="308"/>
      <c r="P283" s="308"/>
      <c r="Q283" s="308"/>
      <c r="S283" s="365"/>
      <c r="AA283" s="249"/>
    </row>
    <row r="284" spans="4:27" s="32" customFormat="1" ht="15">
      <c r="D284" s="308"/>
      <c r="E284" s="308"/>
      <c r="F284" s="308"/>
      <c r="G284" s="308"/>
      <c r="H284" s="308"/>
      <c r="I284" s="308"/>
      <c r="J284" s="308"/>
      <c r="K284" s="308"/>
      <c r="L284" s="308"/>
      <c r="M284" s="308"/>
      <c r="N284" s="308"/>
      <c r="O284" s="308"/>
      <c r="P284" s="308"/>
      <c r="Q284" s="308"/>
      <c r="S284" s="365"/>
      <c r="AA284" s="249"/>
    </row>
    <row r="285" spans="4:27" s="32" customFormat="1" ht="15">
      <c r="D285" s="308"/>
      <c r="E285" s="308"/>
      <c r="F285" s="308"/>
      <c r="G285" s="308"/>
      <c r="H285" s="308"/>
      <c r="I285" s="308"/>
      <c r="J285" s="308"/>
      <c r="K285" s="308"/>
      <c r="L285" s="308"/>
      <c r="M285" s="308"/>
      <c r="N285" s="308"/>
      <c r="O285" s="308"/>
      <c r="P285" s="308"/>
      <c r="Q285" s="308"/>
      <c r="S285" s="365"/>
      <c r="AA285" s="249"/>
    </row>
    <row r="286" spans="4:27" s="32" customFormat="1" ht="15">
      <c r="D286" s="308"/>
      <c r="E286" s="308"/>
      <c r="F286" s="308"/>
      <c r="G286" s="308"/>
      <c r="H286" s="308"/>
      <c r="I286" s="308"/>
      <c r="J286" s="308"/>
      <c r="K286" s="308"/>
      <c r="L286" s="308"/>
      <c r="M286" s="308"/>
      <c r="N286" s="308"/>
      <c r="O286" s="308"/>
      <c r="P286" s="308"/>
      <c r="Q286" s="308"/>
      <c r="S286" s="365"/>
      <c r="AA286" s="249"/>
    </row>
    <row r="287" spans="4:27" s="32" customFormat="1" ht="15">
      <c r="D287" s="308"/>
      <c r="E287" s="308"/>
      <c r="F287" s="308"/>
      <c r="G287" s="308"/>
      <c r="H287" s="308"/>
      <c r="I287" s="308"/>
      <c r="J287" s="308"/>
      <c r="K287" s="308"/>
      <c r="L287" s="308"/>
      <c r="M287" s="308"/>
      <c r="N287" s="308"/>
      <c r="O287" s="308"/>
      <c r="P287" s="308"/>
      <c r="Q287" s="308"/>
      <c r="S287" s="365"/>
      <c r="AA287" s="249"/>
    </row>
    <row r="288" spans="4:27" s="32" customFormat="1" ht="15">
      <c r="D288" s="308"/>
      <c r="E288" s="308"/>
      <c r="F288" s="308"/>
      <c r="G288" s="308"/>
      <c r="H288" s="308"/>
      <c r="I288" s="308"/>
      <c r="J288" s="308"/>
      <c r="K288" s="308"/>
      <c r="L288" s="308"/>
      <c r="M288" s="308"/>
      <c r="N288" s="308"/>
      <c r="O288" s="308"/>
      <c r="P288" s="308"/>
      <c r="Q288" s="308"/>
      <c r="S288" s="365"/>
      <c r="AA288" s="249"/>
    </row>
    <row r="289" spans="4:27" s="32" customFormat="1" ht="15">
      <c r="D289" s="308"/>
      <c r="E289" s="308"/>
      <c r="F289" s="308"/>
      <c r="G289" s="308"/>
      <c r="H289" s="308"/>
      <c r="I289" s="308"/>
      <c r="J289" s="308"/>
      <c r="K289" s="308"/>
      <c r="L289" s="308"/>
      <c r="M289" s="308"/>
      <c r="N289" s="308"/>
      <c r="O289" s="308"/>
      <c r="P289" s="308"/>
      <c r="Q289" s="308"/>
      <c r="S289" s="365"/>
      <c r="AA289" s="249"/>
    </row>
    <row r="290" spans="4:27" s="32" customFormat="1" ht="15">
      <c r="D290" s="308"/>
      <c r="E290" s="308"/>
      <c r="F290" s="308"/>
      <c r="G290" s="308"/>
      <c r="H290" s="308"/>
      <c r="I290" s="308"/>
      <c r="J290" s="308"/>
      <c r="K290" s="308"/>
      <c r="L290" s="308"/>
      <c r="M290" s="308"/>
      <c r="N290" s="308"/>
      <c r="O290" s="308"/>
      <c r="P290" s="308"/>
      <c r="Q290" s="308"/>
      <c r="S290" s="365"/>
      <c r="AA290" s="249"/>
    </row>
    <row r="291" spans="4:27" s="32" customFormat="1" ht="15">
      <c r="D291" s="308"/>
      <c r="E291" s="308"/>
      <c r="F291" s="308"/>
      <c r="G291" s="308"/>
      <c r="H291" s="308"/>
      <c r="I291" s="308"/>
      <c r="J291" s="308"/>
      <c r="K291" s="308"/>
      <c r="L291" s="308"/>
      <c r="M291" s="308"/>
      <c r="N291" s="308"/>
      <c r="O291" s="308"/>
      <c r="P291" s="308"/>
      <c r="Q291" s="308"/>
      <c r="S291" s="365"/>
      <c r="AA291" s="249"/>
    </row>
    <row r="292" spans="4:27" s="32" customFormat="1" ht="15">
      <c r="D292" s="308"/>
      <c r="E292" s="308"/>
      <c r="F292" s="308"/>
      <c r="G292" s="308"/>
      <c r="H292" s="308"/>
      <c r="I292" s="308"/>
      <c r="J292" s="308"/>
      <c r="K292" s="308"/>
      <c r="L292" s="308"/>
      <c r="M292" s="308"/>
      <c r="N292" s="308"/>
      <c r="O292" s="308"/>
      <c r="P292" s="308"/>
      <c r="Q292" s="308"/>
      <c r="S292" s="365"/>
      <c r="AA292" s="249"/>
    </row>
    <row r="293" spans="4:27" s="32" customFormat="1" ht="15">
      <c r="D293" s="308"/>
      <c r="E293" s="308"/>
      <c r="F293" s="308"/>
      <c r="G293" s="308"/>
      <c r="H293" s="308"/>
      <c r="I293" s="308"/>
      <c r="J293" s="308"/>
      <c r="K293" s="308"/>
      <c r="L293" s="308"/>
      <c r="M293" s="308"/>
      <c r="N293" s="308"/>
      <c r="O293" s="308"/>
      <c r="P293" s="308"/>
      <c r="Q293" s="308"/>
      <c r="S293" s="365"/>
      <c r="AA293" s="249"/>
    </row>
    <row r="294" spans="4:27" s="32" customFormat="1" ht="15">
      <c r="D294" s="308"/>
      <c r="E294" s="308"/>
      <c r="F294" s="308"/>
      <c r="G294" s="308"/>
      <c r="H294" s="308"/>
      <c r="I294" s="308"/>
      <c r="J294" s="308"/>
      <c r="K294" s="308"/>
      <c r="L294" s="308"/>
      <c r="M294" s="308"/>
      <c r="N294" s="308"/>
      <c r="O294" s="308"/>
      <c r="P294" s="308"/>
      <c r="Q294" s="308"/>
      <c r="S294" s="365"/>
      <c r="AA294" s="249"/>
    </row>
    <row r="295" spans="4:27" s="32" customFormat="1" ht="15">
      <c r="D295" s="308"/>
      <c r="E295" s="308"/>
      <c r="F295" s="308"/>
      <c r="G295" s="308"/>
      <c r="H295" s="308"/>
      <c r="I295" s="308"/>
      <c r="J295" s="308"/>
      <c r="K295" s="308"/>
      <c r="L295" s="308"/>
      <c r="M295" s="308"/>
      <c r="N295" s="308"/>
      <c r="O295" s="308"/>
      <c r="P295" s="308"/>
      <c r="Q295" s="308"/>
      <c r="S295" s="365"/>
      <c r="AA295" s="249"/>
    </row>
    <row r="296" spans="4:27" s="32" customFormat="1" ht="15">
      <c r="D296" s="308"/>
      <c r="E296" s="308"/>
      <c r="F296" s="308"/>
      <c r="G296" s="308"/>
      <c r="H296" s="308"/>
      <c r="I296" s="308"/>
      <c r="J296" s="308"/>
      <c r="K296" s="308"/>
      <c r="L296" s="308"/>
      <c r="M296" s="308"/>
      <c r="N296" s="308"/>
      <c r="O296" s="308"/>
      <c r="P296" s="308"/>
      <c r="Q296" s="308"/>
      <c r="S296" s="365"/>
      <c r="AA296" s="249"/>
    </row>
    <row r="297" spans="4:27" s="32" customFormat="1" ht="15">
      <c r="D297" s="308"/>
      <c r="E297" s="308"/>
      <c r="F297" s="308"/>
      <c r="G297" s="308"/>
      <c r="H297" s="308"/>
      <c r="I297" s="308"/>
      <c r="J297" s="308"/>
      <c r="K297" s="308"/>
      <c r="L297" s="308"/>
      <c r="M297" s="308"/>
      <c r="N297" s="308"/>
      <c r="O297" s="308"/>
      <c r="P297" s="308"/>
      <c r="Q297" s="308"/>
      <c r="S297" s="365"/>
      <c r="AA297" s="249"/>
    </row>
    <row r="298" spans="4:27" s="32" customFormat="1" ht="15">
      <c r="D298" s="308"/>
      <c r="E298" s="308"/>
      <c r="F298" s="308"/>
      <c r="G298" s="308"/>
      <c r="H298" s="308"/>
      <c r="I298" s="308"/>
      <c r="J298" s="308"/>
      <c r="K298" s="308"/>
      <c r="L298" s="308"/>
      <c r="M298" s="308"/>
      <c r="N298" s="308"/>
      <c r="O298" s="308"/>
      <c r="P298" s="308"/>
      <c r="Q298" s="308"/>
      <c r="S298" s="365"/>
      <c r="AA298" s="249"/>
    </row>
    <row r="299" spans="4:27" s="32" customFormat="1" ht="15">
      <c r="D299" s="308"/>
      <c r="E299" s="308"/>
      <c r="F299" s="308"/>
      <c r="G299" s="308"/>
      <c r="H299" s="308"/>
      <c r="I299" s="308"/>
      <c r="J299" s="308"/>
      <c r="K299" s="308"/>
      <c r="L299" s="308"/>
      <c r="M299" s="308"/>
      <c r="N299" s="308"/>
      <c r="O299" s="308"/>
      <c r="P299" s="308"/>
      <c r="Q299" s="308"/>
      <c r="S299" s="365"/>
      <c r="AA299" s="249"/>
    </row>
    <row r="300" spans="4:27" s="32" customFormat="1" ht="15">
      <c r="D300" s="308"/>
      <c r="E300" s="308"/>
      <c r="F300" s="308"/>
      <c r="G300" s="308"/>
      <c r="H300" s="308"/>
      <c r="I300" s="308"/>
      <c r="J300" s="308"/>
      <c r="K300" s="308"/>
      <c r="L300" s="308"/>
      <c r="M300" s="308"/>
      <c r="N300" s="308"/>
      <c r="O300" s="308"/>
      <c r="P300" s="308"/>
      <c r="Q300" s="308"/>
      <c r="S300" s="365"/>
      <c r="AA300" s="249"/>
    </row>
    <row r="301" spans="4:27" s="32" customFormat="1" ht="15">
      <c r="D301" s="308"/>
      <c r="E301" s="308"/>
      <c r="F301" s="308"/>
      <c r="G301" s="308"/>
      <c r="H301" s="308"/>
      <c r="I301" s="308"/>
      <c r="J301" s="308"/>
      <c r="K301" s="308"/>
      <c r="L301" s="308"/>
      <c r="M301" s="308"/>
      <c r="N301" s="308"/>
      <c r="O301" s="308"/>
      <c r="P301" s="308"/>
      <c r="Q301" s="308"/>
      <c r="S301" s="365"/>
      <c r="AA301" s="249"/>
    </row>
    <row r="302" spans="4:27" s="32" customFormat="1" ht="15">
      <c r="D302" s="308"/>
      <c r="E302" s="308"/>
      <c r="F302" s="308"/>
      <c r="G302" s="308"/>
      <c r="H302" s="308"/>
      <c r="I302" s="308"/>
      <c r="J302" s="308"/>
      <c r="K302" s="308"/>
      <c r="L302" s="308"/>
      <c r="M302" s="308"/>
      <c r="N302" s="308"/>
      <c r="O302" s="308"/>
      <c r="P302" s="308"/>
      <c r="Q302" s="308"/>
      <c r="S302" s="365"/>
      <c r="AA302" s="249"/>
    </row>
    <row r="303" spans="4:27" s="32" customFormat="1" ht="15">
      <c r="D303" s="308"/>
      <c r="E303" s="308"/>
      <c r="F303" s="308"/>
      <c r="G303" s="308"/>
      <c r="H303" s="308"/>
      <c r="I303" s="308"/>
      <c r="J303" s="308"/>
      <c r="K303" s="308"/>
      <c r="L303" s="308"/>
      <c r="M303" s="308"/>
      <c r="N303" s="308"/>
      <c r="O303" s="308"/>
      <c r="P303" s="308"/>
      <c r="Q303" s="308"/>
      <c r="S303" s="365"/>
      <c r="AA303" s="249"/>
    </row>
    <row r="304" spans="4:27" s="32" customFormat="1" ht="15">
      <c r="D304" s="308"/>
      <c r="E304" s="308"/>
      <c r="F304" s="308"/>
      <c r="G304" s="308"/>
      <c r="H304" s="308"/>
      <c r="I304" s="308"/>
      <c r="J304" s="308"/>
      <c r="K304" s="308"/>
      <c r="L304" s="308"/>
      <c r="M304" s="308"/>
      <c r="N304" s="308"/>
      <c r="O304" s="308"/>
      <c r="P304" s="308"/>
      <c r="Q304" s="308"/>
      <c r="S304" s="365"/>
      <c r="AA304" s="249"/>
    </row>
    <row r="305" spans="4:27" s="32" customFormat="1" ht="15">
      <c r="D305" s="308"/>
      <c r="E305" s="308"/>
      <c r="F305" s="308"/>
      <c r="G305" s="308"/>
      <c r="H305" s="308"/>
      <c r="I305" s="308"/>
      <c r="J305" s="308"/>
      <c r="K305" s="308"/>
      <c r="L305" s="308"/>
      <c r="M305" s="308"/>
      <c r="N305" s="308"/>
      <c r="O305" s="308"/>
      <c r="P305" s="308"/>
      <c r="Q305" s="308"/>
      <c r="S305" s="365"/>
      <c r="AA305" s="249"/>
    </row>
    <row r="306" spans="4:27" s="32" customFormat="1" ht="15">
      <c r="D306" s="308"/>
      <c r="E306" s="308"/>
      <c r="F306" s="308"/>
      <c r="G306" s="308"/>
      <c r="H306" s="308"/>
      <c r="I306" s="308"/>
      <c r="J306" s="308"/>
      <c r="K306" s="308"/>
      <c r="L306" s="308"/>
      <c r="M306" s="308"/>
      <c r="N306" s="308"/>
      <c r="O306" s="308"/>
      <c r="P306" s="308"/>
      <c r="Q306" s="308"/>
      <c r="S306" s="365"/>
      <c r="AA306" s="249"/>
    </row>
    <row r="307" spans="4:27" s="32" customFormat="1" ht="15">
      <c r="D307" s="308"/>
      <c r="E307" s="308"/>
      <c r="F307" s="308"/>
      <c r="G307" s="308"/>
      <c r="H307" s="308"/>
      <c r="I307" s="308"/>
      <c r="J307" s="308"/>
      <c r="K307" s="308"/>
      <c r="L307" s="308"/>
      <c r="M307" s="308"/>
      <c r="N307" s="308"/>
      <c r="O307" s="308"/>
      <c r="P307" s="308"/>
      <c r="Q307" s="308"/>
      <c r="S307" s="365"/>
      <c r="AA307" s="249"/>
    </row>
    <row r="308" spans="4:27" s="32" customFormat="1" ht="15">
      <c r="D308" s="308"/>
      <c r="E308" s="308"/>
      <c r="F308" s="308"/>
      <c r="G308" s="308"/>
      <c r="H308" s="308"/>
      <c r="I308" s="308"/>
      <c r="J308" s="308"/>
      <c r="K308" s="308"/>
      <c r="L308" s="308"/>
      <c r="M308" s="308"/>
      <c r="N308" s="308"/>
      <c r="O308" s="308"/>
      <c r="P308" s="308"/>
      <c r="Q308" s="308"/>
      <c r="S308" s="365"/>
      <c r="AA308" s="249"/>
    </row>
    <row r="309" spans="4:27" s="32" customFormat="1" ht="15">
      <c r="D309" s="308"/>
      <c r="E309" s="308"/>
      <c r="F309" s="308"/>
      <c r="G309" s="308"/>
      <c r="H309" s="308"/>
      <c r="I309" s="308"/>
      <c r="J309" s="308"/>
      <c r="K309" s="308"/>
      <c r="L309" s="308"/>
      <c r="M309" s="308"/>
      <c r="N309" s="308"/>
      <c r="O309" s="308"/>
      <c r="P309" s="308"/>
      <c r="Q309" s="308"/>
      <c r="S309" s="365"/>
      <c r="AA309" s="249"/>
    </row>
    <row r="310" spans="4:27" s="32" customFormat="1" ht="15">
      <c r="D310" s="308"/>
      <c r="E310" s="308"/>
      <c r="F310" s="308"/>
      <c r="G310" s="308"/>
      <c r="H310" s="308"/>
      <c r="I310" s="308"/>
      <c r="J310" s="308"/>
      <c r="K310" s="308"/>
      <c r="L310" s="308"/>
      <c r="M310" s="308"/>
      <c r="N310" s="308"/>
      <c r="O310" s="308"/>
      <c r="P310" s="308"/>
      <c r="Q310" s="308"/>
      <c r="S310" s="365"/>
      <c r="AA310" s="249"/>
    </row>
    <row r="311" spans="4:27" s="32" customFormat="1" ht="15">
      <c r="D311" s="308"/>
      <c r="E311" s="308"/>
      <c r="F311" s="308"/>
      <c r="G311" s="308"/>
      <c r="H311" s="308"/>
      <c r="I311" s="308"/>
      <c r="J311" s="308"/>
      <c r="K311" s="308"/>
      <c r="L311" s="308"/>
      <c r="M311" s="308"/>
      <c r="N311" s="308"/>
      <c r="O311" s="308"/>
      <c r="P311" s="308"/>
      <c r="Q311" s="308"/>
      <c r="S311" s="365"/>
      <c r="AA311" s="249"/>
    </row>
    <row r="312" spans="4:27" s="32" customFormat="1" ht="15">
      <c r="D312" s="308"/>
      <c r="E312" s="308"/>
      <c r="F312" s="308"/>
      <c r="G312" s="308"/>
      <c r="H312" s="308"/>
      <c r="I312" s="308"/>
      <c r="J312" s="308"/>
      <c r="K312" s="308"/>
      <c r="L312" s="308"/>
      <c r="M312" s="308"/>
      <c r="N312" s="308"/>
      <c r="O312" s="308"/>
      <c r="P312" s="308"/>
      <c r="Q312" s="308"/>
      <c r="S312" s="365"/>
      <c r="AA312" s="249"/>
    </row>
    <row r="313" spans="4:27" s="32" customFormat="1" ht="15">
      <c r="D313" s="308"/>
      <c r="E313" s="308"/>
      <c r="F313" s="308"/>
      <c r="G313" s="308"/>
      <c r="H313" s="308"/>
      <c r="I313" s="308"/>
      <c r="J313" s="308"/>
      <c r="K313" s="308"/>
      <c r="L313" s="308"/>
      <c r="M313" s="308"/>
      <c r="N313" s="308"/>
      <c r="O313" s="308"/>
      <c r="P313" s="308"/>
      <c r="Q313" s="308"/>
      <c r="S313" s="365"/>
      <c r="AA313" s="249"/>
    </row>
    <row r="314" spans="4:27" s="32" customFormat="1" ht="15">
      <c r="D314" s="308"/>
      <c r="E314" s="308"/>
      <c r="F314" s="308"/>
      <c r="G314" s="308"/>
      <c r="H314" s="308"/>
      <c r="I314" s="308"/>
      <c r="J314" s="308"/>
      <c r="K314" s="308"/>
      <c r="L314" s="308"/>
      <c r="M314" s="308"/>
      <c r="N314" s="308"/>
      <c r="O314" s="308"/>
      <c r="P314" s="308"/>
      <c r="Q314" s="308"/>
      <c r="S314" s="365"/>
      <c r="AA314" s="249"/>
    </row>
    <row r="315" spans="4:27" s="32" customFormat="1" ht="15">
      <c r="D315" s="308"/>
      <c r="E315" s="308"/>
      <c r="F315" s="308"/>
      <c r="G315" s="308"/>
      <c r="H315" s="308"/>
      <c r="I315" s="308"/>
      <c r="J315" s="308"/>
      <c r="K315" s="308"/>
      <c r="L315" s="308"/>
      <c r="M315" s="308"/>
      <c r="N315" s="308"/>
      <c r="O315" s="308"/>
      <c r="P315" s="308"/>
      <c r="Q315" s="308"/>
      <c r="S315" s="365"/>
      <c r="AA315" s="249"/>
    </row>
    <row r="316" spans="4:27" s="32" customFormat="1" ht="15">
      <c r="D316" s="308"/>
      <c r="E316" s="308"/>
      <c r="F316" s="308"/>
      <c r="G316" s="308"/>
      <c r="H316" s="308"/>
      <c r="I316" s="308"/>
      <c r="J316" s="308"/>
      <c r="K316" s="308"/>
      <c r="L316" s="308"/>
      <c r="M316" s="308"/>
      <c r="N316" s="308"/>
      <c r="O316" s="308"/>
      <c r="P316" s="308"/>
      <c r="Q316" s="308"/>
      <c r="S316" s="365"/>
      <c r="AA316" s="249"/>
    </row>
    <row r="317" spans="4:27" s="32" customFormat="1" ht="15">
      <c r="D317" s="308"/>
      <c r="E317" s="308"/>
      <c r="F317" s="308"/>
      <c r="G317" s="308"/>
      <c r="H317" s="308"/>
      <c r="I317" s="308"/>
      <c r="J317" s="308"/>
      <c r="K317" s="308"/>
      <c r="L317" s="308"/>
      <c r="M317" s="308"/>
      <c r="N317" s="308"/>
      <c r="O317" s="308"/>
      <c r="P317" s="308"/>
      <c r="Q317" s="308"/>
      <c r="S317" s="365"/>
      <c r="AA317" s="249"/>
    </row>
    <row r="318" spans="4:27" s="32" customFormat="1" ht="15">
      <c r="D318" s="308"/>
      <c r="E318" s="308"/>
      <c r="F318" s="308"/>
      <c r="G318" s="308"/>
      <c r="H318" s="308"/>
      <c r="I318" s="308"/>
      <c r="J318" s="308"/>
      <c r="K318" s="308"/>
      <c r="L318" s="308"/>
      <c r="M318" s="308"/>
      <c r="N318" s="308"/>
      <c r="O318" s="308"/>
      <c r="P318" s="308"/>
      <c r="Q318" s="308"/>
      <c r="S318" s="365"/>
      <c r="AA318" s="249"/>
    </row>
    <row r="319" spans="4:27" s="32" customFormat="1" ht="15">
      <c r="D319" s="308"/>
      <c r="E319" s="308"/>
      <c r="F319" s="308"/>
      <c r="G319" s="308"/>
      <c r="H319" s="308"/>
      <c r="I319" s="308"/>
      <c r="J319" s="308"/>
      <c r="K319" s="308"/>
      <c r="L319" s="308"/>
      <c r="M319" s="308"/>
      <c r="N319" s="308"/>
      <c r="O319" s="308"/>
      <c r="P319" s="308"/>
      <c r="Q319" s="308"/>
      <c r="S319" s="365"/>
      <c r="AA319" s="249"/>
    </row>
    <row r="320" spans="4:27" s="32" customFormat="1" ht="15">
      <c r="D320" s="308"/>
      <c r="E320" s="308"/>
      <c r="F320" s="308"/>
      <c r="G320" s="308"/>
      <c r="H320" s="308"/>
      <c r="I320" s="308"/>
      <c r="J320" s="308"/>
      <c r="K320" s="308"/>
      <c r="L320" s="308"/>
      <c r="M320" s="308"/>
      <c r="N320" s="308"/>
      <c r="O320" s="308"/>
      <c r="P320" s="308"/>
      <c r="Q320" s="308"/>
      <c r="S320" s="365"/>
      <c r="AA320" s="249"/>
    </row>
    <row r="321" spans="4:27" s="32" customFormat="1" ht="15">
      <c r="D321" s="308"/>
      <c r="E321" s="308"/>
      <c r="F321" s="308"/>
      <c r="G321" s="308"/>
      <c r="H321" s="308"/>
      <c r="I321" s="308"/>
      <c r="J321" s="308"/>
      <c r="K321" s="308"/>
      <c r="L321" s="308"/>
      <c r="M321" s="308"/>
      <c r="N321" s="308"/>
      <c r="O321" s="308"/>
      <c r="P321" s="308"/>
      <c r="Q321" s="308"/>
      <c r="S321" s="365"/>
      <c r="AA321" s="249"/>
    </row>
    <row r="322" spans="4:27" s="32" customFormat="1" ht="15">
      <c r="D322" s="308"/>
      <c r="E322" s="308"/>
      <c r="F322" s="308"/>
      <c r="G322" s="308"/>
      <c r="H322" s="308"/>
      <c r="I322" s="308"/>
      <c r="J322" s="308"/>
      <c r="K322" s="308"/>
      <c r="L322" s="308"/>
      <c r="M322" s="308"/>
      <c r="N322" s="308"/>
      <c r="O322" s="308"/>
      <c r="P322" s="308"/>
      <c r="Q322" s="308"/>
      <c r="S322" s="365"/>
      <c r="AA322" s="249"/>
    </row>
    <row r="323" spans="4:27" s="32" customFormat="1" ht="15">
      <c r="D323" s="308"/>
      <c r="E323" s="308"/>
      <c r="F323" s="308"/>
      <c r="G323" s="308"/>
      <c r="H323" s="308"/>
      <c r="I323" s="308"/>
      <c r="J323" s="308"/>
      <c r="K323" s="308"/>
      <c r="L323" s="308"/>
      <c r="M323" s="308"/>
      <c r="N323" s="308"/>
      <c r="O323" s="308"/>
      <c r="P323" s="308"/>
      <c r="Q323" s="308"/>
      <c r="S323" s="365"/>
      <c r="AA323" s="249"/>
    </row>
    <row r="324" spans="4:27" s="32" customFormat="1" ht="15">
      <c r="D324" s="308"/>
      <c r="E324" s="308"/>
      <c r="F324" s="308"/>
      <c r="G324" s="308"/>
      <c r="H324" s="308"/>
      <c r="I324" s="308"/>
      <c r="J324" s="308"/>
      <c r="K324" s="308"/>
      <c r="L324" s="308"/>
      <c r="M324" s="308"/>
      <c r="N324" s="308"/>
      <c r="O324" s="308"/>
      <c r="P324" s="308"/>
      <c r="Q324" s="308"/>
      <c r="S324" s="365"/>
      <c r="AA324" s="249"/>
    </row>
    <row r="325" spans="4:27" s="32" customFormat="1" ht="15">
      <c r="D325" s="308"/>
      <c r="E325" s="308"/>
      <c r="F325" s="308"/>
      <c r="G325" s="308"/>
      <c r="H325" s="308"/>
      <c r="I325" s="308"/>
      <c r="J325" s="308"/>
      <c r="K325" s="308"/>
      <c r="L325" s="308"/>
      <c r="M325" s="308"/>
      <c r="N325" s="308"/>
      <c r="O325" s="308"/>
      <c r="P325" s="308"/>
      <c r="Q325" s="308"/>
      <c r="S325" s="365"/>
      <c r="AA325" s="249"/>
    </row>
    <row r="326" spans="4:27" s="32" customFormat="1" ht="15">
      <c r="D326" s="308"/>
      <c r="E326" s="308"/>
      <c r="F326" s="308"/>
      <c r="G326" s="308"/>
      <c r="H326" s="308"/>
      <c r="I326" s="308"/>
      <c r="J326" s="308"/>
      <c r="K326" s="308"/>
      <c r="L326" s="308"/>
      <c r="M326" s="308"/>
      <c r="N326" s="308"/>
      <c r="O326" s="308"/>
      <c r="P326" s="308"/>
      <c r="Q326" s="308"/>
      <c r="S326" s="365"/>
      <c r="AA326" s="249"/>
    </row>
    <row r="327" spans="4:27" s="32" customFormat="1" ht="15">
      <c r="D327" s="308"/>
      <c r="E327" s="308"/>
      <c r="F327" s="308"/>
      <c r="G327" s="308"/>
      <c r="H327" s="308"/>
      <c r="I327" s="308"/>
      <c r="J327" s="308"/>
      <c r="K327" s="308"/>
      <c r="L327" s="308"/>
      <c r="M327" s="308"/>
      <c r="N327" s="308"/>
      <c r="O327" s="308"/>
      <c r="P327" s="308"/>
      <c r="Q327" s="308"/>
      <c r="S327" s="365"/>
      <c r="AA327" s="249"/>
    </row>
    <row r="328" spans="4:27" s="32" customFormat="1" ht="15">
      <c r="D328" s="308"/>
      <c r="E328" s="308"/>
      <c r="F328" s="308"/>
      <c r="G328" s="308"/>
      <c r="H328" s="308"/>
      <c r="I328" s="308"/>
      <c r="J328" s="308"/>
      <c r="K328" s="308"/>
      <c r="L328" s="308"/>
      <c r="M328" s="308"/>
      <c r="N328" s="308"/>
      <c r="O328" s="308"/>
      <c r="P328" s="308"/>
      <c r="Q328" s="308"/>
      <c r="S328" s="365"/>
      <c r="AA328" s="249"/>
    </row>
    <row r="329" spans="4:27" s="32" customFormat="1" ht="15">
      <c r="D329" s="308"/>
      <c r="E329" s="308"/>
      <c r="F329" s="308"/>
      <c r="G329" s="308"/>
      <c r="H329" s="308"/>
      <c r="I329" s="308"/>
      <c r="J329" s="308"/>
      <c r="K329" s="308"/>
      <c r="L329" s="308"/>
      <c r="M329" s="308"/>
      <c r="N329" s="308"/>
      <c r="O329" s="308"/>
      <c r="P329" s="308"/>
      <c r="Q329" s="308"/>
      <c r="S329" s="365"/>
      <c r="AA329" s="249"/>
    </row>
    <row r="330" spans="4:27" s="32" customFormat="1" ht="15">
      <c r="D330" s="308"/>
      <c r="E330" s="308"/>
      <c r="F330" s="308"/>
      <c r="G330" s="308"/>
      <c r="H330" s="308"/>
      <c r="I330" s="308"/>
      <c r="J330" s="308"/>
      <c r="K330" s="308"/>
      <c r="L330" s="308"/>
      <c r="M330" s="308"/>
      <c r="N330" s="308"/>
      <c r="O330" s="308"/>
      <c r="P330" s="308"/>
      <c r="Q330" s="308"/>
      <c r="S330" s="365"/>
      <c r="AA330" s="249"/>
    </row>
    <row r="331" spans="4:27" s="32" customFormat="1" ht="15">
      <c r="D331" s="308"/>
      <c r="E331" s="308"/>
      <c r="F331" s="308"/>
      <c r="G331" s="308"/>
      <c r="H331" s="308"/>
      <c r="I331" s="308"/>
      <c r="J331" s="308"/>
      <c r="K331" s="308"/>
      <c r="L331" s="308"/>
      <c r="M331" s="308"/>
      <c r="N331" s="308"/>
      <c r="O331" s="308"/>
      <c r="P331" s="308"/>
      <c r="Q331" s="308"/>
      <c r="S331" s="365"/>
      <c r="AA331" s="249"/>
    </row>
    <row r="332" spans="4:27" s="32" customFormat="1" ht="15">
      <c r="D332" s="308"/>
      <c r="E332" s="308"/>
      <c r="F332" s="308"/>
      <c r="G332" s="308"/>
      <c r="H332" s="308"/>
      <c r="I332" s="308"/>
      <c r="J332" s="308"/>
      <c r="K332" s="308"/>
      <c r="L332" s="308"/>
      <c r="M332" s="308"/>
      <c r="N332" s="308"/>
      <c r="O332" s="308"/>
      <c r="P332" s="308"/>
      <c r="Q332" s="308"/>
      <c r="S332" s="365"/>
      <c r="AA332" s="249"/>
    </row>
    <row r="333" spans="4:27" s="32" customFormat="1" ht="15">
      <c r="D333" s="308"/>
      <c r="E333" s="308"/>
      <c r="F333" s="308"/>
      <c r="G333" s="308"/>
      <c r="H333" s="308"/>
      <c r="I333" s="308"/>
      <c r="J333" s="308"/>
      <c r="K333" s="308"/>
      <c r="L333" s="308"/>
      <c r="M333" s="308"/>
      <c r="N333" s="308"/>
      <c r="O333" s="308"/>
      <c r="P333" s="308"/>
      <c r="Q333" s="308"/>
      <c r="S333" s="365"/>
      <c r="AA333" s="249"/>
    </row>
    <row r="334" spans="4:27" s="32" customFormat="1" ht="15">
      <c r="D334" s="308"/>
      <c r="E334" s="308"/>
      <c r="F334" s="308"/>
      <c r="G334" s="308"/>
      <c r="H334" s="308"/>
      <c r="I334" s="308"/>
      <c r="J334" s="308"/>
      <c r="K334" s="308"/>
      <c r="L334" s="308"/>
      <c r="M334" s="308"/>
      <c r="N334" s="308"/>
      <c r="O334" s="308"/>
      <c r="P334" s="308"/>
      <c r="Q334" s="308"/>
      <c r="S334" s="365"/>
      <c r="AA334" s="249"/>
    </row>
    <row r="335" spans="4:27" s="32" customFormat="1" ht="15">
      <c r="D335" s="308"/>
      <c r="E335" s="308"/>
      <c r="F335" s="308"/>
      <c r="G335" s="308"/>
      <c r="H335" s="308"/>
      <c r="I335" s="308"/>
      <c r="J335" s="308"/>
      <c r="K335" s="308"/>
      <c r="L335" s="308"/>
      <c r="M335" s="308"/>
      <c r="N335" s="308"/>
      <c r="O335" s="308"/>
      <c r="P335" s="308"/>
      <c r="Q335" s="308"/>
      <c r="S335" s="365"/>
      <c r="AA335" s="249"/>
    </row>
    <row r="336" spans="4:27" s="32" customFormat="1" ht="15">
      <c r="D336" s="308"/>
      <c r="E336" s="308"/>
      <c r="F336" s="308"/>
      <c r="G336" s="308"/>
      <c r="H336" s="308"/>
      <c r="I336" s="308"/>
      <c r="J336" s="308"/>
      <c r="K336" s="308"/>
      <c r="L336" s="308"/>
      <c r="M336" s="308"/>
      <c r="N336" s="308"/>
      <c r="O336" s="308"/>
      <c r="P336" s="308"/>
      <c r="Q336" s="308"/>
      <c r="S336" s="365"/>
      <c r="AA336" s="249"/>
    </row>
    <row r="337" spans="4:27" s="32" customFormat="1" ht="15">
      <c r="D337" s="308"/>
      <c r="E337" s="308"/>
      <c r="F337" s="308"/>
      <c r="G337" s="308"/>
      <c r="H337" s="308"/>
      <c r="I337" s="308"/>
      <c r="J337" s="308"/>
      <c r="K337" s="308"/>
      <c r="L337" s="308"/>
      <c r="M337" s="308"/>
      <c r="N337" s="308"/>
      <c r="O337" s="308"/>
      <c r="P337" s="308"/>
      <c r="Q337" s="308"/>
      <c r="S337" s="365"/>
      <c r="AA337" s="249"/>
    </row>
    <row r="338" spans="4:27" s="32" customFormat="1" ht="15">
      <c r="D338" s="308"/>
      <c r="E338" s="308"/>
      <c r="F338" s="308"/>
      <c r="G338" s="308"/>
      <c r="H338" s="308"/>
      <c r="I338" s="308"/>
      <c r="J338" s="308"/>
      <c r="K338" s="308"/>
      <c r="L338" s="308"/>
      <c r="M338" s="308"/>
      <c r="N338" s="308"/>
      <c r="O338" s="308"/>
      <c r="P338" s="308"/>
      <c r="Q338" s="308"/>
      <c r="S338" s="365"/>
      <c r="AA338" s="249"/>
    </row>
    <row r="339" spans="4:27" s="32" customFormat="1" ht="15">
      <c r="D339" s="308"/>
      <c r="E339" s="308"/>
      <c r="F339" s="308"/>
      <c r="G339" s="308"/>
      <c r="H339" s="308"/>
      <c r="I339" s="308"/>
      <c r="J339" s="308"/>
      <c r="K339" s="308"/>
      <c r="L339" s="308"/>
      <c r="M339" s="308"/>
      <c r="N339" s="308"/>
      <c r="O339" s="308"/>
      <c r="P339" s="308"/>
      <c r="Q339" s="308"/>
      <c r="S339" s="365"/>
      <c r="AA339" s="249"/>
    </row>
    <row r="340" spans="4:27" s="32" customFormat="1" ht="15">
      <c r="D340" s="308"/>
      <c r="E340" s="308"/>
      <c r="F340" s="308"/>
      <c r="G340" s="308"/>
      <c r="H340" s="308"/>
      <c r="I340" s="308"/>
      <c r="J340" s="308"/>
      <c r="K340" s="308"/>
      <c r="L340" s="308"/>
      <c r="M340" s="308"/>
      <c r="N340" s="308"/>
      <c r="O340" s="308"/>
      <c r="P340" s="308"/>
      <c r="Q340" s="308"/>
      <c r="S340" s="365"/>
      <c r="AA340" s="249"/>
    </row>
    <row r="341" spans="4:27" s="32" customFormat="1" ht="15">
      <c r="D341" s="308"/>
      <c r="E341" s="308"/>
      <c r="F341" s="308"/>
      <c r="G341" s="308"/>
      <c r="H341" s="308"/>
      <c r="I341" s="308"/>
      <c r="J341" s="308"/>
      <c r="K341" s="308"/>
      <c r="L341" s="308"/>
      <c r="M341" s="308"/>
      <c r="N341" s="308"/>
      <c r="O341" s="308"/>
      <c r="P341" s="308"/>
      <c r="Q341" s="308"/>
      <c r="S341" s="365"/>
      <c r="AA341" s="249"/>
    </row>
    <row r="342" spans="4:27" s="32" customFormat="1" ht="15">
      <c r="D342" s="308"/>
      <c r="E342" s="308"/>
      <c r="F342" s="308"/>
      <c r="G342" s="308"/>
      <c r="H342" s="308"/>
      <c r="I342" s="308"/>
      <c r="J342" s="308"/>
      <c r="K342" s="308"/>
      <c r="L342" s="308"/>
      <c r="M342" s="308"/>
      <c r="N342" s="308"/>
      <c r="O342" s="308"/>
      <c r="P342" s="308"/>
      <c r="Q342" s="308"/>
      <c r="S342" s="365"/>
      <c r="AA342" s="249"/>
    </row>
    <row r="343" spans="4:27" s="32" customFormat="1" ht="15">
      <c r="D343" s="308"/>
      <c r="E343" s="308"/>
      <c r="F343" s="308"/>
      <c r="G343" s="308"/>
      <c r="H343" s="308"/>
      <c r="I343" s="308"/>
      <c r="J343" s="308"/>
      <c r="K343" s="308"/>
      <c r="L343" s="308"/>
      <c r="M343" s="308"/>
      <c r="N343" s="308"/>
      <c r="O343" s="308"/>
      <c r="P343" s="308"/>
      <c r="Q343" s="308"/>
      <c r="S343" s="365"/>
      <c r="AA343" s="249"/>
    </row>
    <row r="344" spans="4:27" s="32" customFormat="1" ht="15">
      <c r="D344" s="308"/>
      <c r="E344" s="308"/>
      <c r="F344" s="308"/>
      <c r="G344" s="308"/>
      <c r="H344" s="308"/>
      <c r="I344" s="308"/>
      <c r="J344" s="308"/>
      <c r="K344" s="308"/>
      <c r="L344" s="308"/>
      <c r="M344" s="308"/>
      <c r="N344" s="308"/>
      <c r="O344" s="308"/>
      <c r="P344" s="308"/>
      <c r="Q344" s="308"/>
      <c r="S344" s="365"/>
      <c r="AA344" s="249"/>
    </row>
    <row r="345" spans="4:27" s="32" customFormat="1" ht="15">
      <c r="D345" s="308"/>
      <c r="E345" s="308"/>
      <c r="F345" s="308"/>
      <c r="G345" s="308"/>
      <c r="H345" s="308"/>
      <c r="I345" s="308"/>
      <c r="J345" s="308"/>
      <c r="K345" s="308"/>
      <c r="L345" s="308"/>
      <c r="M345" s="308"/>
      <c r="N345" s="308"/>
      <c r="O345" s="308"/>
      <c r="P345" s="308"/>
      <c r="Q345" s="308"/>
      <c r="S345" s="365"/>
      <c r="AA345" s="249"/>
    </row>
    <row r="346" spans="4:27" s="32" customFormat="1" ht="15">
      <c r="D346" s="308"/>
      <c r="E346" s="308"/>
      <c r="F346" s="308"/>
      <c r="G346" s="308"/>
      <c r="H346" s="308"/>
      <c r="I346" s="308"/>
      <c r="J346" s="308"/>
      <c r="K346" s="308"/>
      <c r="L346" s="308"/>
      <c r="M346" s="308"/>
      <c r="N346" s="308"/>
      <c r="O346" s="308"/>
      <c r="P346" s="308"/>
      <c r="Q346" s="308"/>
      <c r="S346" s="365"/>
      <c r="AA346" s="249"/>
    </row>
    <row r="347" spans="4:27" s="32" customFormat="1" ht="15">
      <c r="D347" s="308"/>
      <c r="E347" s="308"/>
      <c r="F347" s="308"/>
      <c r="G347" s="308"/>
      <c r="H347" s="308"/>
      <c r="I347" s="308"/>
      <c r="J347" s="308"/>
      <c r="K347" s="308"/>
      <c r="L347" s="308"/>
      <c r="M347" s="308"/>
      <c r="N347" s="308"/>
      <c r="O347" s="308"/>
      <c r="P347" s="308"/>
      <c r="Q347" s="308"/>
      <c r="S347" s="365"/>
      <c r="AA347" s="249"/>
    </row>
    <row r="348" spans="4:27" s="32" customFormat="1" ht="15">
      <c r="D348" s="308"/>
      <c r="E348" s="308"/>
      <c r="F348" s="308"/>
      <c r="G348" s="308"/>
      <c r="H348" s="308"/>
      <c r="I348" s="308"/>
      <c r="J348" s="308"/>
      <c r="K348" s="308"/>
      <c r="L348" s="308"/>
      <c r="M348" s="308"/>
      <c r="N348" s="308"/>
      <c r="O348" s="308"/>
      <c r="P348" s="308"/>
      <c r="Q348" s="308"/>
      <c r="S348" s="365"/>
      <c r="AA348" s="249"/>
    </row>
    <row r="349" spans="4:27" s="32" customFormat="1" ht="15">
      <c r="D349" s="308"/>
      <c r="E349" s="308"/>
      <c r="F349" s="308"/>
      <c r="G349" s="308"/>
      <c r="H349" s="308"/>
      <c r="I349" s="308"/>
      <c r="J349" s="308"/>
      <c r="K349" s="308"/>
      <c r="L349" s="308"/>
      <c r="M349" s="308"/>
      <c r="N349" s="308"/>
      <c r="O349" s="308"/>
      <c r="P349" s="308"/>
      <c r="Q349" s="308"/>
      <c r="S349" s="365"/>
      <c r="AA349" s="249"/>
    </row>
    <row r="350" spans="4:27" s="32" customFormat="1" ht="15">
      <c r="D350" s="308"/>
      <c r="E350" s="308"/>
      <c r="F350" s="308"/>
      <c r="G350" s="308"/>
      <c r="H350" s="308"/>
      <c r="I350" s="308"/>
      <c r="J350" s="308"/>
      <c r="K350" s="308"/>
      <c r="L350" s="308"/>
      <c r="M350" s="308"/>
      <c r="N350" s="308"/>
      <c r="O350" s="308"/>
      <c r="P350" s="308"/>
      <c r="Q350" s="308"/>
      <c r="S350" s="365"/>
      <c r="AA350" s="249"/>
    </row>
    <row r="351" spans="4:27" s="32" customFormat="1" ht="15">
      <c r="D351" s="308"/>
      <c r="E351" s="308"/>
      <c r="F351" s="308"/>
      <c r="G351" s="308"/>
      <c r="H351" s="308"/>
      <c r="I351" s="308"/>
      <c r="J351" s="308"/>
      <c r="K351" s="308"/>
      <c r="L351" s="308"/>
      <c r="M351" s="308"/>
      <c r="N351" s="308"/>
      <c r="O351" s="308"/>
      <c r="P351" s="308"/>
      <c r="Q351" s="308"/>
      <c r="S351" s="365"/>
      <c r="AA351" s="249"/>
    </row>
    <row r="352" spans="4:27" s="32" customFormat="1" ht="15">
      <c r="D352" s="308"/>
      <c r="E352" s="308"/>
      <c r="F352" s="308"/>
      <c r="G352" s="308"/>
      <c r="H352" s="308"/>
      <c r="I352" s="308"/>
      <c r="J352" s="308"/>
      <c r="K352" s="308"/>
      <c r="L352" s="308"/>
      <c r="M352" s="308"/>
      <c r="N352" s="308"/>
      <c r="O352" s="308"/>
      <c r="P352" s="308"/>
      <c r="Q352" s="308"/>
      <c r="S352" s="365"/>
      <c r="AA352" s="249"/>
    </row>
    <row r="353" spans="4:27" s="32" customFormat="1" ht="15">
      <c r="D353" s="308"/>
      <c r="E353" s="308"/>
      <c r="F353" s="308"/>
      <c r="G353" s="308"/>
      <c r="H353" s="308"/>
      <c r="I353" s="308"/>
      <c r="J353" s="308"/>
      <c r="K353" s="308"/>
      <c r="L353" s="308"/>
      <c r="M353" s="308"/>
      <c r="N353" s="308"/>
      <c r="O353" s="308"/>
      <c r="P353" s="308"/>
      <c r="Q353" s="308"/>
      <c r="S353" s="365"/>
      <c r="AA353" s="249"/>
    </row>
    <row r="354" spans="4:27" s="32" customFormat="1" ht="15">
      <c r="D354" s="308"/>
      <c r="E354" s="308"/>
      <c r="F354" s="308"/>
      <c r="G354" s="308"/>
      <c r="H354" s="308"/>
      <c r="I354" s="308"/>
      <c r="J354" s="308"/>
      <c r="K354" s="308"/>
      <c r="L354" s="308"/>
      <c r="M354" s="308"/>
      <c r="N354" s="308"/>
      <c r="O354" s="308"/>
      <c r="P354" s="308"/>
      <c r="Q354" s="308"/>
      <c r="S354" s="365"/>
      <c r="AA354" s="249"/>
    </row>
    <row r="355" spans="4:27" s="32" customFormat="1" ht="15">
      <c r="D355" s="308"/>
      <c r="E355" s="308"/>
      <c r="F355" s="308"/>
      <c r="G355" s="308"/>
      <c r="H355" s="308"/>
      <c r="I355" s="308"/>
      <c r="J355" s="308"/>
      <c r="K355" s="308"/>
      <c r="L355" s="308"/>
      <c r="M355" s="308"/>
      <c r="N355" s="308"/>
      <c r="O355" s="308"/>
      <c r="P355" s="308"/>
      <c r="Q355" s="308"/>
      <c r="S355" s="365"/>
      <c r="AA355" s="249"/>
    </row>
    <row r="356" spans="4:27" s="32" customFormat="1" ht="15">
      <c r="D356" s="308"/>
      <c r="E356" s="308"/>
      <c r="F356" s="308"/>
      <c r="G356" s="308"/>
      <c r="H356" s="308"/>
      <c r="I356" s="308"/>
      <c r="J356" s="308"/>
      <c r="K356" s="308"/>
      <c r="L356" s="308"/>
      <c r="M356" s="308"/>
      <c r="N356" s="308"/>
      <c r="O356" s="308"/>
      <c r="P356" s="308"/>
      <c r="Q356" s="308"/>
      <c r="S356" s="365"/>
      <c r="AA356" s="249"/>
    </row>
    <row r="357" spans="4:27" s="32" customFormat="1" ht="15">
      <c r="D357" s="308"/>
      <c r="E357" s="308"/>
      <c r="F357" s="308"/>
      <c r="G357" s="308"/>
      <c r="H357" s="308"/>
      <c r="I357" s="308"/>
      <c r="J357" s="308"/>
      <c r="K357" s="308"/>
      <c r="L357" s="308"/>
      <c r="M357" s="308"/>
      <c r="N357" s="308"/>
      <c r="O357" s="308"/>
      <c r="P357" s="308"/>
      <c r="Q357" s="308"/>
      <c r="S357" s="365"/>
      <c r="AA357" s="249"/>
    </row>
    <row r="358" spans="4:27" s="32" customFormat="1" ht="15">
      <c r="D358" s="308"/>
      <c r="E358" s="308"/>
      <c r="F358" s="308"/>
      <c r="G358" s="308"/>
      <c r="H358" s="308"/>
      <c r="I358" s="308"/>
      <c r="J358" s="308"/>
      <c r="K358" s="308"/>
      <c r="L358" s="308"/>
      <c r="M358" s="308"/>
      <c r="N358" s="308"/>
      <c r="O358" s="308"/>
      <c r="P358" s="308"/>
      <c r="Q358" s="308"/>
      <c r="S358" s="365"/>
      <c r="AA358" s="249"/>
    </row>
    <row r="359" spans="4:27" s="32" customFormat="1" ht="15">
      <c r="D359" s="308"/>
      <c r="E359" s="308"/>
      <c r="F359" s="308"/>
      <c r="G359" s="308"/>
      <c r="H359" s="308"/>
      <c r="I359" s="308"/>
      <c r="J359" s="308"/>
      <c r="K359" s="308"/>
      <c r="L359" s="308"/>
      <c r="M359" s="308"/>
      <c r="N359" s="308"/>
      <c r="O359" s="308"/>
      <c r="P359" s="308"/>
      <c r="Q359" s="308"/>
      <c r="S359" s="365"/>
      <c r="AA359" s="249"/>
    </row>
    <row r="360" spans="4:27" s="32" customFormat="1" ht="15">
      <c r="D360" s="308"/>
      <c r="E360" s="308"/>
      <c r="F360" s="308"/>
      <c r="G360" s="308"/>
      <c r="H360" s="308"/>
      <c r="I360" s="308"/>
      <c r="J360" s="308"/>
      <c r="K360" s="308"/>
      <c r="L360" s="308"/>
      <c r="M360" s="308"/>
      <c r="N360" s="308"/>
      <c r="O360" s="308"/>
      <c r="P360" s="308"/>
      <c r="Q360" s="308"/>
      <c r="S360" s="365"/>
      <c r="AA360" s="249"/>
    </row>
    <row r="361" spans="4:27" s="32" customFormat="1" ht="15">
      <c r="D361" s="308"/>
      <c r="E361" s="308"/>
      <c r="F361" s="308"/>
      <c r="G361" s="308"/>
      <c r="H361" s="308"/>
      <c r="I361" s="308"/>
      <c r="J361" s="308"/>
      <c r="K361" s="308"/>
      <c r="L361" s="308"/>
      <c r="M361" s="308"/>
      <c r="N361" s="308"/>
      <c r="O361" s="308"/>
      <c r="P361" s="308"/>
      <c r="Q361" s="308"/>
      <c r="S361" s="365"/>
      <c r="AA361" s="249"/>
    </row>
    <row r="362" spans="4:27" s="32" customFormat="1" ht="15">
      <c r="D362" s="308"/>
      <c r="E362" s="308"/>
      <c r="F362" s="308"/>
      <c r="G362" s="308"/>
      <c r="H362" s="308"/>
      <c r="I362" s="308"/>
      <c r="J362" s="308"/>
      <c r="K362" s="308"/>
      <c r="L362" s="308"/>
      <c r="M362" s="308"/>
      <c r="N362" s="308"/>
      <c r="O362" s="308"/>
      <c r="P362" s="308"/>
      <c r="Q362" s="308"/>
      <c r="S362" s="365"/>
      <c r="AA362" s="249"/>
    </row>
    <row r="363" spans="4:27" s="32" customFormat="1" ht="15">
      <c r="D363" s="308"/>
      <c r="E363" s="308"/>
      <c r="F363" s="308"/>
      <c r="G363" s="308"/>
      <c r="H363" s="308"/>
      <c r="I363" s="308"/>
      <c r="J363" s="308"/>
      <c r="K363" s="308"/>
      <c r="L363" s="308"/>
      <c r="M363" s="308"/>
      <c r="N363" s="308"/>
      <c r="O363" s="308"/>
      <c r="P363" s="308"/>
      <c r="Q363" s="308"/>
      <c r="S363" s="365"/>
      <c r="AA363" s="249"/>
    </row>
    <row r="364" spans="4:27" s="32" customFormat="1" ht="15">
      <c r="D364" s="308"/>
      <c r="E364" s="308"/>
      <c r="F364" s="308"/>
      <c r="G364" s="308"/>
      <c r="H364" s="308"/>
      <c r="I364" s="308"/>
      <c r="J364" s="308"/>
      <c r="K364" s="308"/>
      <c r="L364" s="308"/>
      <c r="M364" s="308"/>
      <c r="N364" s="308"/>
      <c r="O364" s="308"/>
      <c r="P364" s="308"/>
      <c r="Q364" s="308"/>
      <c r="S364" s="365"/>
      <c r="AA364" s="249"/>
    </row>
    <row r="365" spans="4:27" s="32" customFormat="1" ht="15">
      <c r="D365" s="308"/>
      <c r="E365" s="308"/>
      <c r="F365" s="308"/>
      <c r="G365" s="308"/>
      <c r="H365" s="308"/>
      <c r="I365" s="308"/>
      <c r="J365" s="308"/>
      <c r="K365" s="308"/>
      <c r="L365" s="308"/>
      <c r="M365" s="308"/>
      <c r="N365" s="308"/>
      <c r="O365" s="308"/>
      <c r="P365" s="308"/>
      <c r="Q365" s="308"/>
      <c r="S365" s="365"/>
      <c r="AA365" s="249"/>
    </row>
    <row r="366" spans="4:27" s="32" customFormat="1" ht="15">
      <c r="D366" s="308"/>
      <c r="E366" s="308"/>
      <c r="F366" s="308"/>
      <c r="G366" s="308"/>
      <c r="H366" s="308"/>
      <c r="I366" s="308"/>
      <c r="J366" s="308"/>
      <c r="K366" s="308"/>
      <c r="L366" s="308"/>
      <c r="M366" s="308"/>
      <c r="N366" s="308"/>
      <c r="O366" s="308"/>
      <c r="P366" s="308"/>
      <c r="Q366" s="308"/>
      <c r="S366" s="365"/>
      <c r="AA366" s="249"/>
    </row>
    <row r="367" spans="4:27" s="32" customFormat="1" ht="15">
      <c r="D367" s="308"/>
      <c r="E367" s="308"/>
      <c r="F367" s="308"/>
      <c r="G367" s="308"/>
      <c r="H367" s="308"/>
      <c r="I367" s="308"/>
      <c r="J367" s="308"/>
      <c r="K367" s="308"/>
      <c r="L367" s="308"/>
      <c r="M367" s="308"/>
      <c r="N367" s="308"/>
      <c r="O367" s="308"/>
      <c r="P367" s="308"/>
      <c r="Q367" s="308"/>
      <c r="S367" s="365"/>
      <c r="AA367" s="249"/>
    </row>
    <row r="368" spans="4:27" s="32" customFormat="1" ht="15">
      <c r="D368" s="308"/>
      <c r="E368" s="308"/>
      <c r="F368" s="308"/>
      <c r="G368" s="308"/>
      <c r="H368" s="308"/>
      <c r="I368" s="308"/>
      <c r="J368" s="308"/>
      <c r="K368" s="308"/>
      <c r="L368" s="308"/>
      <c r="M368" s="308"/>
      <c r="N368" s="308"/>
      <c r="O368" s="308"/>
      <c r="P368" s="308"/>
      <c r="Q368" s="308"/>
      <c r="S368" s="365"/>
      <c r="AA368" s="249"/>
    </row>
    <row r="369" spans="4:27" s="32" customFormat="1" ht="15">
      <c r="D369" s="308"/>
      <c r="E369" s="308"/>
      <c r="F369" s="308"/>
      <c r="G369" s="308"/>
      <c r="H369" s="308"/>
      <c r="I369" s="308"/>
      <c r="J369" s="308"/>
      <c r="K369" s="308"/>
      <c r="L369" s="308"/>
      <c r="M369" s="308"/>
      <c r="N369" s="308"/>
      <c r="O369" s="308"/>
      <c r="P369" s="308"/>
      <c r="Q369" s="308"/>
      <c r="S369" s="365"/>
      <c r="AA369" s="249"/>
    </row>
    <row r="370" spans="4:27" s="32" customFormat="1" ht="15">
      <c r="D370" s="308"/>
      <c r="E370" s="308"/>
      <c r="F370" s="308"/>
      <c r="G370" s="308"/>
      <c r="H370" s="308"/>
      <c r="I370" s="308"/>
      <c r="J370" s="308"/>
      <c r="K370" s="308"/>
      <c r="L370" s="308"/>
      <c r="M370" s="308"/>
      <c r="N370" s="308"/>
      <c r="O370" s="308"/>
      <c r="P370" s="308"/>
      <c r="Q370" s="308"/>
      <c r="S370" s="365"/>
      <c r="AA370" s="249"/>
    </row>
    <row r="371" spans="4:27" s="32" customFormat="1" ht="15">
      <c r="D371" s="308"/>
      <c r="E371" s="308"/>
      <c r="F371" s="308"/>
      <c r="G371" s="308"/>
      <c r="H371" s="308"/>
      <c r="I371" s="308"/>
      <c r="J371" s="308"/>
      <c r="K371" s="308"/>
      <c r="L371" s="308"/>
      <c r="M371" s="308"/>
      <c r="N371" s="308"/>
      <c r="O371" s="308"/>
      <c r="P371" s="308"/>
      <c r="Q371" s="308"/>
      <c r="S371" s="365"/>
      <c r="AA371" s="249"/>
    </row>
    <row r="372" spans="4:27" s="32" customFormat="1" ht="15">
      <c r="D372" s="308"/>
      <c r="E372" s="308"/>
      <c r="F372" s="308"/>
      <c r="G372" s="308"/>
      <c r="H372" s="308"/>
      <c r="I372" s="308"/>
      <c r="J372" s="308"/>
      <c r="K372" s="308"/>
      <c r="L372" s="308"/>
      <c r="M372" s="308"/>
      <c r="N372" s="308"/>
      <c r="O372" s="308"/>
      <c r="P372" s="308"/>
      <c r="Q372" s="308"/>
      <c r="S372" s="365"/>
      <c r="AA372" s="249"/>
    </row>
    <row r="373" spans="4:27" s="32" customFormat="1" ht="15">
      <c r="D373" s="308"/>
      <c r="E373" s="308"/>
      <c r="F373" s="308"/>
      <c r="G373" s="308"/>
      <c r="H373" s="308"/>
      <c r="I373" s="308"/>
      <c r="J373" s="308"/>
      <c r="K373" s="308"/>
      <c r="L373" s="308"/>
      <c r="M373" s="308"/>
      <c r="N373" s="308"/>
      <c r="O373" s="308"/>
      <c r="P373" s="308"/>
      <c r="Q373" s="308"/>
      <c r="S373" s="365"/>
      <c r="AA373" s="249"/>
    </row>
    <row r="374" spans="4:27" s="32" customFormat="1" ht="15">
      <c r="D374" s="308"/>
      <c r="E374" s="308"/>
      <c r="F374" s="308"/>
      <c r="G374" s="308"/>
      <c r="H374" s="308"/>
      <c r="I374" s="308"/>
      <c r="J374" s="308"/>
      <c r="K374" s="308"/>
      <c r="L374" s="308"/>
      <c r="M374" s="308"/>
      <c r="N374" s="308"/>
      <c r="O374" s="308"/>
      <c r="P374" s="308"/>
      <c r="Q374" s="308"/>
      <c r="S374" s="365"/>
      <c r="AA374" s="249"/>
    </row>
    <row r="375" spans="4:27" s="32" customFormat="1" ht="15">
      <c r="D375" s="308"/>
      <c r="E375" s="308"/>
      <c r="F375" s="308"/>
      <c r="G375" s="308"/>
      <c r="H375" s="308"/>
      <c r="I375" s="308"/>
      <c r="J375" s="308"/>
      <c r="K375" s="308"/>
      <c r="L375" s="308"/>
      <c r="M375" s="308"/>
      <c r="N375" s="308"/>
      <c r="O375" s="308"/>
      <c r="P375" s="308"/>
      <c r="Q375" s="308"/>
      <c r="S375" s="365"/>
      <c r="AA375" s="249"/>
    </row>
    <row r="376" spans="4:27" s="32" customFormat="1" ht="15">
      <c r="D376" s="308"/>
      <c r="E376" s="308"/>
      <c r="F376" s="308"/>
      <c r="G376" s="308"/>
      <c r="H376" s="308"/>
      <c r="I376" s="308"/>
      <c r="J376" s="308"/>
      <c r="K376" s="308"/>
      <c r="L376" s="308"/>
      <c r="M376" s="308"/>
      <c r="N376" s="308"/>
      <c r="O376" s="308"/>
      <c r="P376" s="308"/>
      <c r="Q376" s="308"/>
      <c r="S376" s="365"/>
      <c r="AA376" s="249"/>
    </row>
    <row r="377" spans="4:27" s="32" customFormat="1" ht="15">
      <c r="D377" s="308"/>
      <c r="E377" s="308"/>
      <c r="F377" s="308"/>
      <c r="G377" s="308"/>
      <c r="H377" s="308"/>
      <c r="I377" s="308"/>
      <c r="J377" s="308"/>
      <c r="K377" s="308"/>
      <c r="L377" s="308"/>
      <c r="M377" s="308"/>
      <c r="N377" s="308"/>
      <c r="O377" s="308"/>
      <c r="P377" s="308"/>
      <c r="Q377" s="308"/>
      <c r="S377" s="365"/>
      <c r="AA377" s="249"/>
    </row>
    <row r="378" spans="4:27" s="32" customFormat="1" ht="15">
      <c r="D378" s="308"/>
      <c r="E378" s="308"/>
      <c r="F378" s="308"/>
      <c r="G378" s="308"/>
      <c r="H378" s="308"/>
      <c r="I378" s="308"/>
      <c r="J378" s="308"/>
      <c r="K378" s="308"/>
      <c r="L378" s="308"/>
      <c r="M378" s="308"/>
      <c r="N378" s="308"/>
      <c r="O378" s="308"/>
      <c r="P378" s="308"/>
      <c r="Q378" s="308"/>
      <c r="S378" s="365"/>
      <c r="AA378" s="249"/>
    </row>
    <row r="379" spans="4:27" s="32" customFormat="1" ht="15">
      <c r="D379" s="308"/>
      <c r="E379" s="308"/>
      <c r="F379" s="308"/>
      <c r="G379" s="308"/>
      <c r="H379" s="308"/>
      <c r="I379" s="308"/>
      <c r="J379" s="308"/>
      <c r="K379" s="308"/>
      <c r="L379" s="308"/>
      <c r="M379" s="308"/>
      <c r="N379" s="308"/>
      <c r="O379" s="308"/>
      <c r="P379" s="308"/>
      <c r="Q379" s="308"/>
      <c r="S379" s="365"/>
      <c r="AA379" s="249"/>
    </row>
    <row r="380" spans="4:27" s="32" customFormat="1" ht="15">
      <c r="D380" s="308"/>
      <c r="E380" s="308"/>
      <c r="F380" s="308"/>
      <c r="G380" s="308"/>
      <c r="H380" s="308"/>
      <c r="I380" s="308"/>
      <c r="J380" s="308"/>
      <c r="K380" s="308"/>
      <c r="L380" s="308"/>
      <c r="M380" s="308"/>
      <c r="N380" s="308"/>
      <c r="O380" s="308"/>
      <c r="P380" s="308"/>
      <c r="Q380" s="308"/>
      <c r="S380" s="365"/>
      <c r="AA380" s="249"/>
    </row>
    <row r="381" spans="4:27" s="32" customFormat="1" ht="15">
      <c r="D381" s="308"/>
      <c r="E381" s="308"/>
      <c r="F381" s="308"/>
      <c r="G381" s="308"/>
      <c r="H381" s="308"/>
      <c r="I381" s="308"/>
      <c r="J381" s="308"/>
      <c r="K381" s="308"/>
      <c r="L381" s="308"/>
      <c r="M381" s="308"/>
      <c r="N381" s="308"/>
      <c r="O381" s="308"/>
      <c r="P381" s="308"/>
      <c r="Q381" s="308"/>
      <c r="S381" s="365"/>
      <c r="AA381" s="249"/>
    </row>
    <row r="382" spans="4:27" s="32" customFormat="1" ht="15">
      <c r="D382" s="308"/>
      <c r="E382" s="308"/>
      <c r="F382" s="308"/>
      <c r="G382" s="308"/>
      <c r="H382" s="308"/>
      <c r="I382" s="308"/>
      <c r="J382" s="308"/>
      <c r="K382" s="308"/>
      <c r="L382" s="308"/>
      <c r="M382" s="308"/>
      <c r="N382" s="308"/>
      <c r="O382" s="308"/>
      <c r="P382" s="308"/>
      <c r="Q382" s="308"/>
      <c r="S382" s="365"/>
      <c r="AA382" s="249"/>
    </row>
    <row r="383" spans="4:27" s="32" customFormat="1" ht="15">
      <c r="D383" s="308"/>
      <c r="E383" s="308"/>
      <c r="F383" s="308"/>
      <c r="G383" s="308"/>
      <c r="H383" s="308"/>
      <c r="I383" s="308"/>
      <c r="J383" s="308"/>
      <c r="K383" s="308"/>
      <c r="L383" s="308"/>
      <c r="M383" s="308"/>
      <c r="N383" s="308"/>
      <c r="O383" s="308"/>
      <c r="P383" s="308"/>
      <c r="Q383" s="308"/>
      <c r="S383" s="365"/>
      <c r="AA383" s="249"/>
    </row>
    <row r="384" spans="4:27" s="32" customFormat="1" ht="15">
      <c r="D384" s="308"/>
      <c r="E384" s="308"/>
      <c r="F384" s="308"/>
      <c r="G384" s="308"/>
      <c r="H384" s="308"/>
      <c r="I384" s="308"/>
      <c r="J384" s="308"/>
      <c r="K384" s="308"/>
      <c r="L384" s="308"/>
      <c r="M384" s="308"/>
      <c r="N384" s="308"/>
      <c r="O384" s="308"/>
      <c r="P384" s="308"/>
      <c r="Q384" s="308"/>
      <c r="S384" s="365"/>
      <c r="AA384" s="249"/>
    </row>
    <row r="385" spans="4:27" s="32" customFormat="1" ht="15">
      <c r="D385" s="308"/>
      <c r="E385" s="308"/>
      <c r="F385" s="308"/>
      <c r="G385" s="308"/>
      <c r="H385" s="308"/>
      <c r="I385" s="308"/>
      <c r="J385" s="308"/>
      <c r="K385" s="308"/>
      <c r="L385" s="308"/>
      <c r="M385" s="308"/>
      <c r="N385" s="308"/>
      <c r="O385" s="308"/>
      <c r="P385" s="308"/>
      <c r="Q385" s="308"/>
      <c r="S385" s="365"/>
      <c r="AA385" s="249"/>
    </row>
    <row r="386" spans="4:27" s="32" customFormat="1" ht="15">
      <c r="D386" s="308"/>
      <c r="E386" s="308"/>
      <c r="F386" s="308"/>
      <c r="G386" s="308"/>
      <c r="H386" s="308"/>
      <c r="I386" s="308"/>
      <c r="J386" s="308"/>
      <c r="K386" s="308"/>
      <c r="L386" s="308"/>
      <c r="M386" s="308"/>
      <c r="N386" s="308"/>
      <c r="O386" s="308"/>
      <c r="P386" s="308"/>
      <c r="Q386" s="308"/>
      <c r="S386" s="365"/>
      <c r="AA386" s="249"/>
    </row>
    <row r="387" spans="4:27" s="32" customFormat="1" ht="15">
      <c r="D387" s="308"/>
      <c r="E387" s="308"/>
      <c r="F387" s="308"/>
      <c r="G387" s="308"/>
      <c r="H387" s="308"/>
      <c r="I387" s="308"/>
      <c r="J387" s="308"/>
      <c r="K387" s="308"/>
      <c r="L387" s="308"/>
      <c r="M387" s="308"/>
      <c r="N387" s="308"/>
      <c r="O387" s="308"/>
      <c r="P387" s="308"/>
      <c r="Q387" s="308"/>
      <c r="S387" s="365"/>
      <c r="AA387" s="249"/>
    </row>
    <row r="388" spans="4:27" s="32" customFormat="1" ht="15">
      <c r="D388" s="308"/>
      <c r="E388" s="308"/>
      <c r="F388" s="308"/>
      <c r="G388" s="308"/>
      <c r="H388" s="308"/>
      <c r="I388" s="308"/>
      <c r="J388" s="308"/>
      <c r="K388" s="308"/>
      <c r="L388" s="308"/>
      <c r="M388" s="308"/>
      <c r="N388" s="308"/>
      <c r="O388" s="308"/>
      <c r="P388" s="308"/>
      <c r="Q388" s="308"/>
      <c r="S388" s="365"/>
      <c r="AA388" s="249"/>
    </row>
    <row r="389" spans="4:27" s="32" customFormat="1" ht="15">
      <c r="D389" s="308"/>
      <c r="E389" s="308"/>
      <c r="F389" s="308"/>
      <c r="G389" s="308"/>
      <c r="H389" s="308"/>
      <c r="I389" s="308"/>
      <c r="J389" s="308"/>
      <c r="K389" s="308"/>
      <c r="L389" s="308"/>
      <c r="M389" s="308"/>
      <c r="N389" s="308"/>
      <c r="O389" s="308"/>
      <c r="P389" s="308"/>
      <c r="Q389" s="308"/>
      <c r="S389" s="365"/>
      <c r="AA389" s="249"/>
    </row>
    <row r="390" spans="4:27" s="32" customFormat="1" ht="15">
      <c r="D390" s="308"/>
      <c r="E390" s="308"/>
      <c r="F390" s="308"/>
      <c r="G390" s="308"/>
      <c r="H390" s="308"/>
      <c r="I390" s="308"/>
      <c r="J390" s="308"/>
      <c r="K390" s="308"/>
      <c r="L390" s="308"/>
      <c r="M390" s="308"/>
      <c r="N390" s="308"/>
      <c r="O390" s="308"/>
      <c r="P390" s="308"/>
      <c r="Q390" s="308"/>
      <c r="S390" s="365"/>
      <c r="AA390" s="249"/>
    </row>
    <row r="391" spans="4:27" s="32" customFormat="1" ht="15">
      <c r="D391" s="308"/>
      <c r="E391" s="308"/>
      <c r="F391" s="308"/>
      <c r="G391" s="308"/>
      <c r="H391" s="308"/>
      <c r="I391" s="308"/>
      <c r="J391" s="308"/>
      <c r="K391" s="308"/>
      <c r="L391" s="308"/>
      <c r="M391" s="308"/>
      <c r="N391" s="308"/>
      <c r="O391" s="308"/>
      <c r="P391" s="308"/>
      <c r="Q391" s="308"/>
      <c r="S391" s="365"/>
      <c r="AA391" s="249"/>
    </row>
    <row r="392" spans="4:27" s="32" customFormat="1" ht="15">
      <c r="D392" s="308"/>
      <c r="E392" s="308"/>
      <c r="F392" s="308"/>
      <c r="G392" s="308"/>
      <c r="H392" s="308"/>
      <c r="I392" s="308"/>
      <c r="J392" s="308"/>
      <c r="K392" s="308"/>
      <c r="L392" s="308"/>
      <c r="M392" s="308"/>
      <c r="N392" s="308"/>
      <c r="O392" s="308"/>
      <c r="P392" s="308"/>
      <c r="Q392" s="308"/>
      <c r="S392" s="365"/>
      <c r="AA392" s="249"/>
    </row>
    <row r="393" spans="4:27" s="32" customFormat="1" ht="15">
      <c r="D393" s="308"/>
      <c r="E393" s="308"/>
      <c r="F393" s="308"/>
      <c r="G393" s="308"/>
      <c r="H393" s="308"/>
      <c r="I393" s="308"/>
      <c r="J393" s="308"/>
      <c r="K393" s="308"/>
      <c r="L393" s="308"/>
      <c r="M393" s="308"/>
      <c r="N393" s="308"/>
      <c r="O393" s="308"/>
      <c r="P393" s="308"/>
      <c r="Q393" s="308"/>
      <c r="S393" s="365"/>
      <c r="AA393" s="249"/>
    </row>
    <row r="394" spans="4:27" s="32" customFormat="1" ht="15">
      <c r="D394" s="308"/>
      <c r="E394" s="308"/>
      <c r="F394" s="308"/>
      <c r="G394" s="308"/>
      <c r="H394" s="308"/>
      <c r="I394" s="308"/>
      <c r="J394" s="308"/>
      <c r="K394" s="308"/>
      <c r="L394" s="308"/>
      <c r="M394" s="308"/>
      <c r="N394" s="308"/>
      <c r="O394" s="308"/>
      <c r="P394" s="308"/>
      <c r="Q394" s="308"/>
      <c r="S394" s="365"/>
      <c r="AA394" s="249"/>
    </row>
    <row r="395" spans="4:27" s="32" customFormat="1" ht="15">
      <c r="D395" s="308"/>
      <c r="E395" s="308"/>
      <c r="F395" s="308"/>
      <c r="G395" s="308"/>
      <c r="H395" s="308"/>
      <c r="I395" s="308"/>
      <c r="J395" s="308"/>
      <c r="K395" s="308"/>
      <c r="L395" s="308"/>
      <c r="M395" s="308"/>
      <c r="N395" s="308"/>
      <c r="O395" s="308"/>
      <c r="P395" s="308"/>
      <c r="Q395" s="308"/>
      <c r="S395" s="365"/>
      <c r="AA395" s="249"/>
    </row>
    <row r="396" spans="4:27" s="32" customFormat="1" ht="15">
      <c r="D396" s="308"/>
      <c r="E396" s="308"/>
      <c r="F396" s="308"/>
      <c r="G396" s="308"/>
      <c r="H396" s="308"/>
      <c r="I396" s="308"/>
      <c r="J396" s="308"/>
      <c r="K396" s="308"/>
      <c r="L396" s="308"/>
      <c r="M396" s="308"/>
      <c r="N396" s="308"/>
      <c r="O396" s="308"/>
      <c r="P396" s="308"/>
      <c r="Q396" s="308"/>
      <c r="S396" s="365"/>
      <c r="AA396" s="249"/>
    </row>
    <row r="397" spans="4:27" s="32" customFormat="1" ht="15">
      <c r="D397" s="308"/>
      <c r="E397" s="308"/>
      <c r="F397" s="308"/>
      <c r="G397" s="308"/>
      <c r="H397" s="308"/>
      <c r="I397" s="308"/>
      <c r="J397" s="308"/>
      <c r="K397" s="308"/>
      <c r="L397" s="308"/>
      <c r="M397" s="308"/>
      <c r="N397" s="308"/>
      <c r="O397" s="308"/>
      <c r="P397" s="308"/>
      <c r="Q397" s="308"/>
      <c r="S397" s="365"/>
      <c r="AA397" s="249"/>
    </row>
    <row r="398" spans="4:27" s="32" customFormat="1" ht="15">
      <c r="D398" s="308"/>
      <c r="E398" s="308"/>
      <c r="F398" s="308"/>
      <c r="G398" s="308"/>
      <c r="H398" s="308"/>
      <c r="I398" s="308"/>
      <c r="J398" s="308"/>
      <c r="K398" s="308"/>
      <c r="L398" s="308"/>
      <c r="M398" s="308"/>
      <c r="N398" s="308"/>
      <c r="O398" s="308"/>
      <c r="P398" s="308"/>
      <c r="Q398" s="308"/>
      <c r="S398" s="365"/>
      <c r="AA398" s="249"/>
    </row>
    <row r="399" spans="4:27" s="32" customFormat="1" ht="15">
      <c r="D399" s="308"/>
      <c r="E399" s="308"/>
      <c r="F399" s="308"/>
      <c r="G399" s="308"/>
      <c r="H399" s="308"/>
      <c r="I399" s="308"/>
      <c r="J399" s="308"/>
      <c r="K399" s="308"/>
      <c r="L399" s="308"/>
      <c r="M399" s="308"/>
      <c r="N399" s="308"/>
      <c r="O399" s="308"/>
      <c r="P399" s="308"/>
      <c r="Q399" s="308"/>
      <c r="S399" s="365"/>
      <c r="AA399" s="249"/>
    </row>
    <row r="400" spans="4:27" s="32" customFormat="1" ht="15">
      <c r="D400" s="308"/>
      <c r="E400" s="308"/>
      <c r="F400" s="308"/>
      <c r="G400" s="308"/>
      <c r="H400" s="308"/>
      <c r="I400" s="308"/>
      <c r="J400" s="308"/>
      <c r="K400" s="308"/>
      <c r="L400" s="308"/>
      <c r="M400" s="308"/>
      <c r="N400" s="308"/>
      <c r="O400" s="308"/>
      <c r="P400" s="308"/>
      <c r="Q400" s="308"/>
      <c r="S400" s="365"/>
      <c r="AA400" s="249"/>
    </row>
    <row r="401" spans="4:27" s="32" customFormat="1" ht="15">
      <c r="D401" s="308"/>
      <c r="E401" s="308"/>
      <c r="F401" s="308"/>
      <c r="G401" s="308"/>
      <c r="H401" s="308"/>
      <c r="I401" s="308"/>
      <c r="J401" s="308"/>
      <c r="K401" s="308"/>
      <c r="L401" s="308"/>
      <c r="M401" s="308"/>
      <c r="N401" s="308"/>
      <c r="O401" s="308"/>
      <c r="P401" s="308"/>
      <c r="Q401" s="308"/>
      <c r="S401" s="365"/>
      <c r="AA401" s="249"/>
    </row>
    <row r="402" spans="4:27" s="32" customFormat="1" ht="15">
      <c r="D402" s="308"/>
      <c r="E402" s="308"/>
      <c r="F402" s="308"/>
      <c r="G402" s="308"/>
      <c r="H402" s="308"/>
      <c r="I402" s="308"/>
      <c r="J402" s="308"/>
      <c r="K402" s="308"/>
      <c r="L402" s="308"/>
      <c r="M402" s="308"/>
      <c r="N402" s="308"/>
      <c r="O402" s="308"/>
      <c r="P402" s="308"/>
      <c r="Q402" s="308"/>
      <c r="S402" s="365"/>
      <c r="AA402" s="249"/>
    </row>
    <row r="403" spans="4:27" s="32" customFormat="1" ht="15">
      <c r="D403" s="308"/>
      <c r="E403" s="308"/>
      <c r="F403" s="308"/>
      <c r="G403" s="308"/>
      <c r="H403" s="308"/>
      <c r="I403" s="308"/>
      <c r="J403" s="308"/>
      <c r="K403" s="308"/>
      <c r="L403" s="308"/>
      <c r="M403" s="308"/>
      <c r="N403" s="308"/>
      <c r="O403" s="308"/>
      <c r="P403" s="308"/>
      <c r="Q403" s="308"/>
      <c r="S403" s="365"/>
      <c r="AA403" s="249"/>
    </row>
    <row r="404" spans="4:27" s="32" customFormat="1" ht="15">
      <c r="D404" s="308"/>
      <c r="E404" s="308"/>
      <c r="F404" s="308"/>
      <c r="G404" s="308"/>
      <c r="H404" s="308"/>
      <c r="I404" s="308"/>
      <c r="J404" s="308"/>
      <c r="K404" s="308"/>
      <c r="L404" s="308"/>
      <c r="M404" s="308"/>
      <c r="N404" s="308"/>
      <c r="O404" s="308"/>
      <c r="P404" s="308"/>
      <c r="Q404" s="308"/>
      <c r="S404" s="365"/>
      <c r="AA404" s="249"/>
    </row>
    <row r="405" spans="4:27" s="32" customFormat="1" ht="15">
      <c r="D405" s="308"/>
      <c r="E405" s="308"/>
      <c r="F405" s="308"/>
      <c r="G405" s="308"/>
      <c r="H405" s="308"/>
      <c r="I405" s="308"/>
      <c r="J405" s="308"/>
      <c r="K405" s="308"/>
      <c r="L405" s="308"/>
      <c r="M405" s="308"/>
      <c r="N405" s="308"/>
      <c r="O405" s="308"/>
      <c r="P405" s="308"/>
      <c r="Q405" s="308"/>
      <c r="S405" s="365"/>
      <c r="AA405" s="249"/>
    </row>
    <row r="406" spans="4:27" s="32" customFormat="1" ht="15">
      <c r="D406" s="308"/>
      <c r="E406" s="308"/>
      <c r="F406" s="308"/>
      <c r="G406" s="308"/>
      <c r="H406" s="308"/>
      <c r="I406" s="308"/>
      <c r="J406" s="308"/>
      <c r="K406" s="308"/>
      <c r="L406" s="308"/>
      <c r="M406" s="308"/>
      <c r="N406" s="308"/>
      <c r="O406" s="308"/>
      <c r="P406" s="308"/>
      <c r="Q406" s="308"/>
      <c r="S406" s="365"/>
      <c r="AA406" s="249"/>
    </row>
    <row r="407" spans="4:27" s="32" customFormat="1" ht="15">
      <c r="D407" s="308"/>
      <c r="E407" s="308"/>
      <c r="F407" s="308"/>
      <c r="G407" s="308"/>
      <c r="H407" s="308"/>
      <c r="I407" s="308"/>
      <c r="J407" s="308"/>
      <c r="K407" s="308"/>
      <c r="L407" s="308"/>
      <c r="M407" s="308"/>
      <c r="N407" s="308"/>
      <c r="O407" s="308"/>
      <c r="P407" s="308"/>
      <c r="Q407" s="308"/>
      <c r="S407" s="365"/>
      <c r="AA407" s="249"/>
    </row>
    <row r="408" spans="4:27" s="32" customFormat="1" ht="15">
      <c r="D408" s="308"/>
      <c r="E408" s="308"/>
      <c r="F408" s="308"/>
      <c r="G408" s="308"/>
      <c r="H408" s="308"/>
      <c r="I408" s="308"/>
      <c r="J408" s="308"/>
      <c r="K408" s="308"/>
      <c r="L408" s="308"/>
      <c r="M408" s="308"/>
      <c r="N408" s="308"/>
      <c r="O408" s="308"/>
      <c r="P408" s="308"/>
      <c r="Q408" s="308"/>
      <c r="S408" s="365"/>
      <c r="AA408" s="249"/>
    </row>
  </sheetData>
  <sheetProtection/>
  <mergeCells count="19">
    <mergeCell ref="R17:S17"/>
    <mergeCell ref="A4:AA4"/>
    <mergeCell ref="A7:AA7"/>
    <mergeCell ref="A11:AA11"/>
    <mergeCell ref="A12:AA12"/>
    <mergeCell ref="A14:AA14"/>
    <mergeCell ref="V17:AA17"/>
    <mergeCell ref="A17:Q17"/>
    <mergeCell ref="T17:U17"/>
    <mergeCell ref="B145:C145"/>
    <mergeCell ref="B146:B148"/>
    <mergeCell ref="A28:W28"/>
    <mergeCell ref="B144:E144"/>
    <mergeCell ref="A33:AA33"/>
    <mergeCell ref="A42:AA42"/>
    <mergeCell ref="V46:AA46"/>
    <mergeCell ref="A46:Q46"/>
    <mergeCell ref="R46:S46"/>
    <mergeCell ref="T46:U46"/>
  </mergeCells>
  <printOptions/>
  <pageMargins left="0.7" right="0.7" top="0.75" bottom="0.75" header="0.3" footer="0.3"/>
  <pageSetup horizontalDpi="600" verticalDpi="600" orientation="landscape" paperSize="119" scale="60" r:id="rId1"/>
  <rowBreaks count="2" manualBreakCount="2">
    <brk id="25" max="255" man="1"/>
    <brk id="139" max="255" man="1"/>
  </rowBreaks>
</worksheet>
</file>

<file path=xl/worksheets/sheet8.xml><?xml version="1.0" encoding="utf-8"?>
<worksheet xmlns="http://schemas.openxmlformats.org/spreadsheetml/2006/main" xmlns:r="http://schemas.openxmlformats.org/officeDocument/2006/relationships">
  <dimension ref="A1:AN137"/>
  <sheetViews>
    <sheetView zoomScalePageLayoutView="0" workbookViewId="0" topLeftCell="A1">
      <selection activeCell="A1" sqref="A1"/>
    </sheetView>
  </sheetViews>
  <sheetFormatPr defaultColWidth="9.140625" defaultRowHeight="15"/>
  <cols>
    <col min="1" max="1" width="5.421875" style="75" customWidth="1"/>
    <col min="2" max="2" width="22.28125" style="75" customWidth="1"/>
    <col min="3" max="3" width="22.421875" style="176" customWidth="1"/>
    <col min="4" max="4" width="9.7109375" style="327" hidden="1" customWidth="1"/>
    <col min="5" max="5" width="9.140625" style="327" customWidth="1"/>
    <col min="6" max="6" width="4.8515625" style="327" customWidth="1"/>
    <col min="7" max="7" width="6.57421875" style="327" customWidth="1"/>
    <col min="8" max="8" width="8.140625" style="327" hidden="1" customWidth="1"/>
    <col min="9" max="9" width="7.00390625" style="327" customWidth="1"/>
    <col min="10" max="10" width="6.7109375" style="327" customWidth="1"/>
    <col min="11" max="11" width="9.57421875" style="327" customWidth="1"/>
    <col min="12" max="12" width="8.28125" style="327" customWidth="1"/>
    <col min="13" max="13" width="4.28125" style="327" customWidth="1"/>
    <col min="14" max="14" width="6.7109375" style="327" customWidth="1"/>
    <col min="15" max="15" width="7.28125" style="327" hidden="1" customWidth="1"/>
    <col min="16" max="16" width="12.140625" style="327" hidden="1" customWidth="1"/>
    <col min="17" max="17" width="12.8515625" style="327" customWidth="1"/>
    <col min="18" max="18" width="6.28125" style="76" customWidth="1"/>
    <col min="19" max="19" width="8.421875" style="75" customWidth="1"/>
    <col min="20" max="20" width="5.57421875" style="75" customWidth="1"/>
    <col min="21" max="21" width="5.7109375" style="547" customWidth="1"/>
    <col min="22" max="22" width="6.140625" style="75" customWidth="1"/>
    <col min="23" max="23" width="6.00390625" style="75" customWidth="1"/>
    <col min="24" max="24" width="8.00390625" style="286" hidden="1" customWidth="1"/>
    <col min="25" max="25" width="8.8515625" style="75" customWidth="1"/>
    <col min="26" max="26" width="8.7109375" style="120" customWidth="1"/>
    <col min="27" max="27" width="9.28125" style="75" customWidth="1"/>
    <col min="28" max="16384" width="9.140625" style="75" customWidth="1"/>
  </cols>
  <sheetData>
    <row r="1" spans="1:27" s="150" customFormat="1" ht="15.75">
      <c r="A1" s="19" t="s">
        <v>1089</v>
      </c>
      <c r="B1" s="149"/>
      <c r="C1" s="173"/>
      <c r="D1" s="393"/>
      <c r="E1" s="393"/>
      <c r="F1" s="393"/>
      <c r="G1" s="394"/>
      <c r="H1" s="395"/>
      <c r="I1" s="395"/>
      <c r="J1" s="396"/>
      <c r="K1" s="395"/>
      <c r="L1" s="395"/>
      <c r="M1" s="395"/>
      <c r="N1" s="395"/>
      <c r="O1" s="397"/>
      <c r="P1" s="397"/>
      <c r="Q1" s="397"/>
      <c r="R1" s="147"/>
      <c r="S1" s="151"/>
      <c r="T1" s="152"/>
      <c r="U1" s="541"/>
      <c r="X1" s="283"/>
      <c r="Z1" s="120"/>
      <c r="AA1" s="153"/>
    </row>
    <row r="2" spans="1:27" s="150" customFormat="1" ht="15">
      <c r="A2" s="154"/>
      <c r="B2" s="149"/>
      <c r="C2" s="173"/>
      <c r="D2" s="393"/>
      <c r="E2" s="393"/>
      <c r="F2" s="393"/>
      <c r="G2" s="394"/>
      <c r="H2" s="395"/>
      <c r="I2" s="395"/>
      <c r="J2" s="396"/>
      <c r="K2" s="395"/>
      <c r="L2" s="395"/>
      <c r="M2" s="395"/>
      <c r="N2" s="395"/>
      <c r="O2" s="397"/>
      <c r="P2" s="397"/>
      <c r="Q2" s="397"/>
      <c r="R2" s="147"/>
      <c r="S2" s="151"/>
      <c r="T2" s="152"/>
      <c r="U2" s="541"/>
      <c r="X2" s="283"/>
      <c r="Z2" s="120"/>
      <c r="AA2" s="153"/>
    </row>
    <row r="3" spans="1:39" s="26" customFormat="1" ht="15">
      <c r="A3" s="250" t="s">
        <v>809</v>
      </c>
      <c r="B3" s="103"/>
      <c r="C3" s="32"/>
      <c r="D3" s="308"/>
      <c r="E3" s="308"/>
      <c r="F3" s="308"/>
      <c r="G3" s="329"/>
      <c r="H3" s="308"/>
      <c r="I3" s="308"/>
      <c r="J3" s="293"/>
      <c r="K3" s="308"/>
      <c r="L3" s="308"/>
      <c r="M3" s="308"/>
      <c r="N3" s="293"/>
      <c r="O3" s="293"/>
      <c r="P3" s="293"/>
      <c r="Q3" s="308"/>
      <c r="R3" s="29"/>
      <c r="S3" s="30"/>
      <c r="T3" s="31"/>
      <c r="U3" s="187"/>
      <c r="V3" s="32"/>
      <c r="W3" s="32"/>
      <c r="X3" s="105"/>
      <c r="Y3" s="32"/>
      <c r="Z3" s="32"/>
      <c r="AA3" s="249"/>
      <c r="AB3" s="32"/>
      <c r="AC3" s="32"/>
      <c r="AD3" s="32"/>
      <c r="AE3" s="32"/>
      <c r="AF3" s="32"/>
      <c r="AG3" s="32"/>
      <c r="AH3" s="32"/>
      <c r="AI3" s="32"/>
      <c r="AJ3" s="32"/>
      <c r="AK3" s="32"/>
      <c r="AL3" s="32"/>
      <c r="AM3" s="32"/>
    </row>
    <row r="4" spans="1:39" s="26" customFormat="1" ht="33.75" customHeight="1">
      <c r="A4" s="627" t="s">
        <v>1059</v>
      </c>
      <c r="B4" s="625"/>
      <c r="C4" s="625"/>
      <c r="D4" s="625"/>
      <c r="E4" s="625"/>
      <c r="F4" s="625"/>
      <c r="G4" s="625"/>
      <c r="H4" s="625"/>
      <c r="I4" s="625"/>
      <c r="J4" s="625"/>
      <c r="K4" s="625"/>
      <c r="L4" s="625"/>
      <c r="M4" s="625"/>
      <c r="N4" s="625"/>
      <c r="O4" s="625"/>
      <c r="P4" s="625"/>
      <c r="Q4" s="625"/>
      <c r="R4" s="625"/>
      <c r="S4" s="625"/>
      <c r="T4" s="625"/>
      <c r="U4" s="625"/>
      <c r="V4" s="625"/>
      <c r="W4" s="625"/>
      <c r="X4" s="625"/>
      <c r="Y4" s="625"/>
      <c r="Z4" s="625"/>
      <c r="AA4" s="625"/>
      <c r="AB4" s="32"/>
      <c r="AC4" s="32"/>
      <c r="AD4" s="32"/>
      <c r="AE4" s="32"/>
      <c r="AF4" s="32"/>
      <c r="AG4" s="32"/>
      <c r="AH4" s="32"/>
      <c r="AI4" s="32"/>
      <c r="AJ4" s="32"/>
      <c r="AK4" s="32"/>
      <c r="AL4" s="32"/>
      <c r="AM4" s="32"/>
    </row>
    <row r="5" spans="1:39" s="26" customFormat="1" ht="15">
      <c r="A5" s="252" t="s">
        <v>806</v>
      </c>
      <c r="B5" s="7"/>
      <c r="C5" s="253"/>
      <c r="D5" s="383"/>
      <c r="E5" s="342"/>
      <c r="F5" s="342"/>
      <c r="G5" s="342"/>
      <c r="H5" s="342"/>
      <c r="I5" s="342"/>
      <c r="J5" s="342"/>
      <c r="K5" s="308"/>
      <c r="L5" s="308"/>
      <c r="M5" s="308"/>
      <c r="N5" s="293"/>
      <c r="O5" s="293"/>
      <c r="P5" s="293"/>
      <c r="Q5" s="308"/>
      <c r="R5" s="29"/>
      <c r="S5" s="30"/>
      <c r="T5" s="31"/>
      <c r="U5" s="187"/>
      <c r="V5" s="32"/>
      <c r="W5" s="32"/>
      <c r="X5" s="105"/>
      <c r="Y5" s="32"/>
      <c r="Z5" s="32"/>
      <c r="AA5" s="249"/>
      <c r="AB5" s="32"/>
      <c r="AC5" s="32"/>
      <c r="AD5" s="32"/>
      <c r="AE5" s="32"/>
      <c r="AF5" s="32"/>
      <c r="AG5" s="32"/>
      <c r="AH5" s="32"/>
      <c r="AI5" s="32"/>
      <c r="AJ5" s="32"/>
      <c r="AK5" s="32"/>
      <c r="AL5" s="32"/>
      <c r="AM5" s="32"/>
    </row>
    <row r="6" spans="1:39" s="26" customFormat="1" ht="15">
      <c r="A6" s="252" t="s">
        <v>807</v>
      </c>
      <c r="B6" s="7"/>
      <c r="C6" s="7"/>
      <c r="D6" s="342"/>
      <c r="E6" s="342"/>
      <c r="F6" s="342"/>
      <c r="G6" s="342"/>
      <c r="H6" s="342"/>
      <c r="I6" s="342"/>
      <c r="J6" s="383"/>
      <c r="K6" s="308"/>
      <c r="L6" s="308"/>
      <c r="M6" s="308"/>
      <c r="N6" s="293"/>
      <c r="O6" s="293"/>
      <c r="P6" s="293"/>
      <c r="Q6" s="308"/>
      <c r="R6" s="29"/>
      <c r="S6" s="30"/>
      <c r="T6" s="31"/>
      <c r="U6" s="187"/>
      <c r="V6" s="32"/>
      <c r="W6" s="32"/>
      <c r="X6" s="105"/>
      <c r="Y6" s="32"/>
      <c r="Z6" s="32"/>
      <c r="AA6" s="249"/>
      <c r="AB6" s="32"/>
      <c r="AC6" s="32"/>
      <c r="AD6" s="32"/>
      <c r="AE6" s="32"/>
      <c r="AF6" s="32"/>
      <c r="AG6" s="32"/>
      <c r="AH6" s="32"/>
      <c r="AI6" s="32"/>
      <c r="AJ6" s="32"/>
      <c r="AK6" s="32"/>
      <c r="AL6" s="32"/>
      <c r="AM6" s="32"/>
    </row>
    <row r="7" spans="1:39" s="26" customFormat="1" ht="30.75" customHeight="1">
      <c r="A7" s="628" t="s">
        <v>808</v>
      </c>
      <c r="B7" s="628"/>
      <c r="C7" s="628"/>
      <c r="D7" s="628"/>
      <c r="E7" s="628"/>
      <c r="F7" s="628"/>
      <c r="G7" s="628"/>
      <c r="H7" s="628"/>
      <c r="I7" s="628"/>
      <c r="J7" s="628"/>
      <c r="K7" s="628"/>
      <c r="L7" s="628"/>
      <c r="M7" s="628"/>
      <c r="N7" s="628"/>
      <c r="O7" s="628"/>
      <c r="P7" s="628"/>
      <c r="Q7" s="628"/>
      <c r="R7" s="628"/>
      <c r="S7" s="628"/>
      <c r="T7" s="628"/>
      <c r="U7" s="628"/>
      <c r="V7" s="628"/>
      <c r="W7" s="628"/>
      <c r="X7" s="628"/>
      <c r="Y7" s="628"/>
      <c r="Z7" s="628"/>
      <c r="AA7" s="628"/>
      <c r="AB7" s="32"/>
      <c r="AC7" s="32"/>
      <c r="AD7" s="32"/>
      <c r="AE7" s="32"/>
      <c r="AF7" s="32"/>
      <c r="AG7" s="32"/>
      <c r="AH7" s="32"/>
      <c r="AI7" s="32"/>
      <c r="AJ7" s="32"/>
      <c r="AK7" s="32"/>
      <c r="AL7" s="32"/>
      <c r="AM7" s="32"/>
    </row>
    <row r="8" spans="1:39" s="26" customFormat="1" ht="15">
      <c r="A8" s="78"/>
      <c r="B8" s="103"/>
      <c r="C8" s="32"/>
      <c r="D8" s="308"/>
      <c r="E8" s="308"/>
      <c r="F8" s="308"/>
      <c r="G8" s="329"/>
      <c r="H8" s="308"/>
      <c r="I8" s="308"/>
      <c r="J8" s="293"/>
      <c r="K8" s="308"/>
      <c r="L8" s="308"/>
      <c r="M8" s="308"/>
      <c r="N8" s="293"/>
      <c r="O8" s="293"/>
      <c r="P8" s="293"/>
      <c r="Q8" s="308"/>
      <c r="R8" s="29"/>
      <c r="S8" s="32"/>
      <c r="T8" s="31"/>
      <c r="U8" s="187"/>
      <c r="V8" s="32"/>
      <c r="W8" s="32"/>
      <c r="X8" s="105"/>
      <c r="Y8" s="32"/>
      <c r="Z8" s="32"/>
      <c r="AA8" s="249"/>
      <c r="AB8" s="32"/>
      <c r="AC8" s="32"/>
      <c r="AD8" s="32"/>
      <c r="AE8" s="32"/>
      <c r="AF8" s="32"/>
      <c r="AG8" s="32"/>
      <c r="AH8" s="32"/>
      <c r="AI8" s="32"/>
      <c r="AJ8" s="32"/>
      <c r="AK8" s="32"/>
      <c r="AL8" s="32"/>
      <c r="AM8" s="32"/>
    </row>
    <row r="9" spans="1:39" s="26" customFormat="1" ht="15">
      <c r="A9" s="188" t="s">
        <v>1067</v>
      </c>
      <c r="B9" s="103"/>
      <c r="C9" s="32"/>
      <c r="D9" s="308"/>
      <c r="E9" s="308"/>
      <c r="F9" s="308"/>
      <c r="G9" s="329"/>
      <c r="H9" s="308"/>
      <c r="I9" s="308"/>
      <c r="J9" s="293"/>
      <c r="K9" s="308"/>
      <c r="L9" s="308"/>
      <c r="M9" s="308"/>
      <c r="N9" s="293"/>
      <c r="O9" s="293"/>
      <c r="P9" s="293"/>
      <c r="Q9" s="308"/>
      <c r="R9" s="29"/>
      <c r="S9" s="30"/>
      <c r="T9" s="31"/>
      <c r="U9" s="187"/>
      <c r="V9" s="32"/>
      <c r="W9" s="32"/>
      <c r="X9" s="105"/>
      <c r="Y9" s="32"/>
      <c r="Z9" s="32"/>
      <c r="AA9" s="249"/>
      <c r="AB9" s="32"/>
      <c r="AC9" s="32"/>
      <c r="AD9" s="32"/>
      <c r="AE9" s="32"/>
      <c r="AF9" s="32"/>
      <c r="AG9" s="32"/>
      <c r="AH9" s="32"/>
      <c r="AI9" s="32"/>
      <c r="AJ9" s="32"/>
      <c r="AK9" s="32"/>
      <c r="AL9" s="32"/>
      <c r="AM9" s="32"/>
    </row>
    <row r="10" spans="1:34" s="26" customFormat="1" ht="15">
      <c r="A10" s="24" t="s">
        <v>1079</v>
      </c>
      <c r="B10" s="103"/>
      <c r="C10" s="32"/>
      <c r="D10" s="308"/>
      <c r="E10" s="308"/>
      <c r="F10" s="308"/>
      <c r="G10" s="329"/>
      <c r="H10" s="308"/>
      <c r="I10" s="308"/>
      <c r="J10" s="293"/>
      <c r="K10" s="308"/>
      <c r="L10" s="308"/>
      <c r="M10" s="308"/>
      <c r="N10" s="308"/>
      <c r="O10" s="293"/>
      <c r="P10" s="293"/>
      <c r="Q10" s="293"/>
      <c r="R10" s="32"/>
      <c r="S10" s="440"/>
      <c r="T10" s="30"/>
      <c r="U10" s="32"/>
      <c r="V10" s="32"/>
      <c r="W10" s="32"/>
      <c r="X10" s="32"/>
      <c r="Y10" s="32"/>
      <c r="Z10" s="32"/>
      <c r="AA10" s="249"/>
      <c r="AB10" s="32"/>
      <c r="AC10" s="32"/>
      <c r="AD10" s="32"/>
      <c r="AE10" s="32"/>
      <c r="AF10" s="32"/>
      <c r="AG10" s="32"/>
      <c r="AH10" s="32"/>
    </row>
    <row r="11" spans="1:34" s="26" customFormat="1" ht="30" customHeight="1">
      <c r="A11" s="629" t="s">
        <v>1015</v>
      </c>
      <c r="B11" s="630"/>
      <c r="C11" s="630"/>
      <c r="D11" s="630"/>
      <c r="E11" s="630"/>
      <c r="F11" s="630"/>
      <c r="G11" s="630"/>
      <c r="H11" s="630"/>
      <c r="I11" s="630"/>
      <c r="J11" s="630"/>
      <c r="K11" s="630"/>
      <c r="L11" s="630"/>
      <c r="M11" s="630"/>
      <c r="N11" s="630"/>
      <c r="O11" s="630"/>
      <c r="P11" s="630"/>
      <c r="Q11" s="630"/>
      <c r="R11" s="630"/>
      <c r="S11" s="630"/>
      <c r="T11" s="630"/>
      <c r="U11" s="630"/>
      <c r="V11" s="630"/>
      <c r="W11" s="630"/>
      <c r="X11" s="630"/>
      <c r="Y11" s="630"/>
      <c r="Z11" s="630"/>
      <c r="AA11" s="630"/>
      <c r="AB11" s="32"/>
      <c r="AC11" s="32"/>
      <c r="AD11" s="32"/>
      <c r="AE11" s="32"/>
      <c r="AF11" s="32"/>
      <c r="AG11" s="32"/>
      <c r="AH11" s="32"/>
    </row>
    <row r="12" spans="1:34" s="26" customFormat="1" ht="31.5" customHeight="1">
      <c r="A12" s="629" t="s">
        <v>982</v>
      </c>
      <c r="B12" s="629"/>
      <c r="C12" s="629"/>
      <c r="D12" s="629"/>
      <c r="E12" s="629"/>
      <c r="F12" s="629"/>
      <c r="G12" s="629"/>
      <c r="H12" s="629"/>
      <c r="I12" s="629"/>
      <c r="J12" s="629"/>
      <c r="K12" s="629"/>
      <c r="L12" s="629"/>
      <c r="M12" s="629"/>
      <c r="N12" s="629"/>
      <c r="O12" s="629"/>
      <c r="P12" s="629"/>
      <c r="Q12" s="629"/>
      <c r="R12" s="629"/>
      <c r="S12" s="629"/>
      <c r="T12" s="629"/>
      <c r="U12" s="629"/>
      <c r="V12" s="629"/>
      <c r="W12" s="629"/>
      <c r="X12" s="629"/>
      <c r="Y12" s="629"/>
      <c r="Z12" s="629"/>
      <c r="AA12" s="629"/>
      <c r="AB12" s="32"/>
      <c r="AC12" s="32"/>
      <c r="AD12" s="32"/>
      <c r="AE12" s="32"/>
      <c r="AF12" s="32"/>
      <c r="AG12" s="32"/>
      <c r="AH12" s="32"/>
    </row>
    <row r="13" spans="1:34" s="26" customFormat="1" ht="15">
      <c r="A13" s="24" t="s">
        <v>983</v>
      </c>
      <c r="B13" s="103"/>
      <c r="C13" s="32"/>
      <c r="D13" s="308"/>
      <c r="E13" s="308"/>
      <c r="F13" s="308"/>
      <c r="G13" s="329"/>
      <c r="H13" s="308"/>
      <c r="I13" s="308"/>
      <c r="J13" s="293"/>
      <c r="K13" s="308"/>
      <c r="L13" s="308"/>
      <c r="M13" s="308"/>
      <c r="N13" s="308"/>
      <c r="O13" s="293"/>
      <c r="P13" s="293"/>
      <c r="Q13" s="293"/>
      <c r="R13" s="32"/>
      <c r="S13" s="440"/>
      <c r="T13" s="30"/>
      <c r="U13" s="32"/>
      <c r="V13" s="32"/>
      <c r="W13" s="32"/>
      <c r="X13" s="32"/>
      <c r="Y13" s="32"/>
      <c r="Z13" s="32"/>
      <c r="AA13" s="249"/>
      <c r="AB13" s="32"/>
      <c r="AC13" s="32"/>
      <c r="AD13" s="32"/>
      <c r="AE13" s="32"/>
      <c r="AF13" s="32"/>
      <c r="AG13" s="32"/>
      <c r="AH13" s="32"/>
    </row>
    <row r="14" spans="1:34" s="26" customFormat="1" ht="27.75" customHeight="1">
      <c r="A14" s="629" t="s">
        <v>1082</v>
      </c>
      <c r="B14" s="630"/>
      <c r="C14" s="630"/>
      <c r="D14" s="630"/>
      <c r="E14" s="630"/>
      <c r="F14" s="630"/>
      <c r="G14" s="630"/>
      <c r="H14" s="630"/>
      <c r="I14" s="630"/>
      <c r="J14" s="630"/>
      <c r="K14" s="630"/>
      <c r="L14" s="630"/>
      <c r="M14" s="630"/>
      <c r="N14" s="630"/>
      <c r="O14" s="630"/>
      <c r="P14" s="630"/>
      <c r="Q14" s="630"/>
      <c r="R14" s="630"/>
      <c r="S14" s="630"/>
      <c r="T14" s="630"/>
      <c r="U14" s="630"/>
      <c r="V14" s="630"/>
      <c r="W14" s="630"/>
      <c r="X14" s="630"/>
      <c r="Y14" s="630"/>
      <c r="Z14" s="630"/>
      <c r="AA14" s="630"/>
      <c r="AB14" s="32"/>
      <c r="AC14" s="32"/>
      <c r="AD14" s="32"/>
      <c r="AE14" s="32"/>
      <c r="AF14" s="32"/>
      <c r="AG14" s="32"/>
      <c r="AH14" s="32"/>
    </row>
    <row r="15" spans="1:27" s="150" customFormat="1" ht="15">
      <c r="A15" s="169"/>
      <c r="B15" s="149"/>
      <c r="C15" s="173"/>
      <c r="D15" s="393"/>
      <c r="E15" s="393"/>
      <c r="F15" s="393"/>
      <c r="G15" s="394"/>
      <c r="H15" s="395"/>
      <c r="I15" s="395"/>
      <c r="J15" s="396"/>
      <c r="K15" s="395"/>
      <c r="L15" s="395"/>
      <c r="M15" s="395"/>
      <c r="N15" s="395"/>
      <c r="O15" s="397"/>
      <c r="P15" s="397"/>
      <c r="Q15" s="397"/>
      <c r="R15" s="147"/>
      <c r="S15" s="151"/>
      <c r="T15" s="152"/>
      <c r="U15" s="541"/>
      <c r="X15" s="283"/>
      <c r="Z15" s="120"/>
      <c r="AA15" s="153"/>
    </row>
    <row r="16" spans="1:27" s="150" customFormat="1" ht="15">
      <c r="A16" s="67" t="s">
        <v>1075</v>
      </c>
      <c r="B16" s="149"/>
      <c r="C16" s="173"/>
      <c r="D16" s="393"/>
      <c r="E16" s="393"/>
      <c r="F16" s="393"/>
      <c r="G16" s="394"/>
      <c r="H16" s="395"/>
      <c r="I16" s="395"/>
      <c r="J16" s="396"/>
      <c r="K16" s="395"/>
      <c r="L16" s="395"/>
      <c r="M16" s="395"/>
      <c r="N16" s="395"/>
      <c r="O16" s="397"/>
      <c r="P16" s="397"/>
      <c r="Q16" s="397"/>
      <c r="R16" s="147"/>
      <c r="S16" s="151"/>
      <c r="T16" s="152"/>
      <c r="U16" s="541"/>
      <c r="X16" s="283"/>
      <c r="Z16" s="120"/>
      <c r="AA16" s="153"/>
    </row>
    <row r="17" spans="1:27" s="150" customFormat="1" ht="30.75" customHeight="1">
      <c r="A17" s="647" t="s">
        <v>10</v>
      </c>
      <c r="B17" s="648"/>
      <c r="C17" s="648"/>
      <c r="D17" s="648"/>
      <c r="E17" s="648"/>
      <c r="F17" s="648"/>
      <c r="G17" s="648"/>
      <c r="H17" s="648"/>
      <c r="I17" s="648"/>
      <c r="J17" s="648"/>
      <c r="K17" s="648"/>
      <c r="L17" s="648"/>
      <c r="M17" s="648"/>
      <c r="N17" s="648"/>
      <c r="O17" s="648"/>
      <c r="P17" s="648"/>
      <c r="Q17" s="649"/>
      <c r="R17" s="650" t="s">
        <v>11</v>
      </c>
      <c r="S17" s="651"/>
      <c r="T17" s="641" t="s">
        <v>651</v>
      </c>
      <c r="U17" s="643"/>
      <c r="V17" s="644" t="s">
        <v>652</v>
      </c>
      <c r="W17" s="644"/>
      <c r="X17" s="644"/>
      <c r="Y17" s="644"/>
      <c r="Z17" s="644"/>
      <c r="AA17" s="644"/>
    </row>
    <row r="18" spans="1:27" s="150" customFormat="1" ht="97.5" customHeight="1">
      <c r="A18" s="163" t="s">
        <v>417</v>
      </c>
      <c r="B18" s="156" t="s">
        <v>414</v>
      </c>
      <c r="C18" s="178" t="s">
        <v>415</v>
      </c>
      <c r="D18" s="399" t="s">
        <v>706</v>
      </c>
      <c r="E18" s="399" t="s">
        <v>56</v>
      </c>
      <c r="F18" s="399" t="s">
        <v>57</v>
      </c>
      <c r="G18" s="400" t="s">
        <v>58</v>
      </c>
      <c r="H18" s="25" t="s">
        <v>713</v>
      </c>
      <c r="I18" s="398" t="s">
        <v>646</v>
      </c>
      <c r="J18" s="398" t="s">
        <v>650</v>
      </c>
      <c r="K18" s="398" t="s">
        <v>0</v>
      </c>
      <c r="L18" s="398" t="s">
        <v>9</v>
      </c>
      <c r="M18" s="398" t="s">
        <v>524</v>
      </c>
      <c r="N18" s="398" t="s">
        <v>653</v>
      </c>
      <c r="O18" s="399" t="s">
        <v>418</v>
      </c>
      <c r="P18" s="399" t="s">
        <v>52</v>
      </c>
      <c r="Q18" s="399" t="s">
        <v>305</v>
      </c>
      <c r="R18" s="156" t="s">
        <v>645</v>
      </c>
      <c r="S18" s="13" t="s">
        <v>986</v>
      </c>
      <c r="T18" s="468" t="s">
        <v>988</v>
      </c>
      <c r="U18" s="496" t="s">
        <v>1069</v>
      </c>
      <c r="V18" s="155" t="s">
        <v>647</v>
      </c>
      <c r="W18" s="508" t="s">
        <v>648</v>
      </c>
      <c r="X18" s="284" t="s">
        <v>54</v>
      </c>
      <c r="Y18" s="508" t="s">
        <v>54</v>
      </c>
      <c r="Z18" s="203" t="s">
        <v>738</v>
      </c>
      <c r="AA18" s="509" t="s">
        <v>55</v>
      </c>
    </row>
    <row r="19" spans="1:27" s="150" customFormat="1" ht="30">
      <c r="A19" s="146" t="s">
        <v>433</v>
      </c>
      <c r="B19" s="157" t="s">
        <v>372</v>
      </c>
      <c r="C19" s="174" t="s">
        <v>201</v>
      </c>
      <c r="D19" s="401" t="s">
        <v>202</v>
      </c>
      <c r="E19" s="315" t="s">
        <v>523</v>
      </c>
      <c r="F19" s="311" t="s">
        <v>634</v>
      </c>
      <c r="G19" s="303" t="s">
        <v>542</v>
      </c>
      <c r="H19" s="15" t="s">
        <v>985</v>
      </c>
      <c r="I19" s="315" t="s">
        <v>377</v>
      </c>
      <c r="J19" s="338" t="s">
        <v>512</v>
      </c>
      <c r="K19" s="315" t="s">
        <v>7</v>
      </c>
      <c r="L19" s="315" t="s">
        <v>484</v>
      </c>
      <c r="M19" s="315" t="s">
        <v>484</v>
      </c>
      <c r="N19" s="319" t="s">
        <v>740</v>
      </c>
      <c r="O19" s="315"/>
      <c r="P19" s="315"/>
      <c r="Q19" s="338"/>
      <c r="R19" s="15">
        <v>0.6</v>
      </c>
      <c r="S19" s="40">
        <v>10000</v>
      </c>
      <c r="T19" s="497"/>
      <c r="U19" s="548"/>
      <c r="V19" s="256">
        <f aca="true" t="shared" si="0" ref="V19:V24">U19/100*65</f>
        <v>0</v>
      </c>
      <c r="W19" s="241">
        <f aca="true" t="shared" si="1" ref="W19:W24">V19*R19</f>
        <v>0</v>
      </c>
      <c r="X19" s="232">
        <f aca="true" t="shared" si="2" ref="X19:X24">(W19/S19*43560)/16</f>
        <v>0</v>
      </c>
      <c r="Y19" s="241">
        <f>X19</f>
        <v>0</v>
      </c>
      <c r="Z19" s="245"/>
      <c r="AA19" s="237">
        <f aca="true" t="shared" si="3" ref="AA19:AA24">T19*Y19</f>
        <v>0</v>
      </c>
    </row>
    <row r="20" spans="1:27" s="150" customFormat="1" ht="15">
      <c r="A20" s="146" t="s">
        <v>433</v>
      </c>
      <c r="B20" s="60" t="s">
        <v>276</v>
      </c>
      <c r="C20" s="39" t="s">
        <v>249</v>
      </c>
      <c r="D20" s="38"/>
      <c r="E20" s="125" t="s">
        <v>523</v>
      </c>
      <c r="F20" s="125" t="s">
        <v>634</v>
      </c>
      <c r="G20" s="305" t="s">
        <v>535</v>
      </c>
      <c r="H20" s="15" t="s">
        <v>995</v>
      </c>
      <c r="I20" s="125" t="s">
        <v>484</v>
      </c>
      <c r="J20" s="15" t="s">
        <v>513</v>
      </c>
      <c r="K20" s="38" t="s">
        <v>7</v>
      </c>
      <c r="L20" s="315" t="s">
        <v>568</v>
      </c>
      <c r="M20" s="311" t="s">
        <v>484</v>
      </c>
      <c r="N20" s="319" t="s">
        <v>832</v>
      </c>
      <c r="O20" s="222"/>
      <c r="P20" s="220"/>
      <c r="Q20" s="39"/>
      <c r="R20" s="15">
        <v>0.5</v>
      </c>
      <c r="S20" s="158">
        <v>6000</v>
      </c>
      <c r="T20" s="497"/>
      <c r="U20" s="548"/>
      <c r="V20" s="256">
        <f t="shared" si="0"/>
        <v>0</v>
      </c>
      <c r="W20" s="241">
        <f t="shared" si="1"/>
        <v>0</v>
      </c>
      <c r="X20" s="232">
        <f t="shared" si="2"/>
        <v>0</v>
      </c>
      <c r="Y20" s="241">
        <f>X20</f>
        <v>0</v>
      </c>
      <c r="Z20" s="506"/>
      <c r="AA20" s="237">
        <f t="shared" si="3"/>
        <v>0</v>
      </c>
    </row>
    <row r="21" spans="1:27" ht="15">
      <c r="A21" s="146" t="s">
        <v>433</v>
      </c>
      <c r="B21" s="60" t="s">
        <v>277</v>
      </c>
      <c r="C21" s="39" t="s">
        <v>250</v>
      </c>
      <c r="D21" s="38"/>
      <c r="E21" s="38" t="s">
        <v>520</v>
      </c>
      <c r="F21" s="125" t="s">
        <v>634</v>
      </c>
      <c r="G21" s="299" t="s">
        <v>569</v>
      </c>
      <c r="H21" s="123" t="s">
        <v>419</v>
      </c>
      <c r="I21" s="38" t="s">
        <v>377</v>
      </c>
      <c r="J21" s="39" t="s">
        <v>514</v>
      </c>
      <c r="K21" s="38" t="s">
        <v>7</v>
      </c>
      <c r="L21" s="315"/>
      <c r="M21" s="311" t="s">
        <v>484</v>
      </c>
      <c r="N21" s="319" t="s">
        <v>832</v>
      </c>
      <c r="O21" s="222"/>
      <c r="P21" s="220"/>
      <c r="Q21" s="39"/>
      <c r="R21" s="15">
        <v>1</v>
      </c>
      <c r="S21" s="158">
        <v>40000</v>
      </c>
      <c r="T21" s="497"/>
      <c r="U21" s="548"/>
      <c r="V21" s="256">
        <f t="shared" si="0"/>
        <v>0</v>
      </c>
      <c r="W21" s="241">
        <f t="shared" si="1"/>
        <v>0</v>
      </c>
      <c r="X21" s="232">
        <f t="shared" si="2"/>
        <v>0</v>
      </c>
      <c r="Y21" s="241">
        <f>X21</f>
        <v>0</v>
      </c>
      <c r="Z21" s="506"/>
      <c r="AA21" s="237">
        <f t="shared" si="3"/>
        <v>0</v>
      </c>
    </row>
    <row r="22" spans="1:27" s="161" customFormat="1" ht="15">
      <c r="A22" s="170" t="s">
        <v>377</v>
      </c>
      <c r="B22" s="43" t="s">
        <v>978</v>
      </c>
      <c r="C22" s="39" t="s">
        <v>143</v>
      </c>
      <c r="D22" s="38"/>
      <c r="E22" s="38" t="s">
        <v>520</v>
      </c>
      <c r="F22" s="125" t="s">
        <v>634</v>
      </c>
      <c r="G22" s="299" t="s">
        <v>563</v>
      </c>
      <c r="H22" s="123" t="s">
        <v>660</v>
      </c>
      <c r="I22" s="38" t="s">
        <v>484</v>
      </c>
      <c r="J22" s="15" t="s">
        <v>513</v>
      </c>
      <c r="K22" s="38" t="s">
        <v>5</v>
      </c>
      <c r="L22" s="315" t="s">
        <v>550</v>
      </c>
      <c r="M22" s="311" t="s">
        <v>484</v>
      </c>
      <c r="N22" s="319" t="s">
        <v>740</v>
      </c>
      <c r="O22" s="220" t="s">
        <v>144</v>
      </c>
      <c r="P22" s="220" t="s">
        <v>144</v>
      </c>
      <c r="Q22" s="39"/>
      <c r="R22" s="146">
        <v>1</v>
      </c>
      <c r="S22" s="158">
        <v>15000</v>
      </c>
      <c r="T22" s="497"/>
      <c r="U22" s="548"/>
      <c r="V22" s="256">
        <f t="shared" si="0"/>
        <v>0</v>
      </c>
      <c r="W22" s="241">
        <f t="shared" si="1"/>
        <v>0</v>
      </c>
      <c r="X22" s="232">
        <f t="shared" si="2"/>
        <v>0</v>
      </c>
      <c r="Y22" s="241">
        <f>IF(X22&gt;Z22,"too high",X22)</f>
        <v>0</v>
      </c>
      <c r="Z22" s="246">
        <v>0.5</v>
      </c>
      <c r="AA22" s="237">
        <f t="shared" si="3"/>
        <v>0</v>
      </c>
    </row>
    <row r="23" spans="1:27" s="150" customFormat="1" ht="15">
      <c r="A23" s="146" t="s">
        <v>433</v>
      </c>
      <c r="B23" s="60" t="s">
        <v>374</v>
      </c>
      <c r="C23" s="39" t="s">
        <v>156</v>
      </c>
      <c r="D23" s="38" t="s">
        <v>202</v>
      </c>
      <c r="E23" s="38" t="s">
        <v>523</v>
      </c>
      <c r="F23" s="125" t="s">
        <v>634</v>
      </c>
      <c r="G23" s="303" t="s">
        <v>567</v>
      </c>
      <c r="H23" s="123" t="s">
        <v>660</v>
      </c>
      <c r="I23" s="38" t="s">
        <v>483</v>
      </c>
      <c r="J23" s="15" t="s">
        <v>513</v>
      </c>
      <c r="K23" s="38" t="s">
        <v>1</v>
      </c>
      <c r="L23" s="315" t="s">
        <v>550</v>
      </c>
      <c r="M23" s="311" t="s">
        <v>484</v>
      </c>
      <c r="N23" s="319" t="s">
        <v>740</v>
      </c>
      <c r="O23" s="220"/>
      <c r="P23" s="220"/>
      <c r="Q23" s="39"/>
      <c r="R23" s="15">
        <v>0.4</v>
      </c>
      <c r="S23" s="158">
        <v>5200</v>
      </c>
      <c r="T23" s="497"/>
      <c r="U23" s="548"/>
      <c r="V23" s="256">
        <f t="shared" si="0"/>
        <v>0</v>
      </c>
      <c r="W23" s="241">
        <f t="shared" si="1"/>
        <v>0</v>
      </c>
      <c r="X23" s="232">
        <f t="shared" si="2"/>
        <v>0</v>
      </c>
      <c r="Y23" s="241">
        <f>X23</f>
        <v>0</v>
      </c>
      <c r="Z23" s="246">
        <v>2</v>
      </c>
      <c r="AA23" s="237">
        <f t="shared" si="3"/>
        <v>0</v>
      </c>
    </row>
    <row r="24" spans="1:27" s="150" customFormat="1" ht="30">
      <c r="A24" s="146" t="s">
        <v>433</v>
      </c>
      <c r="B24" s="60" t="s">
        <v>280</v>
      </c>
      <c r="C24" s="39" t="s">
        <v>108</v>
      </c>
      <c r="D24" s="38" t="s">
        <v>219</v>
      </c>
      <c r="E24" s="38" t="s">
        <v>523</v>
      </c>
      <c r="F24" s="38" t="s">
        <v>634</v>
      </c>
      <c r="G24" s="299" t="s">
        <v>563</v>
      </c>
      <c r="H24" s="15" t="s">
        <v>977</v>
      </c>
      <c r="I24" s="38" t="s">
        <v>377</v>
      </c>
      <c r="J24" s="15" t="s">
        <v>513</v>
      </c>
      <c r="K24" s="38" t="s">
        <v>1</v>
      </c>
      <c r="L24" s="315" t="s">
        <v>543</v>
      </c>
      <c r="M24" s="311" t="s">
        <v>484</v>
      </c>
      <c r="N24" s="319" t="s">
        <v>750</v>
      </c>
      <c r="O24" s="220"/>
      <c r="P24" s="223"/>
      <c r="Q24" s="99"/>
      <c r="R24" s="15">
        <v>0.7</v>
      </c>
      <c r="S24" s="158">
        <v>15000</v>
      </c>
      <c r="T24" s="497"/>
      <c r="U24" s="548"/>
      <c r="V24" s="256">
        <f t="shared" si="0"/>
        <v>0</v>
      </c>
      <c r="W24" s="241">
        <f t="shared" si="1"/>
        <v>0</v>
      </c>
      <c r="X24" s="232">
        <f t="shared" si="2"/>
        <v>0</v>
      </c>
      <c r="Y24" s="241">
        <f>X24</f>
        <v>0</v>
      </c>
      <c r="Z24" s="506"/>
      <c r="AA24" s="237">
        <f t="shared" si="3"/>
        <v>0</v>
      </c>
    </row>
    <row r="25" spans="1:27" s="150" customFormat="1" ht="15">
      <c r="A25" s="146"/>
      <c r="B25" s="162" t="s">
        <v>304</v>
      </c>
      <c r="C25" s="174"/>
      <c r="D25" s="401"/>
      <c r="E25" s="401"/>
      <c r="F25" s="401"/>
      <c r="G25" s="405"/>
      <c r="H25" s="402"/>
      <c r="I25" s="402"/>
      <c r="J25" s="403"/>
      <c r="K25" s="402"/>
      <c r="L25" s="402"/>
      <c r="M25" s="402"/>
      <c r="N25" s="402"/>
      <c r="O25" s="404"/>
      <c r="P25" s="404"/>
      <c r="Q25" s="404"/>
      <c r="R25" s="146"/>
      <c r="S25" s="158"/>
      <c r="T25" s="159"/>
      <c r="U25" s="543">
        <f>SUM(U19:U24)</f>
        <v>0</v>
      </c>
      <c r="V25" s="163">
        <f>SUM(V19:V24)</f>
        <v>0</v>
      </c>
      <c r="W25" s="163">
        <f>SUM(W19:W24)</f>
        <v>0</v>
      </c>
      <c r="X25" s="164">
        <f>SUM(X19:X24)</f>
        <v>0</v>
      </c>
      <c r="Y25" s="164">
        <f>SUM(Y19:Y24)</f>
        <v>0</v>
      </c>
      <c r="Z25" s="211"/>
      <c r="AA25" s="165">
        <f>SUM(AA19:AA24)</f>
        <v>0</v>
      </c>
    </row>
    <row r="26" spans="1:27" s="150" customFormat="1" ht="15">
      <c r="A26" s="169"/>
      <c r="B26" s="149"/>
      <c r="C26" s="173"/>
      <c r="D26" s="393"/>
      <c r="E26" s="393"/>
      <c r="F26" s="393"/>
      <c r="G26" s="394"/>
      <c r="H26" s="395"/>
      <c r="I26" s="395"/>
      <c r="J26" s="396"/>
      <c r="K26" s="395"/>
      <c r="L26" s="395"/>
      <c r="M26" s="395"/>
      <c r="N26" s="395"/>
      <c r="O26" s="397"/>
      <c r="P26" s="397"/>
      <c r="Q26" s="397"/>
      <c r="R26" s="147"/>
      <c r="S26" s="151"/>
      <c r="T26" s="152"/>
      <c r="U26" s="541"/>
      <c r="X26" s="283"/>
      <c r="Z26" s="120"/>
      <c r="AA26" s="153"/>
    </row>
    <row r="27" spans="1:39" s="4" customFormat="1" ht="15">
      <c r="A27" s="118" t="s">
        <v>673</v>
      </c>
      <c r="B27" s="7"/>
      <c r="C27" s="7"/>
      <c r="D27" s="342"/>
      <c r="E27" s="342"/>
      <c r="F27" s="342"/>
      <c r="G27" s="342"/>
      <c r="H27" s="342"/>
      <c r="I27" s="342"/>
      <c r="J27" s="342"/>
      <c r="K27" s="342"/>
      <c r="L27" s="342"/>
      <c r="M27" s="342"/>
      <c r="N27" s="343"/>
      <c r="O27" s="344"/>
      <c r="P27" s="345"/>
      <c r="Q27" s="346"/>
      <c r="R27" s="11"/>
      <c r="S27" s="10"/>
      <c r="T27" s="22"/>
      <c r="U27" s="544"/>
      <c r="V27" s="22"/>
      <c r="W27" s="22"/>
      <c r="X27" s="207"/>
      <c r="Y27" s="22"/>
      <c r="Z27" s="22"/>
      <c r="AA27" s="255"/>
      <c r="AB27" s="22"/>
      <c r="AC27" s="22"/>
      <c r="AD27" s="22"/>
      <c r="AE27" s="22"/>
      <c r="AF27" s="22"/>
      <c r="AG27" s="22"/>
      <c r="AH27" s="22"/>
      <c r="AI27" s="22"/>
      <c r="AJ27" s="22"/>
      <c r="AK27" s="22"/>
      <c r="AL27" s="22"/>
      <c r="AM27" s="22"/>
    </row>
    <row r="28" spans="1:39" s="4" customFormat="1" ht="28.5" customHeight="1">
      <c r="A28" s="625" t="s">
        <v>819</v>
      </c>
      <c r="B28" s="625"/>
      <c r="C28" s="625"/>
      <c r="D28" s="625"/>
      <c r="E28" s="625"/>
      <c r="F28" s="625"/>
      <c r="G28" s="625"/>
      <c r="H28" s="625"/>
      <c r="I28" s="625"/>
      <c r="J28" s="625"/>
      <c r="K28" s="625"/>
      <c r="L28" s="625"/>
      <c r="M28" s="625"/>
      <c r="N28" s="625"/>
      <c r="O28" s="625"/>
      <c r="P28" s="625"/>
      <c r="Q28" s="625"/>
      <c r="R28" s="625"/>
      <c r="S28" s="625"/>
      <c r="T28" s="625"/>
      <c r="U28" s="625"/>
      <c r="V28" s="625"/>
      <c r="W28" s="625"/>
      <c r="X28" s="285"/>
      <c r="Y28" s="275"/>
      <c r="Z28" s="275"/>
      <c r="AA28" s="275"/>
      <c r="AB28" s="22"/>
      <c r="AC28" s="22"/>
      <c r="AD28" s="22"/>
      <c r="AE28" s="22"/>
      <c r="AF28" s="22"/>
      <c r="AG28" s="22"/>
      <c r="AH28" s="22"/>
      <c r="AI28" s="22"/>
      <c r="AJ28" s="22"/>
      <c r="AK28" s="22"/>
      <c r="AL28" s="22"/>
      <c r="AM28" s="22"/>
    </row>
    <row r="29" spans="1:39" s="4" customFormat="1" ht="15">
      <c r="A29" s="7"/>
      <c r="B29" s="252" t="s">
        <v>818</v>
      </c>
      <c r="C29" s="7"/>
      <c r="D29" s="342"/>
      <c r="E29" s="342"/>
      <c r="F29" s="342"/>
      <c r="G29" s="342"/>
      <c r="H29" s="342"/>
      <c r="I29" s="342"/>
      <c r="J29" s="342"/>
      <c r="K29" s="342"/>
      <c r="L29" s="384"/>
      <c r="M29" s="342"/>
      <c r="N29" s="343"/>
      <c r="O29" s="344"/>
      <c r="P29" s="345"/>
      <c r="Q29" s="346"/>
      <c r="R29" s="11"/>
      <c r="S29" s="10"/>
      <c r="T29" s="22"/>
      <c r="U29" s="544"/>
      <c r="V29" s="22"/>
      <c r="W29" s="22"/>
      <c r="X29" s="207"/>
      <c r="Y29" s="22"/>
      <c r="Z29" s="22"/>
      <c r="AA29" s="255"/>
      <c r="AB29" s="22"/>
      <c r="AC29" s="22"/>
      <c r="AD29" s="22"/>
      <c r="AE29" s="22"/>
      <c r="AF29" s="22"/>
      <c r="AG29" s="22"/>
      <c r="AH29" s="22"/>
      <c r="AI29" s="22"/>
      <c r="AJ29" s="22"/>
      <c r="AK29" s="22"/>
      <c r="AL29" s="22"/>
      <c r="AM29" s="22"/>
    </row>
    <row r="30" spans="1:39" s="4" customFormat="1" ht="15">
      <c r="A30" s="7"/>
      <c r="B30" s="252" t="s">
        <v>817</v>
      </c>
      <c r="C30" s="7"/>
      <c r="D30" s="342"/>
      <c r="E30" s="342"/>
      <c r="F30" s="342"/>
      <c r="G30" s="342"/>
      <c r="H30" s="342"/>
      <c r="I30" s="342"/>
      <c r="J30" s="342"/>
      <c r="K30" s="342"/>
      <c r="L30" s="384"/>
      <c r="M30" s="342"/>
      <c r="N30" s="343"/>
      <c r="O30" s="344"/>
      <c r="P30" s="345"/>
      <c r="Q30" s="346"/>
      <c r="R30" s="11"/>
      <c r="S30" s="10"/>
      <c r="T30" s="22"/>
      <c r="U30" s="544"/>
      <c r="V30" s="22"/>
      <c r="W30" s="22"/>
      <c r="X30" s="207"/>
      <c r="Y30" s="22"/>
      <c r="Z30" s="22"/>
      <c r="AA30" s="255"/>
      <c r="AB30" s="22"/>
      <c r="AC30" s="22"/>
      <c r="AD30" s="22"/>
      <c r="AE30" s="22"/>
      <c r="AF30" s="22"/>
      <c r="AG30" s="22"/>
      <c r="AH30" s="22"/>
      <c r="AI30" s="22"/>
      <c r="AJ30" s="22"/>
      <c r="AK30" s="22"/>
      <c r="AL30" s="22"/>
      <c r="AM30" s="22"/>
    </row>
    <row r="31" spans="1:39" s="4" customFormat="1" ht="15">
      <c r="A31" s="7"/>
      <c r="B31" s="252" t="s">
        <v>815</v>
      </c>
      <c r="C31" s="7"/>
      <c r="D31" s="342"/>
      <c r="E31" s="342"/>
      <c r="F31" s="342"/>
      <c r="G31" s="342"/>
      <c r="H31" s="342"/>
      <c r="I31" s="342"/>
      <c r="J31" s="342"/>
      <c r="K31" s="342"/>
      <c r="L31" s="384"/>
      <c r="M31" s="342"/>
      <c r="N31" s="343"/>
      <c r="O31" s="344"/>
      <c r="P31" s="345"/>
      <c r="Q31" s="346"/>
      <c r="R31" s="11"/>
      <c r="S31" s="10"/>
      <c r="T31" s="22"/>
      <c r="U31" s="544"/>
      <c r="V31" s="22"/>
      <c r="W31" s="22"/>
      <c r="X31" s="207"/>
      <c r="Y31" s="22"/>
      <c r="Z31" s="22"/>
      <c r="AA31" s="255"/>
      <c r="AB31" s="22"/>
      <c r="AC31" s="22"/>
      <c r="AD31" s="22"/>
      <c r="AE31" s="22"/>
      <c r="AF31" s="22"/>
      <c r="AG31" s="22"/>
      <c r="AH31" s="22"/>
      <c r="AI31" s="22"/>
      <c r="AJ31" s="22"/>
      <c r="AK31" s="22"/>
      <c r="AL31" s="22"/>
      <c r="AM31" s="22"/>
    </row>
    <row r="32" spans="1:39" s="4" customFormat="1" ht="15">
      <c r="A32" s="7"/>
      <c r="B32" s="252" t="s">
        <v>816</v>
      </c>
      <c r="C32" s="7"/>
      <c r="D32" s="342"/>
      <c r="E32" s="342"/>
      <c r="F32" s="342"/>
      <c r="G32" s="342"/>
      <c r="H32" s="342"/>
      <c r="I32" s="342"/>
      <c r="J32" s="342"/>
      <c r="K32" s="342"/>
      <c r="L32" s="384"/>
      <c r="M32" s="342"/>
      <c r="N32" s="343"/>
      <c r="O32" s="344"/>
      <c r="P32" s="345"/>
      <c r="Q32" s="346"/>
      <c r="R32" s="11"/>
      <c r="S32" s="10"/>
      <c r="T32" s="22"/>
      <c r="U32" s="544"/>
      <c r="V32" s="22"/>
      <c r="W32" s="22"/>
      <c r="X32" s="207"/>
      <c r="Y32" s="22"/>
      <c r="Z32" s="22"/>
      <c r="AA32" s="255"/>
      <c r="AB32" s="22"/>
      <c r="AC32" s="22"/>
      <c r="AD32" s="22"/>
      <c r="AE32" s="22"/>
      <c r="AF32" s="22"/>
      <c r="AG32" s="22"/>
      <c r="AH32" s="22"/>
      <c r="AI32" s="22"/>
      <c r="AJ32" s="22"/>
      <c r="AK32" s="22"/>
      <c r="AL32" s="22"/>
      <c r="AM32" s="22"/>
    </row>
    <row r="33" spans="1:39" s="4" customFormat="1" ht="27.75" customHeight="1">
      <c r="A33" s="626" t="s">
        <v>1019</v>
      </c>
      <c r="B33" s="626"/>
      <c r="C33" s="626"/>
      <c r="D33" s="626"/>
      <c r="E33" s="626"/>
      <c r="F33" s="626"/>
      <c r="G33" s="626"/>
      <c r="H33" s="626"/>
      <c r="I33" s="626"/>
      <c r="J33" s="626"/>
      <c r="K33" s="626"/>
      <c r="L33" s="626"/>
      <c r="M33" s="626"/>
      <c r="N33" s="626"/>
      <c r="O33" s="626"/>
      <c r="P33" s="626"/>
      <c r="Q33" s="626"/>
      <c r="R33" s="626"/>
      <c r="S33" s="626"/>
      <c r="T33" s="626"/>
      <c r="U33" s="626"/>
      <c r="V33" s="626"/>
      <c r="W33" s="626"/>
      <c r="X33" s="626"/>
      <c r="Y33" s="626"/>
      <c r="Z33" s="626"/>
      <c r="AA33" s="626"/>
      <c r="AB33" s="22"/>
      <c r="AC33" s="22"/>
      <c r="AD33" s="22"/>
      <c r="AE33" s="22"/>
      <c r="AF33" s="22"/>
      <c r="AG33" s="22"/>
      <c r="AH33" s="22"/>
      <c r="AI33" s="22"/>
      <c r="AJ33" s="22"/>
      <c r="AK33" s="22"/>
      <c r="AL33" s="22"/>
      <c r="AM33" s="22"/>
    </row>
    <row r="34" spans="1:39" s="4" customFormat="1" ht="15">
      <c r="A34" s="252" t="s">
        <v>1004</v>
      </c>
      <c r="B34" s="7"/>
      <c r="C34" s="7"/>
      <c r="D34" s="342"/>
      <c r="E34" s="342"/>
      <c r="F34" s="342"/>
      <c r="G34" s="342"/>
      <c r="H34" s="342"/>
      <c r="I34" s="342"/>
      <c r="J34" s="342"/>
      <c r="K34" s="342"/>
      <c r="L34" s="342"/>
      <c r="M34" s="342"/>
      <c r="N34" s="343"/>
      <c r="O34" s="344"/>
      <c r="P34" s="345"/>
      <c r="Q34" s="346"/>
      <c r="R34" s="11"/>
      <c r="S34" s="10"/>
      <c r="T34" s="22"/>
      <c r="U34" s="544"/>
      <c r="V34" s="22"/>
      <c r="W34" s="22"/>
      <c r="X34" s="207"/>
      <c r="Y34" s="22"/>
      <c r="Z34" s="22"/>
      <c r="AA34" s="255"/>
      <c r="AB34" s="22"/>
      <c r="AC34" s="22"/>
      <c r="AD34" s="22"/>
      <c r="AE34" s="22"/>
      <c r="AF34" s="22"/>
      <c r="AG34" s="22"/>
      <c r="AH34" s="22"/>
      <c r="AI34" s="22"/>
      <c r="AJ34" s="22"/>
      <c r="AK34" s="22"/>
      <c r="AL34" s="22"/>
      <c r="AM34" s="22"/>
    </row>
    <row r="35" spans="1:39" s="4" customFormat="1" ht="15">
      <c r="A35" s="252" t="s">
        <v>822</v>
      </c>
      <c r="B35" s="7"/>
      <c r="C35" s="7"/>
      <c r="D35" s="342"/>
      <c r="E35" s="384"/>
      <c r="F35" s="342"/>
      <c r="G35" s="342"/>
      <c r="H35" s="342"/>
      <c r="I35" s="342"/>
      <c r="J35" s="342"/>
      <c r="K35" s="342"/>
      <c r="L35" s="342"/>
      <c r="M35" s="342"/>
      <c r="N35" s="343"/>
      <c r="O35" s="344"/>
      <c r="P35" s="345"/>
      <c r="Q35" s="346"/>
      <c r="R35" s="11"/>
      <c r="S35" s="10"/>
      <c r="T35" s="22"/>
      <c r="U35" s="544"/>
      <c r="V35" s="22"/>
      <c r="W35" s="22"/>
      <c r="X35" s="207"/>
      <c r="Y35" s="22"/>
      <c r="Z35" s="22"/>
      <c r="AA35" s="255"/>
      <c r="AB35" s="22"/>
      <c r="AC35" s="22"/>
      <c r="AD35" s="22"/>
      <c r="AE35" s="22"/>
      <c r="AF35" s="22"/>
      <c r="AG35" s="22"/>
      <c r="AH35" s="22"/>
      <c r="AI35" s="22"/>
      <c r="AJ35" s="22"/>
      <c r="AK35" s="22"/>
      <c r="AL35" s="22"/>
      <c r="AM35" s="22"/>
    </row>
    <row r="36" spans="1:39" s="4" customFormat="1" ht="15">
      <c r="A36" s="252" t="s">
        <v>821</v>
      </c>
      <c r="B36" s="7"/>
      <c r="C36" s="7"/>
      <c r="D36" s="342"/>
      <c r="E36" s="384"/>
      <c r="F36" s="342"/>
      <c r="G36" s="342"/>
      <c r="H36" s="342"/>
      <c r="I36" s="342"/>
      <c r="J36" s="342"/>
      <c r="K36" s="342"/>
      <c r="L36" s="342"/>
      <c r="M36" s="342"/>
      <c r="N36" s="343"/>
      <c r="O36" s="344"/>
      <c r="P36" s="345"/>
      <c r="Q36" s="346"/>
      <c r="R36" s="11"/>
      <c r="S36" s="10"/>
      <c r="T36" s="22"/>
      <c r="U36" s="544"/>
      <c r="V36" s="22"/>
      <c r="W36" s="22"/>
      <c r="X36" s="207"/>
      <c r="Y36" s="22"/>
      <c r="Z36" s="22"/>
      <c r="AA36" s="255"/>
      <c r="AB36" s="22"/>
      <c r="AC36" s="22"/>
      <c r="AD36" s="22"/>
      <c r="AE36" s="22"/>
      <c r="AF36" s="22"/>
      <c r="AG36" s="22"/>
      <c r="AH36" s="22"/>
      <c r="AI36" s="22"/>
      <c r="AJ36" s="22"/>
      <c r="AK36" s="22"/>
      <c r="AL36" s="22"/>
      <c r="AM36" s="22"/>
    </row>
    <row r="37" spans="1:39" s="4" customFormat="1" ht="15">
      <c r="A37" s="252" t="s">
        <v>810</v>
      </c>
      <c r="B37" s="7"/>
      <c r="C37" s="7"/>
      <c r="D37" s="342"/>
      <c r="E37" s="342"/>
      <c r="F37" s="342"/>
      <c r="G37" s="342"/>
      <c r="H37" s="342"/>
      <c r="I37" s="384"/>
      <c r="J37" s="342"/>
      <c r="K37" s="342"/>
      <c r="L37" s="342"/>
      <c r="M37" s="342"/>
      <c r="N37" s="343"/>
      <c r="O37" s="344"/>
      <c r="P37" s="345"/>
      <c r="Q37" s="346"/>
      <c r="R37" s="11"/>
      <c r="S37" s="10"/>
      <c r="T37" s="22"/>
      <c r="U37" s="544"/>
      <c r="V37" s="22"/>
      <c r="W37" s="22"/>
      <c r="X37" s="207"/>
      <c r="Y37" s="22"/>
      <c r="Z37" s="22"/>
      <c r="AA37" s="255"/>
      <c r="AB37" s="22"/>
      <c r="AC37" s="22"/>
      <c r="AD37" s="22"/>
      <c r="AE37" s="22"/>
      <c r="AF37" s="22"/>
      <c r="AG37" s="22"/>
      <c r="AH37" s="22"/>
      <c r="AI37" s="22"/>
      <c r="AJ37" s="22"/>
      <c r="AK37" s="22"/>
      <c r="AL37" s="22"/>
      <c r="AM37" s="22"/>
    </row>
    <row r="38" spans="1:39" s="4" customFormat="1" ht="15">
      <c r="A38" s="252" t="s">
        <v>811</v>
      </c>
      <c r="B38" s="7"/>
      <c r="C38" s="7"/>
      <c r="D38" s="342"/>
      <c r="E38" s="384"/>
      <c r="F38" s="342"/>
      <c r="G38" s="342"/>
      <c r="H38" s="342"/>
      <c r="I38" s="342"/>
      <c r="J38" s="342"/>
      <c r="K38" s="342"/>
      <c r="L38" s="342"/>
      <c r="M38" s="342"/>
      <c r="N38" s="343"/>
      <c r="O38" s="344"/>
      <c r="P38" s="345"/>
      <c r="Q38" s="346"/>
      <c r="R38" s="11"/>
      <c r="S38" s="10"/>
      <c r="T38" s="22"/>
      <c r="U38" s="544"/>
      <c r="V38" s="22"/>
      <c r="W38" s="22"/>
      <c r="X38" s="207"/>
      <c r="Y38" s="22"/>
      <c r="Z38" s="22"/>
      <c r="AA38" s="255"/>
      <c r="AB38" s="22"/>
      <c r="AC38" s="22"/>
      <c r="AD38" s="22"/>
      <c r="AE38" s="22"/>
      <c r="AF38" s="22"/>
      <c r="AG38" s="22"/>
      <c r="AH38" s="22"/>
      <c r="AI38" s="22"/>
      <c r="AJ38" s="22"/>
      <c r="AK38" s="22"/>
      <c r="AL38" s="22"/>
      <c r="AM38" s="22"/>
    </row>
    <row r="39" spans="1:39" s="4" customFormat="1" ht="15">
      <c r="A39" s="252" t="s">
        <v>820</v>
      </c>
      <c r="B39" s="7"/>
      <c r="C39" s="7"/>
      <c r="D39" s="342"/>
      <c r="E39" s="342"/>
      <c r="F39" s="342"/>
      <c r="G39" s="384"/>
      <c r="H39" s="342"/>
      <c r="I39" s="342"/>
      <c r="J39" s="342"/>
      <c r="K39" s="342"/>
      <c r="L39" s="342"/>
      <c r="M39" s="342"/>
      <c r="N39" s="343"/>
      <c r="O39" s="344"/>
      <c r="P39" s="345"/>
      <c r="Q39" s="346"/>
      <c r="R39" s="11"/>
      <c r="S39" s="10"/>
      <c r="T39" s="22"/>
      <c r="U39" s="544"/>
      <c r="V39" s="22"/>
      <c r="W39" s="22"/>
      <c r="X39" s="207"/>
      <c r="Y39" s="22"/>
      <c r="Z39" s="22"/>
      <c r="AA39" s="255"/>
      <c r="AB39" s="22"/>
      <c r="AC39" s="22"/>
      <c r="AD39" s="22"/>
      <c r="AE39" s="22"/>
      <c r="AF39" s="22"/>
      <c r="AG39" s="22"/>
      <c r="AH39" s="22"/>
      <c r="AI39" s="22"/>
      <c r="AJ39" s="22"/>
      <c r="AK39" s="22"/>
      <c r="AL39" s="22"/>
      <c r="AM39" s="22"/>
    </row>
    <row r="40" spans="1:39" s="4" customFormat="1" ht="15">
      <c r="A40" s="252" t="s">
        <v>812</v>
      </c>
      <c r="B40" s="7"/>
      <c r="C40" s="7"/>
      <c r="D40" s="342"/>
      <c r="E40" s="342"/>
      <c r="F40" s="342"/>
      <c r="G40" s="342"/>
      <c r="H40" s="384"/>
      <c r="I40" s="342"/>
      <c r="J40" s="342"/>
      <c r="K40" s="342"/>
      <c r="L40" s="342"/>
      <c r="M40" s="342"/>
      <c r="N40" s="343"/>
      <c r="O40" s="344"/>
      <c r="P40" s="345"/>
      <c r="Q40" s="346"/>
      <c r="R40" s="11"/>
      <c r="S40" s="10"/>
      <c r="T40" s="22"/>
      <c r="U40" s="544"/>
      <c r="V40" s="22"/>
      <c r="W40" s="22"/>
      <c r="X40" s="207"/>
      <c r="Y40" s="22"/>
      <c r="Z40" s="22"/>
      <c r="AA40" s="255"/>
      <c r="AB40" s="22"/>
      <c r="AC40" s="22"/>
      <c r="AD40" s="22"/>
      <c r="AE40" s="22"/>
      <c r="AF40" s="22"/>
      <c r="AG40" s="22"/>
      <c r="AH40" s="22"/>
      <c r="AI40" s="22"/>
      <c r="AJ40" s="22"/>
      <c r="AK40" s="22"/>
      <c r="AL40" s="22"/>
      <c r="AM40" s="22"/>
    </row>
    <row r="41" spans="1:39" s="4" customFormat="1" ht="15">
      <c r="A41" s="252" t="s">
        <v>813</v>
      </c>
      <c r="B41" s="252"/>
      <c r="C41" s="7"/>
      <c r="D41" s="342"/>
      <c r="E41" s="342"/>
      <c r="F41" s="342"/>
      <c r="G41" s="342"/>
      <c r="H41" s="342"/>
      <c r="I41" s="342"/>
      <c r="J41" s="342"/>
      <c r="K41" s="342"/>
      <c r="L41" s="342"/>
      <c r="M41" s="342"/>
      <c r="N41" s="343"/>
      <c r="O41" s="344"/>
      <c r="P41" s="345"/>
      <c r="Q41" s="346"/>
      <c r="R41" s="11"/>
      <c r="S41" s="10"/>
      <c r="T41" s="22"/>
      <c r="U41" s="544"/>
      <c r="V41" s="22"/>
      <c r="W41" s="22"/>
      <c r="X41" s="207"/>
      <c r="Y41" s="22"/>
      <c r="Z41" s="22"/>
      <c r="AA41" s="255"/>
      <c r="AB41" s="22"/>
      <c r="AC41" s="22"/>
      <c r="AD41" s="22"/>
      <c r="AE41" s="22"/>
      <c r="AF41" s="22"/>
      <c r="AG41" s="22"/>
      <c r="AH41" s="22"/>
      <c r="AI41" s="22"/>
      <c r="AJ41" s="22"/>
      <c r="AK41" s="22"/>
      <c r="AL41" s="22"/>
      <c r="AM41" s="22"/>
    </row>
    <row r="42" spans="1:39" s="4" customFormat="1" ht="30.75" customHeight="1">
      <c r="A42" s="626" t="s">
        <v>1011</v>
      </c>
      <c r="B42" s="626"/>
      <c r="C42" s="626"/>
      <c r="D42" s="626"/>
      <c r="E42" s="626"/>
      <c r="F42" s="626"/>
      <c r="G42" s="626"/>
      <c r="H42" s="626"/>
      <c r="I42" s="626"/>
      <c r="J42" s="626"/>
      <c r="K42" s="626"/>
      <c r="L42" s="626"/>
      <c r="M42" s="626"/>
      <c r="N42" s="626"/>
      <c r="O42" s="626"/>
      <c r="P42" s="626"/>
      <c r="Q42" s="626"/>
      <c r="R42" s="626"/>
      <c r="S42" s="626"/>
      <c r="T42" s="626"/>
      <c r="U42" s="626"/>
      <c r="V42" s="626"/>
      <c r="W42" s="626"/>
      <c r="X42" s="626"/>
      <c r="Y42" s="626"/>
      <c r="Z42" s="626"/>
      <c r="AA42" s="626"/>
      <c r="AB42" s="22"/>
      <c r="AC42" s="22"/>
      <c r="AD42" s="22"/>
      <c r="AE42" s="22"/>
      <c r="AF42" s="22"/>
      <c r="AG42" s="22"/>
      <c r="AH42" s="22"/>
      <c r="AI42" s="22"/>
      <c r="AJ42" s="22"/>
      <c r="AK42" s="22"/>
      <c r="AL42" s="22"/>
      <c r="AM42" s="22"/>
    </row>
    <row r="43" spans="1:39" s="4" customFormat="1" ht="15">
      <c r="A43" s="253" t="s">
        <v>814</v>
      </c>
      <c r="B43" s="7"/>
      <c r="C43" s="7"/>
      <c r="D43" s="342"/>
      <c r="E43" s="342"/>
      <c r="F43" s="342"/>
      <c r="G43" s="342"/>
      <c r="H43" s="342"/>
      <c r="I43" s="342"/>
      <c r="J43" s="342"/>
      <c r="K43" s="342"/>
      <c r="L43" s="342"/>
      <c r="M43" s="342"/>
      <c r="N43" s="343"/>
      <c r="O43" s="344"/>
      <c r="P43" s="345"/>
      <c r="Q43" s="346"/>
      <c r="R43" s="11"/>
      <c r="S43" s="10"/>
      <c r="T43" s="22"/>
      <c r="U43" s="544"/>
      <c r="V43" s="22"/>
      <c r="W43" s="22"/>
      <c r="X43" s="207"/>
      <c r="Y43" s="22"/>
      <c r="Z43" s="22"/>
      <c r="AA43" s="255"/>
      <c r="AB43" s="22"/>
      <c r="AC43" s="22"/>
      <c r="AD43" s="22"/>
      <c r="AE43" s="22"/>
      <c r="AF43" s="22"/>
      <c r="AG43" s="22"/>
      <c r="AH43" s="22"/>
      <c r="AI43" s="22"/>
      <c r="AJ43" s="22"/>
      <c r="AK43" s="22"/>
      <c r="AL43" s="22"/>
      <c r="AM43" s="22"/>
    </row>
    <row r="44" spans="1:27" s="77" customFormat="1" ht="15">
      <c r="A44" s="120"/>
      <c r="B44" s="75"/>
      <c r="C44" s="176"/>
      <c r="D44" s="327"/>
      <c r="E44" s="327"/>
      <c r="F44" s="327"/>
      <c r="G44" s="327"/>
      <c r="H44" s="327"/>
      <c r="I44" s="327"/>
      <c r="J44" s="327"/>
      <c r="K44" s="347"/>
      <c r="L44" s="327"/>
      <c r="M44" s="327"/>
      <c r="N44" s="406"/>
      <c r="O44" s="407"/>
      <c r="P44" s="408"/>
      <c r="Q44" s="409"/>
      <c r="R44" s="166"/>
      <c r="S44" s="167"/>
      <c r="U44" s="545"/>
      <c r="X44" s="190"/>
      <c r="Z44" s="4"/>
      <c r="AA44" s="82"/>
    </row>
    <row r="45" spans="1:27" s="150" customFormat="1" ht="15">
      <c r="A45" s="171" t="s">
        <v>677</v>
      </c>
      <c r="B45" s="76"/>
      <c r="C45" s="177"/>
      <c r="D45" s="393"/>
      <c r="E45" s="393"/>
      <c r="F45" s="393"/>
      <c r="G45" s="394"/>
      <c r="H45" s="395"/>
      <c r="I45" s="395"/>
      <c r="J45" s="396"/>
      <c r="K45" s="395"/>
      <c r="L45" s="395"/>
      <c r="M45" s="395"/>
      <c r="N45" s="395"/>
      <c r="O45" s="397"/>
      <c r="P45" s="397"/>
      <c r="Q45" s="397"/>
      <c r="R45" s="147"/>
      <c r="S45" s="151"/>
      <c r="T45" s="152"/>
      <c r="U45" s="541"/>
      <c r="X45" s="283"/>
      <c r="Z45" s="120"/>
      <c r="AA45" s="153"/>
    </row>
    <row r="46" spans="1:27" ht="31.5" customHeight="1">
      <c r="A46" s="641" t="s">
        <v>10</v>
      </c>
      <c r="B46" s="642"/>
      <c r="C46" s="642"/>
      <c r="D46" s="642"/>
      <c r="E46" s="642"/>
      <c r="F46" s="642"/>
      <c r="G46" s="642"/>
      <c r="H46" s="642"/>
      <c r="I46" s="642"/>
      <c r="J46" s="642"/>
      <c r="K46" s="642"/>
      <c r="L46" s="642"/>
      <c r="M46" s="642"/>
      <c r="N46" s="642"/>
      <c r="O46" s="642"/>
      <c r="P46" s="642"/>
      <c r="Q46" s="643"/>
      <c r="R46" s="645" t="s">
        <v>11</v>
      </c>
      <c r="S46" s="646"/>
      <c r="T46" s="641" t="s">
        <v>651</v>
      </c>
      <c r="U46" s="643"/>
      <c r="V46" s="641" t="s">
        <v>652</v>
      </c>
      <c r="W46" s="642"/>
      <c r="X46" s="642"/>
      <c r="Y46" s="642"/>
      <c r="Z46" s="642"/>
      <c r="AA46" s="643"/>
    </row>
    <row r="47" spans="1:27" ht="78" customHeight="1">
      <c r="A47" s="239" t="s">
        <v>417</v>
      </c>
      <c r="B47" s="156" t="s">
        <v>414</v>
      </c>
      <c r="C47" s="178" t="s">
        <v>415</v>
      </c>
      <c r="D47" s="313" t="s">
        <v>706</v>
      </c>
      <c r="E47" s="549" t="s">
        <v>56</v>
      </c>
      <c r="F47" s="549" t="s">
        <v>57</v>
      </c>
      <c r="G47" s="400" t="s">
        <v>58</v>
      </c>
      <c r="H47" s="25" t="s">
        <v>713</v>
      </c>
      <c r="I47" s="549" t="s">
        <v>646</v>
      </c>
      <c r="J47" s="398" t="s">
        <v>650</v>
      </c>
      <c r="K47" s="398" t="s">
        <v>0</v>
      </c>
      <c r="L47" s="398" t="s">
        <v>9</v>
      </c>
      <c r="M47" s="549" t="s">
        <v>524</v>
      </c>
      <c r="N47" s="549" t="s">
        <v>653</v>
      </c>
      <c r="O47" s="398" t="s">
        <v>418</v>
      </c>
      <c r="P47" s="398" t="s">
        <v>52</v>
      </c>
      <c r="Q47" s="398" t="s">
        <v>305</v>
      </c>
      <c r="R47" s="156" t="s">
        <v>645</v>
      </c>
      <c r="S47" s="13" t="s">
        <v>986</v>
      </c>
      <c r="T47" s="468" t="s">
        <v>987</v>
      </c>
      <c r="U47" s="542" t="s">
        <v>649</v>
      </c>
      <c r="V47" s="55" t="s">
        <v>647</v>
      </c>
      <c r="W47" s="472" t="s">
        <v>648</v>
      </c>
      <c r="X47" s="68" t="s">
        <v>53</v>
      </c>
      <c r="Y47" s="472" t="s">
        <v>53</v>
      </c>
      <c r="Z47" s="203" t="s">
        <v>739</v>
      </c>
      <c r="AA47" s="472" t="s">
        <v>55</v>
      </c>
    </row>
    <row r="48" spans="1:27" ht="30">
      <c r="A48" s="520" t="s">
        <v>455</v>
      </c>
      <c r="B48" s="43" t="s">
        <v>316</v>
      </c>
      <c r="C48" s="39" t="s">
        <v>317</v>
      </c>
      <c r="D48" s="72"/>
      <c r="E48" s="458" t="s">
        <v>523</v>
      </c>
      <c r="F48" s="457" t="s">
        <v>634</v>
      </c>
      <c r="G48" s="300">
        <v>24</v>
      </c>
      <c r="H48" s="15" t="s">
        <v>664</v>
      </c>
      <c r="I48" s="457" t="s">
        <v>483</v>
      </c>
      <c r="J48" s="39" t="s">
        <v>514</v>
      </c>
      <c r="K48" s="39" t="s">
        <v>2</v>
      </c>
      <c r="L48" s="317" t="s">
        <v>558</v>
      </c>
      <c r="M48" s="437" t="s">
        <v>377</v>
      </c>
      <c r="N48" s="550" t="s">
        <v>837</v>
      </c>
      <c r="O48" s="269"/>
      <c r="P48" s="220"/>
      <c r="Q48" s="39"/>
      <c r="R48" s="273">
        <v>2.1</v>
      </c>
      <c r="S48" s="158">
        <v>218000</v>
      </c>
      <c r="T48" s="497"/>
      <c r="U48" s="548"/>
      <c r="V48" s="38">
        <f aca="true" t="shared" si="4" ref="V48:V73">U48/100*20</f>
        <v>0</v>
      </c>
      <c r="W48" s="228">
        <f aca="true" t="shared" si="5" ref="W48:W73">V48*R48</f>
        <v>0</v>
      </c>
      <c r="X48" s="46">
        <f aca="true" t="shared" si="6" ref="X48:X73">W48/S48*43560</f>
        <v>0</v>
      </c>
      <c r="Y48" s="228">
        <f aca="true" t="shared" si="7" ref="Y48:Y105">X48</f>
        <v>0</v>
      </c>
      <c r="Z48" s="506"/>
      <c r="AA48" s="238">
        <f aca="true" t="shared" si="8" ref="AA48:AA73">X48*T48</f>
        <v>0</v>
      </c>
    </row>
    <row r="49" spans="1:27" s="150" customFormat="1" ht="15">
      <c r="A49" s="520" t="s">
        <v>455</v>
      </c>
      <c r="B49" s="160" t="s">
        <v>385</v>
      </c>
      <c r="C49" s="175" t="s">
        <v>206</v>
      </c>
      <c r="D49" s="402" t="s">
        <v>330</v>
      </c>
      <c r="E49" s="456" t="s">
        <v>523</v>
      </c>
      <c r="F49" s="463" t="s">
        <v>634</v>
      </c>
      <c r="G49" s="299" t="s">
        <v>631</v>
      </c>
      <c r="H49" s="15" t="s">
        <v>663</v>
      </c>
      <c r="I49" s="456" t="s">
        <v>377</v>
      </c>
      <c r="J49" s="338" t="s">
        <v>514</v>
      </c>
      <c r="K49" s="315" t="s">
        <v>1</v>
      </c>
      <c r="L49" s="315" t="s">
        <v>581</v>
      </c>
      <c r="M49" s="456" t="s">
        <v>541</v>
      </c>
      <c r="N49" s="462" t="s">
        <v>740</v>
      </c>
      <c r="O49" s="315"/>
      <c r="P49" s="315"/>
      <c r="Q49" s="338"/>
      <c r="R49" s="15">
        <v>2.7</v>
      </c>
      <c r="S49" s="158">
        <v>412500</v>
      </c>
      <c r="T49" s="497"/>
      <c r="U49" s="548"/>
      <c r="V49" s="38">
        <f t="shared" si="4"/>
        <v>0</v>
      </c>
      <c r="W49" s="228">
        <f t="shared" si="5"/>
        <v>0</v>
      </c>
      <c r="X49" s="46">
        <f t="shared" si="6"/>
        <v>0</v>
      </c>
      <c r="Y49" s="228">
        <f t="shared" si="7"/>
        <v>0</v>
      </c>
      <c r="Z49" s="506"/>
      <c r="AA49" s="238">
        <f t="shared" si="8"/>
        <v>0</v>
      </c>
    </row>
    <row r="50" spans="1:27" ht="30">
      <c r="A50" s="520" t="s">
        <v>455</v>
      </c>
      <c r="B50" s="160" t="s">
        <v>345</v>
      </c>
      <c r="C50" s="175" t="s">
        <v>207</v>
      </c>
      <c r="D50" s="38"/>
      <c r="E50" s="454" t="s">
        <v>523</v>
      </c>
      <c r="F50" s="453" t="s">
        <v>525</v>
      </c>
      <c r="G50" s="299" t="s">
        <v>630</v>
      </c>
      <c r="H50" s="15" t="s">
        <v>663</v>
      </c>
      <c r="I50" s="454" t="s">
        <v>377</v>
      </c>
      <c r="J50" s="39" t="s">
        <v>514</v>
      </c>
      <c r="K50" s="38" t="s">
        <v>1</v>
      </c>
      <c r="L50" s="315" t="s">
        <v>581</v>
      </c>
      <c r="M50" s="463"/>
      <c r="N50" s="535" t="s">
        <v>741</v>
      </c>
      <c r="O50" s="222"/>
      <c r="P50" s="220"/>
      <c r="Q50" s="39"/>
      <c r="R50" s="15">
        <v>2.3</v>
      </c>
      <c r="S50" s="158">
        <v>275000</v>
      </c>
      <c r="T50" s="497"/>
      <c r="U50" s="548"/>
      <c r="V50" s="38">
        <f t="shared" si="4"/>
        <v>0</v>
      </c>
      <c r="W50" s="228">
        <f t="shared" si="5"/>
        <v>0</v>
      </c>
      <c r="X50" s="46">
        <f t="shared" si="6"/>
        <v>0</v>
      </c>
      <c r="Y50" s="228">
        <f t="shared" si="7"/>
        <v>0</v>
      </c>
      <c r="Z50" s="506"/>
      <c r="AA50" s="238">
        <f t="shared" si="8"/>
        <v>0</v>
      </c>
    </row>
    <row r="51" spans="1:27" ht="15">
      <c r="A51" s="520" t="s">
        <v>455</v>
      </c>
      <c r="B51" s="160" t="s">
        <v>386</v>
      </c>
      <c r="C51" s="175" t="s">
        <v>211</v>
      </c>
      <c r="D51" s="38" t="s">
        <v>330</v>
      </c>
      <c r="E51" s="454" t="s">
        <v>523</v>
      </c>
      <c r="F51" s="453" t="s">
        <v>634</v>
      </c>
      <c r="G51" s="299" t="s">
        <v>553</v>
      </c>
      <c r="H51" s="123" t="s">
        <v>661</v>
      </c>
      <c r="I51" s="454" t="s">
        <v>484</v>
      </c>
      <c r="J51" s="15" t="s">
        <v>513</v>
      </c>
      <c r="K51" s="38" t="s">
        <v>1</v>
      </c>
      <c r="L51" s="315" t="s">
        <v>543</v>
      </c>
      <c r="M51" s="463" t="s">
        <v>377</v>
      </c>
      <c r="N51" s="535" t="s">
        <v>867</v>
      </c>
      <c r="O51" s="340"/>
      <c r="P51" s="315"/>
      <c r="Q51" s="338"/>
      <c r="R51" s="15">
        <v>2</v>
      </c>
      <c r="S51" s="158">
        <v>250000</v>
      </c>
      <c r="T51" s="497"/>
      <c r="U51" s="548"/>
      <c r="V51" s="38">
        <f t="shared" si="4"/>
        <v>0</v>
      </c>
      <c r="W51" s="228">
        <f t="shared" si="5"/>
        <v>0</v>
      </c>
      <c r="X51" s="46">
        <f t="shared" si="6"/>
        <v>0</v>
      </c>
      <c r="Y51" s="228">
        <f t="shared" si="7"/>
        <v>0</v>
      </c>
      <c r="Z51" s="506"/>
      <c r="AA51" s="238">
        <f t="shared" si="8"/>
        <v>0</v>
      </c>
    </row>
    <row r="52" spans="1:27" ht="18.75" customHeight="1">
      <c r="A52" s="520" t="s">
        <v>455</v>
      </c>
      <c r="B52" s="160" t="s">
        <v>387</v>
      </c>
      <c r="C52" s="175" t="s">
        <v>220</v>
      </c>
      <c r="D52" s="38" t="s">
        <v>219</v>
      </c>
      <c r="E52" s="453" t="s">
        <v>523</v>
      </c>
      <c r="F52" s="453" t="s">
        <v>634</v>
      </c>
      <c r="G52" s="299" t="s">
        <v>535</v>
      </c>
      <c r="H52" s="15" t="s">
        <v>991</v>
      </c>
      <c r="I52" s="454" t="s">
        <v>484</v>
      </c>
      <c r="J52" s="15" t="s">
        <v>513</v>
      </c>
      <c r="K52" s="38" t="s">
        <v>4</v>
      </c>
      <c r="L52" s="315" t="s">
        <v>559</v>
      </c>
      <c r="M52" s="463" t="s">
        <v>484</v>
      </c>
      <c r="N52" s="535" t="s">
        <v>874</v>
      </c>
      <c r="O52" s="222" t="s">
        <v>218</v>
      </c>
      <c r="P52" s="222" t="s">
        <v>218</v>
      </c>
      <c r="Q52" s="39" t="s">
        <v>875</v>
      </c>
      <c r="R52" s="15">
        <v>2</v>
      </c>
      <c r="S52" s="158">
        <v>200000</v>
      </c>
      <c r="T52" s="497"/>
      <c r="U52" s="548"/>
      <c r="V52" s="38">
        <f t="shared" si="4"/>
        <v>0</v>
      </c>
      <c r="W52" s="228">
        <f t="shared" si="5"/>
        <v>0</v>
      </c>
      <c r="X52" s="46">
        <f t="shared" si="6"/>
        <v>0</v>
      </c>
      <c r="Y52" s="228">
        <f t="shared" si="7"/>
        <v>0</v>
      </c>
      <c r="Z52" s="506"/>
      <c r="AA52" s="238">
        <f t="shared" si="8"/>
        <v>0</v>
      </c>
    </row>
    <row r="53" spans="1:27" ht="29.25" customHeight="1">
      <c r="A53" s="520" t="s">
        <v>455</v>
      </c>
      <c r="B53" s="43" t="s">
        <v>731</v>
      </c>
      <c r="C53" s="39" t="s">
        <v>221</v>
      </c>
      <c r="D53" s="38"/>
      <c r="E53" s="454" t="s">
        <v>523</v>
      </c>
      <c r="F53" s="453" t="s">
        <v>634</v>
      </c>
      <c r="G53" s="299" t="s">
        <v>632</v>
      </c>
      <c r="H53" s="123" t="s">
        <v>660</v>
      </c>
      <c r="I53" s="454" t="s">
        <v>377</v>
      </c>
      <c r="J53" s="15" t="s">
        <v>513</v>
      </c>
      <c r="K53" s="38" t="s">
        <v>4</v>
      </c>
      <c r="L53" s="320" t="s">
        <v>559</v>
      </c>
      <c r="M53" s="463" t="s">
        <v>484</v>
      </c>
      <c r="N53" s="535" t="s">
        <v>742</v>
      </c>
      <c r="O53" s="222" t="s">
        <v>531</v>
      </c>
      <c r="P53" s="222" t="s">
        <v>531</v>
      </c>
      <c r="Q53" s="39" t="s">
        <v>876</v>
      </c>
      <c r="R53" s="15">
        <v>1</v>
      </c>
      <c r="S53" s="158">
        <v>55000</v>
      </c>
      <c r="T53" s="497"/>
      <c r="U53" s="548"/>
      <c r="V53" s="38">
        <f t="shared" si="4"/>
        <v>0</v>
      </c>
      <c r="W53" s="228">
        <f t="shared" si="5"/>
        <v>0</v>
      </c>
      <c r="X53" s="46">
        <f t="shared" si="6"/>
        <v>0</v>
      </c>
      <c r="Y53" s="228">
        <f t="shared" si="7"/>
        <v>0</v>
      </c>
      <c r="Z53" s="506"/>
      <c r="AA53" s="238">
        <f t="shared" si="8"/>
        <v>0</v>
      </c>
    </row>
    <row r="54" spans="1:27" ht="18" customHeight="1">
      <c r="A54" s="520" t="s">
        <v>455</v>
      </c>
      <c r="B54" s="43" t="s">
        <v>232</v>
      </c>
      <c r="C54" s="39" t="s">
        <v>233</v>
      </c>
      <c r="D54" s="38"/>
      <c r="E54" s="454" t="s">
        <v>520</v>
      </c>
      <c r="F54" s="453" t="s">
        <v>634</v>
      </c>
      <c r="G54" s="299" t="s">
        <v>544</v>
      </c>
      <c r="H54" s="123" t="s">
        <v>419</v>
      </c>
      <c r="I54" s="454" t="s">
        <v>377</v>
      </c>
      <c r="J54" s="15" t="s">
        <v>514</v>
      </c>
      <c r="K54" s="38" t="s">
        <v>4</v>
      </c>
      <c r="L54" s="315" t="s">
        <v>543</v>
      </c>
      <c r="M54" s="463" t="s">
        <v>377</v>
      </c>
      <c r="N54" s="535" t="s">
        <v>745</v>
      </c>
      <c r="O54" s="340" t="s">
        <v>231</v>
      </c>
      <c r="P54" s="315"/>
      <c r="Q54" s="338"/>
      <c r="R54" s="15">
        <v>1</v>
      </c>
      <c r="S54" s="158">
        <v>51000</v>
      </c>
      <c r="T54" s="497"/>
      <c r="U54" s="548"/>
      <c r="V54" s="38">
        <f t="shared" si="4"/>
        <v>0</v>
      </c>
      <c r="W54" s="228">
        <f t="shared" si="5"/>
        <v>0</v>
      </c>
      <c r="X54" s="46">
        <f t="shared" si="6"/>
        <v>0</v>
      </c>
      <c r="Y54" s="228">
        <f t="shared" si="7"/>
        <v>0</v>
      </c>
      <c r="Z54" s="506"/>
      <c r="AA54" s="238">
        <f t="shared" si="8"/>
        <v>0</v>
      </c>
    </row>
    <row r="55" spans="1:27" ht="12.75" customHeight="1">
      <c r="A55" s="520" t="s">
        <v>455</v>
      </c>
      <c r="B55" s="43" t="s">
        <v>216</v>
      </c>
      <c r="C55" s="39" t="s">
        <v>222</v>
      </c>
      <c r="D55" s="38"/>
      <c r="E55" s="453" t="s">
        <v>523</v>
      </c>
      <c r="F55" s="453" t="s">
        <v>634</v>
      </c>
      <c r="G55" s="303" t="s">
        <v>536</v>
      </c>
      <c r="H55" s="123" t="s">
        <v>603</v>
      </c>
      <c r="I55" s="454" t="s">
        <v>377</v>
      </c>
      <c r="J55" s="15" t="s">
        <v>513</v>
      </c>
      <c r="K55" s="38" t="s">
        <v>2</v>
      </c>
      <c r="L55" s="315" t="s">
        <v>559</v>
      </c>
      <c r="M55" s="463" t="s">
        <v>484</v>
      </c>
      <c r="N55" s="535" t="s">
        <v>790</v>
      </c>
      <c r="O55" s="340" t="s">
        <v>217</v>
      </c>
      <c r="P55" s="340" t="s">
        <v>217</v>
      </c>
      <c r="Q55" s="338"/>
      <c r="R55" s="15">
        <v>1.4</v>
      </c>
      <c r="S55" s="158">
        <v>80000</v>
      </c>
      <c r="T55" s="497"/>
      <c r="U55" s="548"/>
      <c r="V55" s="38">
        <f t="shared" si="4"/>
        <v>0</v>
      </c>
      <c r="W55" s="228">
        <f t="shared" si="5"/>
        <v>0</v>
      </c>
      <c r="X55" s="46">
        <f t="shared" si="6"/>
        <v>0</v>
      </c>
      <c r="Y55" s="228">
        <f t="shared" si="7"/>
        <v>0</v>
      </c>
      <c r="Z55" s="506"/>
      <c r="AA55" s="238">
        <f t="shared" si="8"/>
        <v>0</v>
      </c>
    </row>
    <row r="56" spans="1:27" ht="15" customHeight="1">
      <c r="A56" s="520" t="s">
        <v>455</v>
      </c>
      <c r="B56" s="60" t="s">
        <v>388</v>
      </c>
      <c r="C56" s="39" t="s">
        <v>237</v>
      </c>
      <c r="D56" s="38"/>
      <c r="E56" s="454" t="s">
        <v>520</v>
      </c>
      <c r="F56" s="453" t="s">
        <v>538</v>
      </c>
      <c r="G56" s="307" t="s">
        <v>563</v>
      </c>
      <c r="H56" s="15" t="s">
        <v>419</v>
      </c>
      <c r="I56" s="454" t="s">
        <v>377</v>
      </c>
      <c r="J56" s="39" t="s">
        <v>514</v>
      </c>
      <c r="K56" s="38" t="s">
        <v>5</v>
      </c>
      <c r="L56" s="315" t="s">
        <v>559</v>
      </c>
      <c r="M56" s="463" t="s">
        <v>484</v>
      </c>
      <c r="N56" s="535" t="s">
        <v>832</v>
      </c>
      <c r="O56" s="351" t="s">
        <v>236</v>
      </c>
      <c r="P56" s="351" t="s">
        <v>236</v>
      </c>
      <c r="Q56" s="339"/>
      <c r="R56" s="15">
        <v>1</v>
      </c>
      <c r="S56" s="158">
        <v>26000</v>
      </c>
      <c r="T56" s="497"/>
      <c r="U56" s="548"/>
      <c r="V56" s="38">
        <f t="shared" si="4"/>
        <v>0</v>
      </c>
      <c r="W56" s="228">
        <f t="shared" si="5"/>
        <v>0</v>
      </c>
      <c r="X56" s="46">
        <f t="shared" si="6"/>
        <v>0</v>
      </c>
      <c r="Y56" s="228">
        <f t="shared" si="7"/>
        <v>0</v>
      </c>
      <c r="Z56" s="506"/>
      <c r="AA56" s="238">
        <f t="shared" si="8"/>
        <v>0</v>
      </c>
    </row>
    <row r="57" spans="1:27" ht="15">
      <c r="A57" s="520" t="s">
        <v>455</v>
      </c>
      <c r="B57" s="160" t="s">
        <v>346</v>
      </c>
      <c r="C57" s="175" t="s">
        <v>139</v>
      </c>
      <c r="D57" s="402"/>
      <c r="E57" s="456" t="s">
        <v>523</v>
      </c>
      <c r="F57" s="463" t="s">
        <v>538</v>
      </c>
      <c r="G57" s="299" t="s">
        <v>563</v>
      </c>
      <c r="H57" s="337" t="s">
        <v>603</v>
      </c>
      <c r="I57" s="456" t="s">
        <v>377</v>
      </c>
      <c r="J57" s="338" t="s">
        <v>515</v>
      </c>
      <c r="K57" s="315" t="s">
        <v>3</v>
      </c>
      <c r="L57" s="315" t="s">
        <v>550</v>
      </c>
      <c r="M57" s="456" t="s">
        <v>484</v>
      </c>
      <c r="N57" s="493" t="s">
        <v>763</v>
      </c>
      <c r="O57" s="340"/>
      <c r="P57" s="315"/>
      <c r="Q57" s="338"/>
      <c r="R57" s="15">
        <v>0.6</v>
      </c>
      <c r="S57" s="158">
        <v>10000</v>
      </c>
      <c r="T57" s="497"/>
      <c r="U57" s="548"/>
      <c r="V57" s="38">
        <f t="shared" si="4"/>
        <v>0</v>
      </c>
      <c r="W57" s="228">
        <f t="shared" si="5"/>
        <v>0</v>
      </c>
      <c r="X57" s="46">
        <f t="shared" si="6"/>
        <v>0</v>
      </c>
      <c r="Y57" s="228">
        <f t="shared" si="7"/>
        <v>0</v>
      </c>
      <c r="Z57" s="506"/>
      <c r="AA57" s="238">
        <f t="shared" si="8"/>
        <v>0</v>
      </c>
    </row>
    <row r="58" spans="1:27" ht="45">
      <c r="A58" s="520" t="s">
        <v>455</v>
      </c>
      <c r="B58" s="60" t="s">
        <v>152</v>
      </c>
      <c r="C58" s="39" t="s">
        <v>151</v>
      </c>
      <c r="D58" s="38"/>
      <c r="E58" s="454" t="s">
        <v>520</v>
      </c>
      <c r="F58" s="453" t="s">
        <v>634</v>
      </c>
      <c r="G58" s="305" t="s">
        <v>564</v>
      </c>
      <c r="H58" s="123" t="s">
        <v>603</v>
      </c>
      <c r="I58" s="454" t="s">
        <v>377</v>
      </c>
      <c r="J58" s="15" t="s">
        <v>513</v>
      </c>
      <c r="K58" s="38" t="s">
        <v>4</v>
      </c>
      <c r="L58" s="320" t="s">
        <v>547</v>
      </c>
      <c r="M58" s="463" t="s">
        <v>484</v>
      </c>
      <c r="N58" s="535" t="s">
        <v>895</v>
      </c>
      <c r="O58" s="222" t="s">
        <v>347</v>
      </c>
      <c r="P58" s="222" t="s">
        <v>347</v>
      </c>
      <c r="Q58" s="39" t="s">
        <v>896</v>
      </c>
      <c r="R58" s="15">
        <v>0.5</v>
      </c>
      <c r="S58" s="158">
        <v>7000</v>
      </c>
      <c r="T58" s="497"/>
      <c r="U58" s="548"/>
      <c r="V58" s="38">
        <f t="shared" si="4"/>
        <v>0</v>
      </c>
      <c r="W58" s="228">
        <f t="shared" si="5"/>
        <v>0</v>
      </c>
      <c r="X58" s="46">
        <f t="shared" si="6"/>
        <v>0</v>
      </c>
      <c r="Y58" s="228">
        <f t="shared" si="7"/>
        <v>0</v>
      </c>
      <c r="Z58" s="506"/>
      <c r="AA58" s="238">
        <f t="shared" si="8"/>
        <v>0</v>
      </c>
    </row>
    <row r="59" spans="1:27" s="32" customFormat="1" ht="60">
      <c r="A59" s="457" t="s">
        <v>455</v>
      </c>
      <c r="B59" s="43" t="s">
        <v>788</v>
      </c>
      <c r="C59" s="39" t="s">
        <v>789</v>
      </c>
      <c r="D59" s="6" t="s">
        <v>219</v>
      </c>
      <c r="E59" s="453" t="s">
        <v>523</v>
      </c>
      <c r="F59" s="453" t="s">
        <v>538</v>
      </c>
      <c r="G59" s="301" t="s">
        <v>612</v>
      </c>
      <c r="H59" s="15" t="s">
        <v>603</v>
      </c>
      <c r="I59" s="453" t="s">
        <v>484</v>
      </c>
      <c r="J59" s="15" t="s">
        <v>513</v>
      </c>
      <c r="K59" s="125" t="s">
        <v>4</v>
      </c>
      <c r="L59" s="319" t="s">
        <v>568</v>
      </c>
      <c r="M59" s="463"/>
      <c r="N59" s="535" t="s">
        <v>902</v>
      </c>
      <c r="O59" s="222"/>
      <c r="P59" s="222"/>
      <c r="Q59" s="39" t="s">
        <v>903</v>
      </c>
      <c r="R59" s="15">
        <v>0.7</v>
      </c>
      <c r="S59" s="40">
        <v>14000</v>
      </c>
      <c r="T59" s="497"/>
      <c r="U59" s="548"/>
      <c r="V59" s="38">
        <f t="shared" si="4"/>
        <v>0</v>
      </c>
      <c r="W59" s="228">
        <f t="shared" si="5"/>
        <v>0</v>
      </c>
      <c r="X59" s="46">
        <f t="shared" si="6"/>
        <v>0</v>
      </c>
      <c r="Y59" s="228">
        <f t="shared" si="7"/>
        <v>0</v>
      </c>
      <c r="Z59" s="246">
        <f>IF(X59&gt;AA59,"too high",X59)</f>
        <v>0</v>
      </c>
      <c r="AA59" s="238">
        <f t="shared" si="8"/>
        <v>0</v>
      </c>
    </row>
    <row r="60" spans="1:27" ht="15">
      <c r="A60" s="520" t="s">
        <v>455</v>
      </c>
      <c r="B60" s="43" t="s">
        <v>733</v>
      </c>
      <c r="C60" s="175" t="s">
        <v>184</v>
      </c>
      <c r="D60" s="402"/>
      <c r="E60" s="456" t="s">
        <v>520</v>
      </c>
      <c r="F60" s="463" t="s">
        <v>634</v>
      </c>
      <c r="G60" s="299" t="s">
        <v>564</v>
      </c>
      <c r="H60" s="15" t="s">
        <v>661</v>
      </c>
      <c r="I60" s="456" t="s">
        <v>484</v>
      </c>
      <c r="J60" s="338" t="s">
        <v>513</v>
      </c>
      <c r="K60" s="315" t="s">
        <v>4</v>
      </c>
      <c r="L60" s="315" t="s">
        <v>550</v>
      </c>
      <c r="M60" s="456" t="s">
        <v>484</v>
      </c>
      <c r="N60" s="462" t="s">
        <v>740</v>
      </c>
      <c r="O60" s="340" t="s">
        <v>51</v>
      </c>
      <c r="P60" s="340" t="s">
        <v>51</v>
      </c>
      <c r="Q60" s="318"/>
      <c r="R60" s="15">
        <v>0.3</v>
      </c>
      <c r="S60" s="158">
        <v>4000</v>
      </c>
      <c r="T60" s="497"/>
      <c r="U60" s="548"/>
      <c r="V60" s="38">
        <f t="shared" si="4"/>
        <v>0</v>
      </c>
      <c r="W60" s="228">
        <f t="shared" si="5"/>
        <v>0</v>
      </c>
      <c r="X60" s="46">
        <f t="shared" si="6"/>
        <v>0</v>
      </c>
      <c r="Y60" s="228">
        <f t="shared" si="7"/>
        <v>0</v>
      </c>
      <c r="Z60" s="506"/>
      <c r="AA60" s="238">
        <f t="shared" si="8"/>
        <v>0</v>
      </c>
    </row>
    <row r="61" spans="1:27" ht="13.5" customHeight="1">
      <c r="A61" s="520" t="s">
        <v>455</v>
      </c>
      <c r="B61" s="160" t="s">
        <v>186</v>
      </c>
      <c r="C61" s="175" t="s">
        <v>185</v>
      </c>
      <c r="D61" s="402"/>
      <c r="E61" s="456" t="s">
        <v>523</v>
      </c>
      <c r="F61" s="463" t="s">
        <v>634</v>
      </c>
      <c r="G61" s="303" t="s">
        <v>571</v>
      </c>
      <c r="H61" s="15" t="s">
        <v>660</v>
      </c>
      <c r="I61" s="456" t="s">
        <v>484</v>
      </c>
      <c r="J61" s="338" t="s">
        <v>515</v>
      </c>
      <c r="K61" s="315" t="s">
        <v>6</v>
      </c>
      <c r="L61" s="315" t="s">
        <v>557</v>
      </c>
      <c r="M61" s="456" t="s">
        <v>484</v>
      </c>
      <c r="N61" s="462" t="s">
        <v>740</v>
      </c>
      <c r="O61" s="340" t="s">
        <v>721</v>
      </c>
      <c r="P61" s="340" t="s">
        <v>721</v>
      </c>
      <c r="Q61" s="338"/>
      <c r="R61" s="15">
        <v>0.5</v>
      </c>
      <c r="S61" s="158">
        <v>6300</v>
      </c>
      <c r="T61" s="497"/>
      <c r="U61" s="548"/>
      <c r="V61" s="38">
        <f t="shared" si="4"/>
        <v>0</v>
      </c>
      <c r="W61" s="228">
        <f t="shared" si="5"/>
        <v>0</v>
      </c>
      <c r="X61" s="46">
        <f t="shared" si="6"/>
        <v>0</v>
      </c>
      <c r="Y61" s="228">
        <f t="shared" si="7"/>
        <v>0</v>
      </c>
      <c r="Z61" s="506"/>
      <c r="AA61" s="238">
        <f t="shared" si="8"/>
        <v>0</v>
      </c>
    </row>
    <row r="62" spans="1:27" ht="60">
      <c r="A62" s="520" t="s">
        <v>455</v>
      </c>
      <c r="B62" s="60" t="s">
        <v>390</v>
      </c>
      <c r="C62" s="39" t="s">
        <v>187</v>
      </c>
      <c r="D62" s="38"/>
      <c r="E62" s="454" t="s">
        <v>520</v>
      </c>
      <c r="F62" s="454" t="s">
        <v>538</v>
      </c>
      <c r="G62" s="299" t="s">
        <v>560</v>
      </c>
      <c r="H62" s="123" t="s">
        <v>603</v>
      </c>
      <c r="I62" s="454" t="s">
        <v>377</v>
      </c>
      <c r="J62" s="39" t="s">
        <v>514</v>
      </c>
      <c r="K62" s="38" t="s">
        <v>3</v>
      </c>
      <c r="L62" s="315" t="s">
        <v>550</v>
      </c>
      <c r="M62" s="463" t="s">
        <v>541</v>
      </c>
      <c r="N62" s="551" t="s">
        <v>906</v>
      </c>
      <c r="O62" s="222"/>
      <c r="P62" s="220"/>
      <c r="Q62" s="39" t="s">
        <v>905</v>
      </c>
      <c r="R62" s="15">
        <v>1.2</v>
      </c>
      <c r="S62" s="148">
        <v>70000</v>
      </c>
      <c r="T62" s="497"/>
      <c r="U62" s="548"/>
      <c r="V62" s="38">
        <f t="shared" si="4"/>
        <v>0</v>
      </c>
      <c r="W62" s="228">
        <f t="shared" si="5"/>
        <v>0</v>
      </c>
      <c r="X62" s="46">
        <f t="shared" si="6"/>
        <v>0</v>
      </c>
      <c r="Y62" s="228">
        <f t="shared" si="7"/>
        <v>0</v>
      </c>
      <c r="Z62" s="506"/>
      <c r="AA62" s="238">
        <f t="shared" si="8"/>
        <v>0</v>
      </c>
    </row>
    <row r="63" spans="1:27" ht="45">
      <c r="A63" s="520" t="s">
        <v>455</v>
      </c>
      <c r="B63" s="43" t="s">
        <v>973</v>
      </c>
      <c r="C63" s="39" t="s">
        <v>60</v>
      </c>
      <c r="D63" s="38"/>
      <c r="E63" s="454" t="s">
        <v>523</v>
      </c>
      <c r="F63" s="453" t="s">
        <v>634</v>
      </c>
      <c r="G63" s="303">
        <v>36</v>
      </c>
      <c r="H63" s="123" t="s">
        <v>603</v>
      </c>
      <c r="I63" s="454" t="s">
        <v>484</v>
      </c>
      <c r="J63" s="39" t="s">
        <v>514</v>
      </c>
      <c r="K63" s="38" t="s">
        <v>2</v>
      </c>
      <c r="L63" s="320" t="s">
        <v>543</v>
      </c>
      <c r="M63" s="463"/>
      <c r="N63" s="535" t="s">
        <v>912</v>
      </c>
      <c r="O63" s="222" t="s">
        <v>61</v>
      </c>
      <c r="P63" s="222" t="s">
        <v>61</v>
      </c>
      <c r="Q63" s="39" t="s">
        <v>913</v>
      </c>
      <c r="R63" s="15">
        <v>1</v>
      </c>
      <c r="S63" s="158">
        <v>32000</v>
      </c>
      <c r="T63" s="497"/>
      <c r="U63" s="548"/>
      <c r="V63" s="38">
        <f t="shared" si="4"/>
        <v>0</v>
      </c>
      <c r="W63" s="228">
        <f t="shared" si="5"/>
        <v>0</v>
      </c>
      <c r="X63" s="46">
        <f t="shared" si="6"/>
        <v>0</v>
      </c>
      <c r="Y63" s="228">
        <f t="shared" si="7"/>
        <v>0</v>
      </c>
      <c r="Z63" s="506"/>
      <c r="AA63" s="238">
        <f t="shared" si="8"/>
        <v>0</v>
      </c>
    </row>
    <row r="64" spans="1:27" ht="15">
      <c r="A64" s="520" t="s">
        <v>455</v>
      </c>
      <c r="B64" s="60" t="s">
        <v>391</v>
      </c>
      <c r="C64" s="39" t="s">
        <v>64</v>
      </c>
      <c r="D64" s="38"/>
      <c r="E64" s="453" t="s">
        <v>523</v>
      </c>
      <c r="F64" s="454" t="s">
        <v>538</v>
      </c>
      <c r="G64" s="303" t="s">
        <v>536</v>
      </c>
      <c r="H64" s="123" t="s">
        <v>603</v>
      </c>
      <c r="I64" s="454" t="s">
        <v>377</v>
      </c>
      <c r="J64" s="15" t="s">
        <v>513</v>
      </c>
      <c r="K64" s="38" t="s">
        <v>4</v>
      </c>
      <c r="L64" s="315" t="s">
        <v>568</v>
      </c>
      <c r="M64" s="463" t="s">
        <v>484</v>
      </c>
      <c r="N64" s="535" t="s">
        <v>832</v>
      </c>
      <c r="O64" s="340"/>
      <c r="P64" s="315"/>
      <c r="Q64" s="338"/>
      <c r="R64" s="15">
        <v>0.8</v>
      </c>
      <c r="S64" s="158">
        <v>16000</v>
      </c>
      <c r="T64" s="497"/>
      <c r="U64" s="548"/>
      <c r="V64" s="38">
        <f t="shared" si="4"/>
        <v>0</v>
      </c>
      <c r="W64" s="228">
        <f t="shared" si="5"/>
        <v>0</v>
      </c>
      <c r="X64" s="46">
        <f t="shared" si="6"/>
        <v>0</v>
      </c>
      <c r="Y64" s="228">
        <f t="shared" si="7"/>
        <v>0</v>
      </c>
      <c r="Z64" s="506"/>
      <c r="AA64" s="238">
        <f t="shared" si="8"/>
        <v>0</v>
      </c>
    </row>
    <row r="65" spans="1:27" ht="15">
      <c r="A65" s="520" t="s">
        <v>455</v>
      </c>
      <c r="B65" s="60" t="s">
        <v>498</v>
      </c>
      <c r="C65" s="39" t="s">
        <v>499</v>
      </c>
      <c r="D65" s="38"/>
      <c r="E65" s="453" t="s">
        <v>520</v>
      </c>
      <c r="F65" s="453" t="s">
        <v>538</v>
      </c>
      <c r="G65" s="299" t="s">
        <v>544</v>
      </c>
      <c r="H65" s="123" t="s">
        <v>419</v>
      </c>
      <c r="I65" s="454" t="s">
        <v>377</v>
      </c>
      <c r="J65" s="39" t="s">
        <v>514</v>
      </c>
      <c r="K65" s="38"/>
      <c r="L65" s="315" t="s">
        <v>543</v>
      </c>
      <c r="M65" s="463" t="s">
        <v>377</v>
      </c>
      <c r="N65" s="535" t="s">
        <v>889</v>
      </c>
      <c r="O65" s="340"/>
      <c r="P65" s="315"/>
      <c r="Q65" s="338"/>
      <c r="R65" s="15">
        <v>0.7</v>
      </c>
      <c r="S65" s="148">
        <v>14000</v>
      </c>
      <c r="T65" s="497"/>
      <c r="U65" s="548"/>
      <c r="V65" s="38">
        <f t="shared" si="4"/>
        <v>0</v>
      </c>
      <c r="W65" s="228">
        <f t="shared" si="5"/>
        <v>0</v>
      </c>
      <c r="X65" s="46">
        <f t="shared" si="6"/>
        <v>0</v>
      </c>
      <c r="Y65" s="228">
        <f t="shared" si="7"/>
        <v>0</v>
      </c>
      <c r="Z65" s="506"/>
      <c r="AA65" s="238">
        <f t="shared" si="8"/>
        <v>0</v>
      </c>
    </row>
    <row r="66" spans="1:27" ht="15">
      <c r="A66" s="520" t="s">
        <v>455</v>
      </c>
      <c r="B66" s="60" t="s">
        <v>392</v>
      </c>
      <c r="C66" s="39" t="s">
        <v>67</v>
      </c>
      <c r="D66" s="38"/>
      <c r="E66" s="453" t="s">
        <v>520</v>
      </c>
      <c r="F66" s="453" t="s">
        <v>634</v>
      </c>
      <c r="G66" s="299" t="s">
        <v>544</v>
      </c>
      <c r="H66" s="123" t="s">
        <v>419</v>
      </c>
      <c r="I66" s="454" t="s">
        <v>377</v>
      </c>
      <c r="J66" s="39" t="s">
        <v>514</v>
      </c>
      <c r="K66" s="38" t="s">
        <v>5</v>
      </c>
      <c r="L66" s="315" t="s">
        <v>568</v>
      </c>
      <c r="M66" s="463" t="s">
        <v>484</v>
      </c>
      <c r="N66" s="535" t="s">
        <v>832</v>
      </c>
      <c r="O66" s="340"/>
      <c r="P66" s="315"/>
      <c r="Q66" s="338"/>
      <c r="R66" s="15">
        <v>0.5</v>
      </c>
      <c r="S66" s="158">
        <v>7000</v>
      </c>
      <c r="T66" s="497"/>
      <c r="U66" s="548"/>
      <c r="V66" s="38">
        <f t="shared" si="4"/>
        <v>0</v>
      </c>
      <c r="W66" s="228">
        <f t="shared" si="5"/>
        <v>0</v>
      </c>
      <c r="X66" s="46">
        <f t="shared" si="6"/>
        <v>0</v>
      </c>
      <c r="Y66" s="228">
        <f t="shared" si="7"/>
        <v>0</v>
      </c>
      <c r="Z66" s="506"/>
      <c r="AA66" s="238">
        <f t="shared" si="8"/>
        <v>0</v>
      </c>
    </row>
    <row r="67" spans="1:27" ht="30">
      <c r="A67" s="520" t="s">
        <v>455</v>
      </c>
      <c r="B67" s="60" t="s">
        <v>349</v>
      </c>
      <c r="C67" s="39" t="s">
        <v>101</v>
      </c>
      <c r="D67" s="38"/>
      <c r="E67" s="454" t="s">
        <v>520</v>
      </c>
      <c r="F67" s="453" t="s">
        <v>634</v>
      </c>
      <c r="G67" s="303" t="s">
        <v>536</v>
      </c>
      <c r="H67" s="123" t="s">
        <v>603</v>
      </c>
      <c r="I67" s="454" t="s">
        <v>484</v>
      </c>
      <c r="J67" s="15" t="s">
        <v>513</v>
      </c>
      <c r="K67" s="38" t="s">
        <v>3</v>
      </c>
      <c r="L67" s="315" t="s">
        <v>550</v>
      </c>
      <c r="M67" s="463" t="s">
        <v>484</v>
      </c>
      <c r="N67" s="535" t="s">
        <v>895</v>
      </c>
      <c r="O67" s="222"/>
      <c r="P67" s="220"/>
      <c r="Q67" s="15" t="s">
        <v>927</v>
      </c>
      <c r="R67" s="273">
        <v>1</v>
      </c>
      <c r="S67" s="158">
        <v>42000</v>
      </c>
      <c r="T67" s="497"/>
      <c r="U67" s="548"/>
      <c r="V67" s="38">
        <f t="shared" si="4"/>
        <v>0</v>
      </c>
      <c r="W67" s="228">
        <f t="shared" si="5"/>
        <v>0</v>
      </c>
      <c r="X67" s="46">
        <f t="shared" si="6"/>
        <v>0</v>
      </c>
      <c r="Y67" s="228">
        <f t="shared" si="7"/>
        <v>0</v>
      </c>
      <c r="Z67" s="506"/>
      <c r="AA67" s="238">
        <f t="shared" si="8"/>
        <v>0</v>
      </c>
    </row>
    <row r="68" spans="1:27" ht="45">
      <c r="A68" s="520" t="s">
        <v>455</v>
      </c>
      <c r="B68" s="60" t="s">
        <v>350</v>
      </c>
      <c r="C68" s="39" t="s">
        <v>102</v>
      </c>
      <c r="D68" s="38"/>
      <c r="E68" s="454" t="s">
        <v>628</v>
      </c>
      <c r="F68" s="453" t="s">
        <v>634</v>
      </c>
      <c r="G68" s="303" t="s">
        <v>589</v>
      </c>
      <c r="H68" s="123" t="s">
        <v>606</v>
      </c>
      <c r="I68" s="454" t="s">
        <v>484</v>
      </c>
      <c r="J68" s="39" t="s">
        <v>517</v>
      </c>
      <c r="K68" s="38" t="s">
        <v>3</v>
      </c>
      <c r="L68" s="315" t="s">
        <v>568</v>
      </c>
      <c r="M68" s="463" t="s">
        <v>484</v>
      </c>
      <c r="N68" s="535" t="s">
        <v>745</v>
      </c>
      <c r="O68" s="220"/>
      <c r="P68" s="220"/>
      <c r="Q68" s="39" t="s">
        <v>928</v>
      </c>
      <c r="R68" s="273">
        <v>1</v>
      </c>
      <c r="S68" s="158">
        <v>30000</v>
      </c>
      <c r="T68" s="497"/>
      <c r="U68" s="548"/>
      <c r="V68" s="38">
        <f t="shared" si="4"/>
        <v>0</v>
      </c>
      <c r="W68" s="228">
        <f t="shared" si="5"/>
        <v>0</v>
      </c>
      <c r="X68" s="46">
        <f t="shared" si="6"/>
        <v>0</v>
      </c>
      <c r="Y68" s="228">
        <f t="shared" si="7"/>
        <v>0</v>
      </c>
      <c r="Z68" s="506"/>
      <c r="AA68" s="238">
        <f t="shared" si="8"/>
        <v>0</v>
      </c>
    </row>
    <row r="69" spans="1:27" ht="15">
      <c r="A69" s="520" t="s">
        <v>455</v>
      </c>
      <c r="B69" s="160" t="s">
        <v>351</v>
      </c>
      <c r="C69" s="175" t="s">
        <v>105</v>
      </c>
      <c r="D69" s="315" t="s">
        <v>306</v>
      </c>
      <c r="E69" s="456" t="s">
        <v>523</v>
      </c>
      <c r="F69" s="463" t="s">
        <v>634</v>
      </c>
      <c r="G69" s="299" t="s">
        <v>535</v>
      </c>
      <c r="H69" s="318" t="s">
        <v>660</v>
      </c>
      <c r="I69" s="456" t="s">
        <v>483</v>
      </c>
      <c r="J69" s="338" t="s">
        <v>517</v>
      </c>
      <c r="K69" s="315" t="s">
        <v>6</v>
      </c>
      <c r="L69" s="315" t="s">
        <v>533</v>
      </c>
      <c r="M69" s="456" t="s">
        <v>484</v>
      </c>
      <c r="N69" s="462" t="s">
        <v>740</v>
      </c>
      <c r="O69" s="315"/>
      <c r="P69" s="315"/>
      <c r="Q69" s="338"/>
      <c r="R69" s="15">
        <v>1</v>
      </c>
      <c r="S69" s="158">
        <v>92000</v>
      </c>
      <c r="T69" s="497"/>
      <c r="U69" s="548"/>
      <c r="V69" s="38">
        <f t="shared" si="4"/>
        <v>0</v>
      </c>
      <c r="W69" s="228">
        <f t="shared" si="5"/>
        <v>0</v>
      </c>
      <c r="X69" s="46">
        <f t="shared" si="6"/>
        <v>0</v>
      </c>
      <c r="Y69" s="228">
        <f t="shared" si="7"/>
        <v>0</v>
      </c>
      <c r="Z69" s="506"/>
      <c r="AA69" s="238">
        <f t="shared" si="8"/>
        <v>0</v>
      </c>
    </row>
    <row r="70" spans="1:27" ht="15">
      <c r="A70" s="520" t="s">
        <v>455</v>
      </c>
      <c r="B70" s="60" t="s">
        <v>393</v>
      </c>
      <c r="C70" s="39" t="s">
        <v>121</v>
      </c>
      <c r="D70" s="38"/>
      <c r="E70" s="453" t="s">
        <v>523</v>
      </c>
      <c r="F70" s="453" t="s">
        <v>634</v>
      </c>
      <c r="G70" s="299" t="s">
        <v>592</v>
      </c>
      <c r="H70" s="123" t="s">
        <v>663</v>
      </c>
      <c r="I70" s="454" t="s">
        <v>377</v>
      </c>
      <c r="J70" s="39" t="s">
        <v>514</v>
      </c>
      <c r="K70" s="38" t="s">
        <v>4</v>
      </c>
      <c r="L70" s="315" t="s">
        <v>550</v>
      </c>
      <c r="M70" s="463" t="s">
        <v>484</v>
      </c>
      <c r="N70" s="535" t="s">
        <v>740</v>
      </c>
      <c r="O70" s="222"/>
      <c r="P70" s="220"/>
      <c r="Q70" s="39"/>
      <c r="R70" s="273">
        <v>2.3</v>
      </c>
      <c r="S70" s="158">
        <v>300000</v>
      </c>
      <c r="T70" s="497"/>
      <c r="U70" s="548"/>
      <c r="V70" s="38">
        <f t="shared" si="4"/>
        <v>0</v>
      </c>
      <c r="W70" s="228">
        <f t="shared" si="5"/>
        <v>0</v>
      </c>
      <c r="X70" s="46">
        <f t="shared" si="6"/>
        <v>0</v>
      </c>
      <c r="Y70" s="228">
        <f t="shared" si="7"/>
        <v>0</v>
      </c>
      <c r="Z70" s="506"/>
      <c r="AA70" s="238">
        <f t="shared" si="8"/>
        <v>0</v>
      </c>
    </row>
    <row r="71" spans="1:27" ht="15">
      <c r="A71" s="520" t="s">
        <v>455</v>
      </c>
      <c r="B71" s="43" t="s">
        <v>394</v>
      </c>
      <c r="C71" s="39" t="s">
        <v>122</v>
      </c>
      <c r="D71" s="38"/>
      <c r="E71" s="454" t="s">
        <v>520</v>
      </c>
      <c r="F71" s="453" t="s">
        <v>525</v>
      </c>
      <c r="G71" s="299" t="s">
        <v>593</v>
      </c>
      <c r="H71" s="123" t="s">
        <v>603</v>
      </c>
      <c r="I71" s="454" t="s">
        <v>377</v>
      </c>
      <c r="J71" s="15" t="s">
        <v>513</v>
      </c>
      <c r="K71" s="38" t="s">
        <v>4</v>
      </c>
      <c r="L71" s="315" t="s">
        <v>543</v>
      </c>
      <c r="M71" s="463" t="s">
        <v>484</v>
      </c>
      <c r="N71" s="535" t="s">
        <v>938</v>
      </c>
      <c r="O71" s="222"/>
      <c r="P71" s="220"/>
      <c r="Q71" s="15" t="s">
        <v>951</v>
      </c>
      <c r="R71" s="15">
        <v>1.2</v>
      </c>
      <c r="S71" s="158">
        <v>64000</v>
      </c>
      <c r="T71" s="497"/>
      <c r="U71" s="548"/>
      <c r="V71" s="38">
        <f t="shared" si="4"/>
        <v>0</v>
      </c>
      <c r="W71" s="228">
        <f t="shared" si="5"/>
        <v>0</v>
      </c>
      <c r="X71" s="46">
        <f t="shared" si="6"/>
        <v>0</v>
      </c>
      <c r="Y71" s="228">
        <f t="shared" si="7"/>
        <v>0</v>
      </c>
      <c r="Z71" s="506"/>
      <c r="AA71" s="238">
        <f t="shared" si="8"/>
        <v>0</v>
      </c>
    </row>
    <row r="72" spans="1:27" ht="17.25" customHeight="1">
      <c r="A72" s="520" t="s">
        <v>455</v>
      </c>
      <c r="B72" s="160" t="s">
        <v>395</v>
      </c>
      <c r="C72" s="175" t="s">
        <v>125</v>
      </c>
      <c r="D72" s="402"/>
      <c r="E72" s="456" t="s">
        <v>523</v>
      </c>
      <c r="F72" s="463" t="s">
        <v>634</v>
      </c>
      <c r="G72" s="299" t="s">
        <v>594</v>
      </c>
      <c r="H72" s="318" t="s">
        <v>660</v>
      </c>
      <c r="I72" s="456" t="s">
        <v>484</v>
      </c>
      <c r="J72" s="338" t="s">
        <v>515</v>
      </c>
      <c r="K72" s="315" t="s">
        <v>5</v>
      </c>
      <c r="L72" s="315" t="s">
        <v>543</v>
      </c>
      <c r="M72" s="456" t="s">
        <v>484</v>
      </c>
      <c r="N72" s="462" t="s">
        <v>740</v>
      </c>
      <c r="O72" s="340" t="s">
        <v>48</v>
      </c>
      <c r="P72" s="348" t="s">
        <v>722</v>
      </c>
      <c r="Q72" s="338"/>
      <c r="R72" s="15">
        <v>1</v>
      </c>
      <c r="S72" s="158">
        <v>41000</v>
      </c>
      <c r="T72" s="497"/>
      <c r="U72" s="548"/>
      <c r="V72" s="38">
        <f t="shared" si="4"/>
        <v>0</v>
      </c>
      <c r="W72" s="228">
        <f t="shared" si="5"/>
        <v>0</v>
      </c>
      <c r="X72" s="46">
        <f t="shared" si="6"/>
        <v>0</v>
      </c>
      <c r="Y72" s="228">
        <f t="shared" si="7"/>
        <v>0</v>
      </c>
      <c r="Z72" s="506"/>
      <c r="AA72" s="238">
        <f t="shared" si="8"/>
        <v>0</v>
      </c>
    </row>
    <row r="73" spans="1:27" s="32" customFormat="1" ht="60">
      <c r="A73" s="458" t="s">
        <v>455</v>
      </c>
      <c r="B73" s="60" t="s">
        <v>353</v>
      </c>
      <c r="C73" s="39" t="s">
        <v>126</v>
      </c>
      <c r="D73" s="38"/>
      <c r="E73" s="454" t="s">
        <v>523</v>
      </c>
      <c r="F73" s="453" t="s">
        <v>634</v>
      </c>
      <c r="G73" s="299" t="s">
        <v>595</v>
      </c>
      <c r="H73" s="15" t="s">
        <v>603</v>
      </c>
      <c r="I73" s="454" t="s">
        <v>484</v>
      </c>
      <c r="J73" s="39" t="s">
        <v>517</v>
      </c>
      <c r="K73" s="38" t="s">
        <v>5</v>
      </c>
      <c r="L73" s="315" t="s">
        <v>543</v>
      </c>
      <c r="M73" s="463" t="s">
        <v>484</v>
      </c>
      <c r="N73" s="551" t="s">
        <v>904</v>
      </c>
      <c r="O73" s="220"/>
      <c r="P73" s="220"/>
      <c r="Q73" s="39" t="s">
        <v>939</v>
      </c>
      <c r="R73" s="273">
        <v>1.4</v>
      </c>
      <c r="S73" s="40">
        <v>80000</v>
      </c>
      <c r="T73" s="497"/>
      <c r="U73" s="548"/>
      <c r="V73" s="38">
        <f t="shared" si="4"/>
        <v>0</v>
      </c>
      <c r="W73" s="228">
        <f t="shared" si="5"/>
        <v>0</v>
      </c>
      <c r="X73" s="46">
        <f t="shared" si="6"/>
        <v>0</v>
      </c>
      <c r="Y73" s="228">
        <f t="shared" si="7"/>
        <v>0</v>
      </c>
      <c r="Z73" s="506"/>
      <c r="AA73" s="238">
        <f t="shared" si="8"/>
        <v>0</v>
      </c>
    </row>
    <row r="74" spans="1:27" s="76" customFormat="1" ht="15">
      <c r="A74" s="554"/>
      <c r="B74" s="555"/>
      <c r="C74" s="556"/>
      <c r="D74" s="557"/>
      <c r="E74" s="557"/>
      <c r="F74" s="557"/>
      <c r="G74" s="558"/>
      <c r="H74" s="557"/>
      <c r="I74" s="557"/>
      <c r="J74" s="559"/>
      <c r="K74" s="557"/>
      <c r="L74" s="557"/>
      <c r="M74" s="557"/>
      <c r="N74" s="557"/>
      <c r="O74" s="560"/>
      <c r="P74" s="559"/>
      <c r="Q74" s="559"/>
      <c r="R74" s="554"/>
      <c r="S74" s="561"/>
      <c r="T74" s="504"/>
      <c r="U74" s="562"/>
      <c r="V74" s="260"/>
      <c r="W74" s="263"/>
      <c r="X74" s="263"/>
      <c r="Y74" s="263"/>
      <c r="Z74" s="563"/>
      <c r="AA74" s="282"/>
    </row>
    <row r="75" spans="1:27" ht="135">
      <c r="A75" s="520" t="s">
        <v>419</v>
      </c>
      <c r="B75" s="43" t="s">
        <v>354</v>
      </c>
      <c r="C75" s="39" t="s">
        <v>321</v>
      </c>
      <c r="D75" s="38"/>
      <c r="E75" s="454" t="s">
        <v>523</v>
      </c>
      <c r="F75" s="453" t="s">
        <v>634</v>
      </c>
      <c r="G75" s="303" t="s">
        <v>532</v>
      </c>
      <c r="H75" s="123" t="s">
        <v>660</v>
      </c>
      <c r="I75" s="454" t="s">
        <v>484</v>
      </c>
      <c r="J75" s="39" t="s">
        <v>513</v>
      </c>
      <c r="K75" s="38" t="s">
        <v>5</v>
      </c>
      <c r="L75" s="315" t="s">
        <v>533</v>
      </c>
      <c r="M75" s="463" t="s">
        <v>484</v>
      </c>
      <c r="N75" s="535" t="s">
        <v>856</v>
      </c>
      <c r="O75" s="220"/>
      <c r="P75" s="220"/>
      <c r="Q75" s="39" t="s">
        <v>855</v>
      </c>
      <c r="R75" s="273">
        <v>1.2</v>
      </c>
      <c r="S75" s="158">
        <v>90000</v>
      </c>
      <c r="T75" s="497"/>
      <c r="U75" s="548"/>
      <c r="V75" s="38">
        <f aca="true" t="shared" si="9" ref="V75:V103">U75/100*20</f>
        <v>0</v>
      </c>
      <c r="W75" s="228">
        <f aca="true" t="shared" si="10" ref="W75:W106">V75*R75</f>
        <v>0</v>
      </c>
      <c r="X75" s="46">
        <f aca="true" t="shared" si="11" ref="X75:X105">W75/S75*43560</f>
        <v>0</v>
      </c>
      <c r="Y75" s="228">
        <f t="shared" si="7"/>
        <v>0</v>
      </c>
      <c r="Z75" s="506"/>
      <c r="AA75" s="238">
        <f aca="true" t="shared" si="12" ref="AA75:AA105">X75*T75</f>
        <v>0</v>
      </c>
    </row>
    <row r="76" spans="1:27" ht="15">
      <c r="A76" s="520" t="s">
        <v>419</v>
      </c>
      <c r="B76" s="43" t="s">
        <v>396</v>
      </c>
      <c r="C76" s="39" t="s">
        <v>329</v>
      </c>
      <c r="D76" s="38" t="s">
        <v>330</v>
      </c>
      <c r="E76" s="453" t="s">
        <v>628</v>
      </c>
      <c r="F76" s="453" t="s">
        <v>634</v>
      </c>
      <c r="G76" s="299" t="s">
        <v>537</v>
      </c>
      <c r="H76" s="123" t="s">
        <v>603</v>
      </c>
      <c r="I76" s="454" t="s">
        <v>484</v>
      </c>
      <c r="J76" s="39" t="s">
        <v>513</v>
      </c>
      <c r="K76" s="38" t="s">
        <v>3</v>
      </c>
      <c r="L76" s="315" t="s">
        <v>547</v>
      </c>
      <c r="M76" s="463" t="s">
        <v>484</v>
      </c>
      <c r="N76" s="535" t="s">
        <v>860</v>
      </c>
      <c r="O76" s="222"/>
      <c r="P76" s="220"/>
      <c r="Q76" s="15"/>
      <c r="R76" s="273">
        <v>0.7</v>
      </c>
      <c r="S76" s="158">
        <v>11000</v>
      </c>
      <c r="T76" s="497"/>
      <c r="U76" s="548"/>
      <c r="V76" s="38">
        <f t="shared" si="9"/>
        <v>0</v>
      </c>
      <c r="W76" s="228">
        <f t="shared" si="10"/>
        <v>0</v>
      </c>
      <c r="X76" s="46">
        <f t="shared" si="11"/>
        <v>0</v>
      </c>
      <c r="Y76" s="228">
        <f t="shared" si="7"/>
        <v>0</v>
      </c>
      <c r="Z76" s="506"/>
      <c r="AA76" s="238">
        <f t="shared" si="12"/>
        <v>0</v>
      </c>
    </row>
    <row r="77" spans="1:27" ht="135">
      <c r="A77" s="520" t="s">
        <v>419</v>
      </c>
      <c r="B77" s="43" t="s">
        <v>356</v>
      </c>
      <c r="C77" s="39" t="s">
        <v>204</v>
      </c>
      <c r="D77" s="38"/>
      <c r="E77" s="454" t="s">
        <v>523</v>
      </c>
      <c r="F77" s="453" t="s">
        <v>634</v>
      </c>
      <c r="G77" s="303" t="s">
        <v>545</v>
      </c>
      <c r="H77" s="123" t="s">
        <v>658</v>
      </c>
      <c r="I77" s="454" t="s">
        <v>377</v>
      </c>
      <c r="J77" s="15" t="s">
        <v>513</v>
      </c>
      <c r="K77" s="38" t="s">
        <v>2</v>
      </c>
      <c r="L77" s="315" t="s">
        <v>547</v>
      </c>
      <c r="M77" s="463" t="s">
        <v>484</v>
      </c>
      <c r="N77" s="535" t="s">
        <v>863</v>
      </c>
      <c r="O77" s="220"/>
      <c r="P77" s="220"/>
      <c r="Q77" s="39" t="s">
        <v>862</v>
      </c>
      <c r="R77" s="273">
        <v>1</v>
      </c>
      <c r="S77" s="158">
        <v>26000</v>
      </c>
      <c r="T77" s="497"/>
      <c r="U77" s="548"/>
      <c r="V77" s="38">
        <f t="shared" si="9"/>
        <v>0</v>
      </c>
      <c r="W77" s="228">
        <f t="shared" si="10"/>
        <v>0</v>
      </c>
      <c r="X77" s="46">
        <f t="shared" si="11"/>
        <v>0</v>
      </c>
      <c r="Y77" s="228">
        <f t="shared" si="7"/>
        <v>0</v>
      </c>
      <c r="Z77" s="506"/>
      <c r="AA77" s="238">
        <f t="shared" si="12"/>
        <v>0</v>
      </c>
    </row>
    <row r="78" spans="1:27" ht="14.25" customHeight="1">
      <c r="A78" s="520" t="s">
        <v>419</v>
      </c>
      <c r="B78" s="60" t="s">
        <v>397</v>
      </c>
      <c r="C78" s="39" t="s">
        <v>205</v>
      </c>
      <c r="D78" s="38"/>
      <c r="E78" s="453" t="s">
        <v>523</v>
      </c>
      <c r="F78" s="454" t="s">
        <v>538</v>
      </c>
      <c r="G78" s="303">
        <v>6</v>
      </c>
      <c r="H78" s="123" t="s">
        <v>603</v>
      </c>
      <c r="I78" s="454" t="s">
        <v>377</v>
      </c>
      <c r="J78" s="39" t="s">
        <v>514</v>
      </c>
      <c r="K78" s="38" t="s">
        <v>2</v>
      </c>
      <c r="L78" s="320" t="s">
        <v>548</v>
      </c>
      <c r="M78" s="463" t="s">
        <v>541</v>
      </c>
      <c r="N78" s="535" t="s">
        <v>832</v>
      </c>
      <c r="O78" s="268" t="s">
        <v>718</v>
      </c>
      <c r="P78" s="219" t="s">
        <v>717</v>
      </c>
      <c r="Q78" s="39"/>
      <c r="R78" s="273">
        <v>0.8</v>
      </c>
      <c r="S78" s="158">
        <v>18000</v>
      </c>
      <c r="T78" s="497"/>
      <c r="U78" s="548"/>
      <c r="V78" s="38">
        <f t="shared" si="9"/>
        <v>0</v>
      </c>
      <c r="W78" s="228">
        <f t="shared" si="10"/>
        <v>0</v>
      </c>
      <c r="X78" s="46">
        <f t="shared" si="11"/>
        <v>0</v>
      </c>
      <c r="Y78" s="228">
        <f t="shared" si="7"/>
        <v>0</v>
      </c>
      <c r="Z78" s="506"/>
      <c r="AA78" s="238">
        <f t="shared" si="12"/>
        <v>0</v>
      </c>
    </row>
    <row r="79" spans="1:40" s="230" customFormat="1" ht="15">
      <c r="A79" s="240" t="s">
        <v>419</v>
      </c>
      <c r="B79" s="60" t="s">
        <v>357</v>
      </c>
      <c r="C79" s="38" t="s">
        <v>213</v>
      </c>
      <c r="D79" s="315"/>
      <c r="E79" s="456" t="s">
        <v>523</v>
      </c>
      <c r="F79" s="463" t="s">
        <v>634</v>
      </c>
      <c r="G79" s="299" t="s">
        <v>555</v>
      </c>
      <c r="H79" s="337" t="s">
        <v>483</v>
      </c>
      <c r="I79" s="437" t="s">
        <v>603</v>
      </c>
      <c r="J79" s="338" t="s">
        <v>513</v>
      </c>
      <c r="K79" s="315" t="s">
        <v>4</v>
      </c>
      <c r="L79" s="315" t="s">
        <v>557</v>
      </c>
      <c r="M79" s="456" t="s">
        <v>484</v>
      </c>
      <c r="N79" s="462" t="s">
        <v>740</v>
      </c>
      <c r="O79" s="315"/>
      <c r="P79" s="315"/>
      <c r="Q79" s="338"/>
      <c r="R79" s="15">
        <v>0.3</v>
      </c>
      <c r="S79" s="40">
        <v>4000</v>
      </c>
      <c r="T79" s="497"/>
      <c r="U79" s="548"/>
      <c r="V79" s="38">
        <f t="shared" si="9"/>
        <v>0</v>
      </c>
      <c r="W79" s="228">
        <f t="shared" si="10"/>
        <v>0</v>
      </c>
      <c r="X79" s="46">
        <f t="shared" si="11"/>
        <v>0</v>
      </c>
      <c r="Y79" s="228">
        <f t="shared" si="7"/>
        <v>0</v>
      </c>
      <c r="Z79" s="246">
        <f>X79</f>
        <v>0</v>
      </c>
      <c r="AA79" s="238">
        <f t="shared" si="12"/>
        <v>0</v>
      </c>
      <c r="AB79" s="75"/>
      <c r="AC79" s="32"/>
      <c r="AD79" s="32"/>
      <c r="AE79" s="32"/>
      <c r="AF79" s="32"/>
      <c r="AG79" s="32"/>
      <c r="AH79" s="32"/>
      <c r="AI79" s="32"/>
      <c r="AJ79" s="32"/>
      <c r="AK79" s="32"/>
      <c r="AL79" s="32"/>
      <c r="AM79" s="32"/>
      <c r="AN79" s="32"/>
    </row>
    <row r="80" spans="1:27" ht="75">
      <c r="A80" s="520" t="s">
        <v>419</v>
      </c>
      <c r="B80" s="60" t="s">
        <v>398</v>
      </c>
      <c r="C80" s="39" t="s">
        <v>215</v>
      </c>
      <c r="D80" s="38"/>
      <c r="E80" s="454" t="s">
        <v>523</v>
      </c>
      <c r="F80" s="453" t="s">
        <v>538</v>
      </c>
      <c r="G80" s="299" t="s">
        <v>536</v>
      </c>
      <c r="H80" s="123" t="s">
        <v>603</v>
      </c>
      <c r="I80" s="454" t="s">
        <v>377</v>
      </c>
      <c r="J80" s="15" t="s">
        <v>513</v>
      </c>
      <c r="K80" s="38" t="s">
        <v>5</v>
      </c>
      <c r="L80" s="315" t="s">
        <v>557</v>
      </c>
      <c r="M80" s="463" t="s">
        <v>484</v>
      </c>
      <c r="N80" s="535" t="s">
        <v>869</v>
      </c>
      <c r="O80" s="222"/>
      <c r="P80" s="220"/>
      <c r="Q80" s="39" t="s">
        <v>868</v>
      </c>
      <c r="R80" s="273">
        <v>0.4</v>
      </c>
      <c r="S80" s="168">
        <v>4300</v>
      </c>
      <c r="T80" s="497"/>
      <c r="U80" s="548"/>
      <c r="V80" s="38">
        <f t="shared" si="9"/>
        <v>0</v>
      </c>
      <c r="W80" s="228">
        <f t="shared" si="10"/>
        <v>0</v>
      </c>
      <c r="X80" s="46">
        <f t="shared" si="11"/>
        <v>0</v>
      </c>
      <c r="Y80" s="228">
        <f t="shared" si="7"/>
        <v>0</v>
      </c>
      <c r="Z80" s="506"/>
      <c r="AA80" s="238">
        <f t="shared" si="12"/>
        <v>0</v>
      </c>
    </row>
    <row r="81" spans="1:27" ht="75">
      <c r="A81" s="520" t="s">
        <v>419</v>
      </c>
      <c r="B81" s="60" t="s">
        <v>358</v>
      </c>
      <c r="C81" s="39" t="s">
        <v>214</v>
      </c>
      <c r="D81" s="38"/>
      <c r="E81" s="454" t="s">
        <v>523</v>
      </c>
      <c r="F81" s="453" t="s">
        <v>634</v>
      </c>
      <c r="G81" s="299" t="s">
        <v>556</v>
      </c>
      <c r="H81" s="123" t="s">
        <v>603</v>
      </c>
      <c r="I81" s="454" t="s">
        <v>377</v>
      </c>
      <c r="J81" s="15" t="s">
        <v>513</v>
      </c>
      <c r="K81" s="38" t="s">
        <v>5</v>
      </c>
      <c r="L81" s="315" t="s">
        <v>558</v>
      </c>
      <c r="M81" s="463" t="s">
        <v>484</v>
      </c>
      <c r="N81" s="535" t="s">
        <v>832</v>
      </c>
      <c r="O81" s="220"/>
      <c r="P81" s="220"/>
      <c r="Q81" s="426" t="s">
        <v>870</v>
      </c>
      <c r="R81" s="273">
        <v>0.7</v>
      </c>
      <c r="S81" s="158">
        <v>11000</v>
      </c>
      <c r="T81" s="497"/>
      <c r="U81" s="548"/>
      <c r="V81" s="38">
        <f t="shared" si="9"/>
        <v>0</v>
      </c>
      <c r="W81" s="228">
        <f t="shared" si="10"/>
        <v>0</v>
      </c>
      <c r="X81" s="46">
        <f t="shared" si="11"/>
        <v>0</v>
      </c>
      <c r="Y81" s="228">
        <f t="shared" si="7"/>
        <v>0</v>
      </c>
      <c r="Z81" s="506"/>
      <c r="AA81" s="238">
        <f t="shared" si="12"/>
        <v>0</v>
      </c>
    </row>
    <row r="82" spans="1:27" ht="14.25" customHeight="1">
      <c r="A82" s="520" t="s">
        <v>419</v>
      </c>
      <c r="B82" s="60" t="s">
        <v>399</v>
      </c>
      <c r="C82" s="39" t="s">
        <v>267</v>
      </c>
      <c r="D82" s="38" t="s">
        <v>202</v>
      </c>
      <c r="E82" s="454" t="s">
        <v>523</v>
      </c>
      <c r="F82" s="454" t="s">
        <v>538</v>
      </c>
      <c r="G82" s="299" t="s">
        <v>565</v>
      </c>
      <c r="H82" s="123" t="s">
        <v>663</v>
      </c>
      <c r="I82" s="454" t="s">
        <v>377</v>
      </c>
      <c r="J82" s="39" t="s">
        <v>514</v>
      </c>
      <c r="K82" s="38" t="s">
        <v>3</v>
      </c>
      <c r="L82" s="315" t="s">
        <v>558</v>
      </c>
      <c r="M82" s="463" t="s">
        <v>377</v>
      </c>
      <c r="N82" s="535" t="s">
        <v>756</v>
      </c>
      <c r="O82" s="222"/>
      <c r="P82" s="220"/>
      <c r="Q82" s="39"/>
      <c r="R82" s="273">
        <v>4.6</v>
      </c>
      <c r="S82" s="158">
        <v>900000</v>
      </c>
      <c r="T82" s="497"/>
      <c r="U82" s="548"/>
      <c r="V82" s="38">
        <f t="shared" si="9"/>
        <v>0</v>
      </c>
      <c r="W82" s="228">
        <f t="shared" si="10"/>
        <v>0</v>
      </c>
      <c r="X82" s="46">
        <f t="shared" si="11"/>
        <v>0</v>
      </c>
      <c r="Y82" s="228">
        <f t="shared" si="7"/>
        <v>0</v>
      </c>
      <c r="Z82" s="506"/>
      <c r="AA82" s="238">
        <f t="shared" si="12"/>
        <v>0</v>
      </c>
    </row>
    <row r="83" spans="1:27" ht="30">
      <c r="A83" s="520" t="s">
        <v>419</v>
      </c>
      <c r="B83" s="43" t="s">
        <v>975</v>
      </c>
      <c r="C83" s="39" t="s">
        <v>133</v>
      </c>
      <c r="D83" s="38"/>
      <c r="E83" s="454" t="s">
        <v>523</v>
      </c>
      <c r="F83" s="453" t="s">
        <v>538</v>
      </c>
      <c r="G83" s="303" t="s">
        <v>536</v>
      </c>
      <c r="H83" s="123" t="s">
        <v>419</v>
      </c>
      <c r="I83" s="454" t="s">
        <v>377</v>
      </c>
      <c r="J83" s="15" t="s">
        <v>514</v>
      </c>
      <c r="K83" s="38" t="s">
        <v>5</v>
      </c>
      <c r="L83" s="315" t="s">
        <v>547</v>
      </c>
      <c r="M83" s="463" t="s">
        <v>541</v>
      </c>
      <c r="N83" s="535" t="s">
        <v>838</v>
      </c>
      <c r="O83" s="222"/>
      <c r="P83" s="220"/>
      <c r="Q83" s="39"/>
      <c r="R83" s="273">
        <v>0.5</v>
      </c>
      <c r="S83" s="158">
        <v>7600</v>
      </c>
      <c r="T83" s="497"/>
      <c r="U83" s="548"/>
      <c r="V83" s="38">
        <f t="shared" si="9"/>
        <v>0</v>
      </c>
      <c r="W83" s="228">
        <f t="shared" si="10"/>
        <v>0</v>
      </c>
      <c r="X83" s="46">
        <f t="shared" si="11"/>
        <v>0</v>
      </c>
      <c r="Y83" s="228">
        <f t="shared" si="7"/>
        <v>0</v>
      </c>
      <c r="Z83" s="506"/>
      <c r="AA83" s="238">
        <f t="shared" si="12"/>
        <v>0</v>
      </c>
    </row>
    <row r="84" spans="1:27" ht="15">
      <c r="A84" s="520" t="s">
        <v>419</v>
      </c>
      <c r="B84" s="43" t="s">
        <v>826</v>
      </c>
      <c r="C84" s="175" t="s">
        <v>138</v>
      </c>
      <c r="D84" s="402"/>
      <c r="E84" s="456" t="s">
        <v>523</v>
      </c>
      <c r="F84" s="456" t="s">
        <v>538</v>
      </c>
      <c r="G84" s="303" t="s">
        <v>532</v>
      </c>
      <c r="H84" s="337" t="s">
        <v>664</v>
      </c>
      <c r="I84" s="456" t="s">
        <v>377</v>
      </c>
      <c r="J84" s="338" t="s">
        <v>514</v>
      </c>
      <c r="K84" s="315" t="s">
        <v>1</v>
      </c>
      <c r="L84" s="315" t="s">
        <v>551</v>
      </c>
      <c r="M84" s="456" t="s">
        <v>377</v>
      </c>
      <c r="N84" s="456">
        <v>1256</v>
      </c>
      <c r="O84" s="340"/>
      <c r="P84" s="315"/>
      <c r="Q84" s="338"/>
      <c r="R84" s="15">
        <v>0.3</v>
      </c>
      <c r="S84" s="158">
        <v>1875</v>
      </c>
      <c r="T84" s="497"/>
      <c r="U84" s="548"/>
      <c r="V84" s="38">
        <f t="shared" si="9"/>
        <v>0</v>
      </c>
      <c r="W84" s="228">
        <f t="shared" si="10"/>
        <v>0</v>
      </c>
      <c r="X84" s="46">
        <f t="shared" si="11"/>
        <v>0</v>
      </c>
      <c r="Y84" s="228">
        <f t="shared" si="7"/>
        <v>0</v>
      </c>
      <c r="Z84" s="506"/>
      <c r="AA84" s="238">
        <f t="shared" si="12"/>
        <v>0</v>
      </c>
    </row>
    <row r="85" spans="1:27" ht="60">
      <c r="A85" s="520" t="s">
        <v>419</v>
      </c>
      <c r="B85" s="60" t="s">
        <v>400</v>
      </c>
      <c r="C85" s="39" t="s">
        <v>146</v>
      </c>
      <c r="D85" s="38"/>
      <c r="E85" s="454" t="s">
        <v>520</v>
      </c>
      <c r="F85" s="454" t="s">
        <v>538</v>
      </c>
      <c r="G85" s="303" t="s">
        <v>532</v>
      </c>
      <c r="H85" s="123" t="s">
        <v>419</v>
      </c>
      <c r="I85" s="454" t="s">
        <v>377</v>
      </c>
      <c r="J85" s="39" t="s">
        <v>514</v>
      </c>
      <c r="K85" s="38" t="s">
        <v>3</v>
      </c>
      <c r="L85" s="315" t="s">
        <v>566</v>
      </c>
      <c r="M85" s="463" t="s">
        <v>541</v>
      </c>
      <c r="N85" s="535" t="s">
        <v>891</v>
      </c>
      <c r="O85" s="268" t="s">
        <v>626</v>
      </c>
      <c r="P85" s="220" t="s">
        <v>626</v>
      </c>
      <c r="Q85" s="39" t="s">
        <v>892</v>
      </c>
      <c r="R85" s="273">
        <v>1.2</v>
      </c>
      <c r="S85" s="158">
        <v>60000</v>
      </c>
      <c r="T85" s="497"/>
      <c r="U85" s="548"/>
      <c r="V85" s="38">
        <f t="shared" si="9"/>
        <v>0</v>
      </c>
      <c r="W85" s="228">
        <f t="shared" si="10"/>
        <v>0</v>
      </c>
      <c r="X85" s="46">
        <f t="shared" si="11"/>
        <v>0</v>
      </c>
      <c r="Y85" s="228">
        <f t="shared" si="7"/>
        <v>0</v>
      </c>
      <c r="Z85" s="506"/>
      <c r="AA85" s="238">
        <f t="shared" si="12"/>
        <v>0</v>
      </c>
    </row>
    <row r="86" spans="1:27" ht="17.25" customHeight="1">
      <c r="A86" s="520" t="s">
        <v>419</v>
      </c>
      <c r="B86" s="60" t="s">
        <v>401</v>
      </c>
      <c r="C86" s="39" t="s">
        <v>167</v>
      </c>
      <c r="D86" s="38"/>
      <c r="E86" s="454" t="s">
        <v>523</v>
      </c>
      <c r="F86" s="454" t="s">
        <v>538</v>
      </c>
      <c r="G86" s="303" t="s">
        <v>532</v>
      </c>
      <c r="H86" s="123" t="s">
        <v>606</v>
      </c>
      <c r="I86" s="454" t="s">
        <v>377</v>
      </c>
      <c r="J86" s="15" t="s">
        <v>513</v>
      </c>
      <c r="K86" s="38" t="s">
        <v>3</v>
      </c>
      <c r="L86" s="315" t="s">
        <v>547</v>
      </c>
      <c r="M86" s="463" t="s">
        <v>484</v>
      </c>
      <c r="N86" s="552">
        <v>67</v>
      </c>
      <c r="O86" s="222"/>
      <c r="P86" s="220"/>
      <c r="Q86" s="39"/>
      <c r="R86" s="273">
        <v>0.5</v>
      </c>
      <c r="S86" s="158">
        <v>8000</v>
      </c>
      <c r="T86" s="497"/>
      <c r="U86" s="548"/>
      <c r="V86" s="38">
        <f t="shared" si="9"/>
        <v>0</v>
      </c>
      <c r="W86" s="228">
        <f t="shared" si="10"/>
        <v>0</v>
      </c>
      <c r="X86" s="46">
        <f t="shared" si="11"/>
        <v>0</v>
      </c>
      <c r="Y86" s="228">
        <f t="shared" si="7"/>
        <v>0</v>
      </c>
      <c r="Z86" s="506"/>
      <c r="AA86" s="238">
        <f t="shared" si="12"/>
        <v>0</v>
      </c>
    </row>
    <row r="87" spans="1:27" s="32" customFormat="1" ht="19.5" customHeight="1">
      <c r="A87" s="457" t="s">
        <v>419</v>
      </c>
      <c r="B87" s="43" t="s">
        <v>786</v>
      </c>
      <c r="C87" s="39" t="s">
        <v>787</v>
      </c>
      <c r="D87" s="38"/>
      <c r="E87" s="453" t="s">
        <v>523</v>
      </c>
      <c r="F87" s="453" t="s">
        <v>634</v>
      </c>
      <c r="G87" s="301" t="s">
        <v>630</v>
      </c>
      <c r="H87" s="15" t="s">
        <v>603</v>
      </c>
      <c r="I87" s="453" t="s">
        <v>377</v>
      </c>
      <c r="J87" s="15" t="s">
        <v>513</v>
      </c>
      <c r="K87" s="125" t="s">
        <v>3</v>
      </c>
      <c r="L87" s="319" t="s">
        <v>559</v>
      </c>
      <c r="M87" s="463" t="s">
        <v>541</v>
      </c>
      <c r="N87" s="535" t="s">
        <v>744</v>
      </c>
      <c r="O87" s="222"/>
      <c r="P87" s="222"/>
      <c r="Q87" s="39"/>
      <c r="R87" s="273">
        <v>2.8</v>
      </c>
      <c r="S87" s="40">
        <v>435000</v>
      </c>
      <c r="T87" s="497"/>
      <c r="U87" s="548"/>
      <c r="V87" s="38">
        <f t="shared" si="9"/>
        <v>0</v>
      </c>
      <c r="W87" s="228">
        <f t="shared" si="10"/>
        <v>0</v>
      </c>
      <c r="X87" s="46">
        <f t="shared" si="11"/>
        <v>0</v>
      </c>
      <c r="Y87" s="228">
        <f t="shared" si="7"/>
        <v>0</v>
      </c>
      <c r="Z87" s="246">
        <f>X87</f>
        <v>0</v>
      </c>
      <c r="AA87" s="238">
        <f t="shared" si="12"/>
        <v>0</v>
      </c>
    </row>
    <row r="88" spans="1:27" ht="15">
      <c r="A88" s="520" t="s">
        <v>419</v>
      </c>
      <c r="B88" s="60" t="s">
        <v>403</v>
      </c>
      <c r="C88" s="39" t="s">
        <v>174</v>
      </c>
      <c r="D88" s="38" t="s">
        <v>219</v>
      </c>
      <c r="E88" s="454" t="s">
        <v>523</v>
      </c>
      <c r="F88" s="454" t="s">
        <v>538</v>
      </c>
      <c r="G88" s="299" t="s">
        <v>560</v>
      </c>
      <c r="H88" s="123" t="s">
        <v>603</v>
      </c>
      <c r="I88" s="454" t="s">
        <v>377</v>
      </c>
      <c r="J88" s="39" t="s">
        <v>513</v>
      </c>
      <c r="K88" s="38" t="s">
        <v>1</v>
      </c>
      <c r="L88" s="315" t="s">
        <v>566</v>
      </c>
      <c r="M88" s="463" t="s">
        <v>484</v>
      </c>
      <c r="N88" s="535" t="s">
        <v>832</v>
      </c>
      <c r="O88" s="222"/>
      <c r="P88" s="220"/>
      <c r="Q88" s="39"/>
      <c r="R88" s="273">
        <v>1</v>
      </c>
      <c r="S88" s="158">
        <v>27000</v>
      </c>
      <c r="T88" s="497"/>
      <c r="U88" s="548"/>
      <c r="V88" s="38">
        <f t="shared" si="9"/>
        <v>0</v>
      </c>
      <c r="W88" s="228">
        <f t="shared" si="10"/>
        <v>0</v>
      </c>
      <c r="X88" s="46">
        <f t="shared" si="11"/>
        <v>0</v>
      </c>
      <c r="Y88" s="228">
        <f t="shared" si="7"/>
        <v>0</v>
      </c>
      <c r="Z88" s="506"/>
      <c r="AA88" s="238">
        <f t="shared" si="12"/>
        <v>0</v>
      </c>
    </row>
    <row r="89" spans="1:27" ht="60">
      <c r="A89" s="520" t="s">
        <v>419</v>
      </c>
      <c r="B89" s="60" t="s">
        <v>404</v>
      </c>
      <c r="C89" s="39" t="s">
        <v>179</v>
      </c>
      <c r="D89" s="38"/>
      <c r="E89" s="454" t="s">
        <v>520</v>
      </c>
      <c r="F89" s="454" t="s">
        <v>538</v>
      </c>
      <c r="G89" s="299" t="s">
        <v>537</v>
      </c>
      <c r="H89" s="123" t="s">
        <v>419</v>
      </c>
      <c r="I89" s="454" t="s">
        <v>377</v>
      </c>
      <c r="J89" s="39" t="s">
        <v>514</v>
      </c>
      <c r="K89" s="38" t="s">
        <v>3</v>
      </c>
      <c r="L89" s="315" t="s">
        <v>557</v>
      </c>
      <c r="M89" s="463" t="s">
        <v>377</v>
      </c>
      <c r="N89" s="535" t="s">
        <v>854</v>
      </c>
      <c r="O89" s="222" t="s">
        <v>50</v>
      </c>
      <c r="P89" s="220"/>
      <c r="Q89" s="39" t="s">
        <v>901</v>
      </c>
      <c r="R89" s="273">
        <v>2.3</v>
      </c>
      <c r="S89" s="158">
        <v>300000</v>
      </c>
      <c r="T89" s="497"/>
      <c r="U89" s="548"/>
      <c r="V89" s="38">
        <f t="shared" si="9"/>
        <v>0</v>
      </c>
      <c r="W89" s="228">
        <f t="shared" si="10"/>
        <v>0</v>
      </c>
      <c r="X89" s="46">
        <f t="shared" si="11"/>
        <v>0</v>
      </c>
      <c r="Y89" s="228">
        <f t="shared" si="7"/>
        <v>0</v>
      </c>
      <c r="Z89" s="506"/>
      <c r="AA89" s="238">
        <f t="shared" si="12"/>
        <v>0</v>
      </c>
    </row>
    <row r="90" spans="1:27" ht="15">
      <c r="A90" s="520" t="s">
        <v>419</v>
      </c>
      <c r="B90" s="160" t="s">
        <v>292</v>
      </c>
      <c r="C90" s="175" t="s">
        <v>188</v>
      </c>
      <c r="D90" s="315" t="s">
        <v>202</v>
      </c>
      <c r="E90" s="463" t="s">
        <v>627</v>
      </c>
      <c r="F90" s="463" t="s">
        <v>538</v>
      </c>
      <c r="G90" s="299" t="s">
        <v>535</v>
      </c>
      <c r="H90" s="337" t="s">
        <v>660</v>
      </c>
      <c r="I90" s="456" t="s">
        <v>377</v>
      </c>
      <c r="J90" s="338" t="s">
        <v>513</v>
      </c>
      <c r="K90" s="315" t="s">
        <v>2</v>
      </c>
      <c r="L90" s="315" t="s">
        <v>566</v>
      </c>
      <c r="M90" s="456" t="s">
        <v>377</v>
      </c>
      <c r="N90" s="462" t="s">
        <v>740</v>
      </c>
      <c r="O90" s="340"/>
      <c r="P90" s="315"/>
      <c r="Q90" s="338"/>
      <c r="R90" s="15">
        <v>4</v>
      </c>
      <c r="S90" s="158">
        <v>700000</v>
      </c>
      <c r="T90" s="497"/>
      <c r="U90" s="548"/>
      <c r="V90" s="38">
        <f t="shared" si="9"/>
        <v>0</v>
      </c>
      <c r="W90" s="228">
        <f t="shared" si="10"/>
        <v>0</v>
      </c>
      <c r="X90" s="46">
        <f t="shared" si="11"/>
        <v>0</v>
      </c>
      <c r="Y90" s="228">
        <f t="shared" si="7"/>
        <v>0</v>
      </c>
      <c r="Z90" s="506"/>
      <c r="AA90" s="238">
        <f t="shared" si="12"/>
        <v>0</v>
      </c>
    </row>
    <row r="91" spans="1:27" ht="15">
      <c r="A91" s="520" t="s">
        <v>419</v>
      </c>
      <c r="B91" s="60" t="s">
        <v>364</v>
      </c>
      <c r="C91" s="39" t="s">
        <v>76</v>
      </c>
      <c r="D91" s="38" t="s">
        <v>306</v>
      </c>
      <c r="E91" s="453" t="s">
        <v>523</v>
      </c>
      <c r="F91" s="453" t="s">
        <v>634</v>
      </c>
      <c r="G91" s="303" t="s">
        <v>532</v>
      </c>
      <c r="H91" s="123" t="s">
        <v>667</v>
      </c>
      <c r="I91" s="454" t="s">
        <v>484</v>
      </c>
      <c r="J91" s="15" t="s">
        <v>513</v>
      </c>
      <c r="K91" s="38" t="s">
        <v>5</v>
      </c>
      <c r="L91" s="315" t="s">
        <v>550</v>
      </c>
      <c r="M91" s="463" t="s">
        <v>484</v>
      </c>
      <c r="N91" s="535" t="s">
        <v>740</v>
      </c>
      <c r="O91" s="220"/>
      <c r="P91" s="220"/>
      <c r="Q91" s="39"/>
      <c r="R91" s="273">
        <v>1.2</v>
      </c>
      <c r="S91" s="158">
        <v>70000</v>
      </c>
      <c r="T91" s="497"/>
      <c r="U91" s="548"/>
      <c r="V91" s="38">
        <f t="shared" si="9"/>
        <v>0</v>
      </c>
      <c r="W91" s="228">
        <f t="shared" si="10"/>
        <v>0</v>
      </c>
      <c r="X91" s="46">
        <f t="shared" si="11"/>
        <v>0</v>
      </c>
      <c r="Y91" s="228">
        <f t="shared" si="7"/>
        <v>0</v>
      </c>
      <c r="Z91" s="506"/>
      <c r="AA91" s="238">
        <f t="shared" si="12"/>
        <v>0</v>
      </c>
    </row>
    <row r="92" spans="1:27" ht="45">
      <c r="A92" s="520" t="s">
        <v>419</v>
      </c>
      <c r="B92" s="43" t="s">
        <v>78</v>
      </c>
      <c r="C92" s="39" t="s">
        <v>77</v>
      </c>
      <c r="D92" s="38" t="s">
        <v>330</v>
      </c>
      <c r="E92" s="453" t="s">
        <v>520</v>
      </c>
      <c r="F92" s="453" t="s">
        <v>525</v>
      </c>
      <c r="G92" s="299" t="s">
        <v>585</v>
      </c>
      <c r="H92" s="123" t="s">
        <v>419</v>
      </c>
      <c r="I92" s="454" t="s">
        <v>484</v>
      </c>
      <c r="J92" s="39" t="s">
        <v>514</v>
      </c>
      <c r="K92" s="38" t="s">
        <v>5</v>
      </c>
      <c r="L92" s="315" t="s">
        <v>543</v>
      </c>
      <c r="M92" s="463" t="s">
        <v>377</v>
      </c>
      <c r="N92" s="535" t="s">
        <v>907</v>
      </c>
      <c r="O92" s="222" t="s">
        <v>699</v>
      </c>
      <c r="P92" s="222" t="s">
        <v>699</v>
      </c>
      <c r="Q92" s="15" t="s">
        <v>850</v>
      </c>
      <c r="R92" s="273">
        <v>1.4</v>
      </c>
      <c r="S92" s="158">
        <v>90000</v>
      </c>
      <c r="T92" s="497"/>
      <c r="U92" s="548"/>
      <c r="V92" s="38">
        <f t="shared" si="9"/>
        <v>0</v>
      </c>
      <c r="W92" s="228">
        <f t="shared" si="10"/>
        <v>0</v>
      </c>
      <c r="X92" s="46">
        <f t="shared" si="11"/>
        <v>0</v>
      </c>
      <c r="Y92" s="228">
        <f t="shared" si="7"/>
        <v>0</v>
      </c>
      <c r="Z92" s="506"/>
      <c r="AA92" s="238">
        <f t="shared" si="12"/>
        <v>0</v>
      </c>
    </row>
    <row r="93" spans="1:27" ht="14.25" customHeight="1">
      <c r="A93" s="520" t="s">
        <v>419</v>
      </c>
      <c r="B93" s="60" t="s">
        <v>365</v>
      </c>
      <c r="C93" s="39" t="s">
        <v>81</v>
      </c>
      <c r="D93" s="38" t="s">
        <v>306</v>
      </c>
      <c r="E93" s="454" t="s">
        <v>523</v>
      </c>
      <c r="F93" s="454" t="s">
        <v>634</v>
      </c>
      <c r="G93" s="303">
        <v>72</v>
      </c>
      <c r="H93" s="123" t="s">
        <v>603</v>
      </c>
      <c r="I93" s="454" t="s">
        <v>483</v>
      </c>
      <c r="J93" s="39" t="s">
        <v>513</v>
      </c>
      <c r="K93" s="38" t="s">
        <v>3</v>
      </c>
      <c r="L93" s="315" t="s">
        <v>558</v>
      </c>
      <c r="M93" s="463" t="s">
        <v>377</v>
      </c>
      <c r="N93" s="535" t="s">
        <v>740</v>
      </c>
      <c r="O93" s="220"/>
      <c r="P93" s="220"/>
      <c r="Q93" s="39"/>
      <c r="R93" s="273">
        <v>1.3</v>
      </c>
      <c r="S93" s="158">
        <v>90000</v>
      </c>
      <c r="T93" s="497"/>
      <c r="U93" s="548"/>
      <c r="V93" s="38">
        <f t="shared" si="9"/>
        <v>0</v>
      </c>
      <c r="W93" s="228">
        <f t="shared" si="10"/>
        <v>0</v>
      </c>
      <c r="X93" s="46">
        <f t="shared" si="11"/>
        <v>0</v>
      </c>
      <c r="Y93" s="228">
        <f t="shared" si="7"/>
        <v>0</v>
      </c>
      <c r="Z93" s="202">
        <v>0.5</v>
      </c>
      <c r="AA93" s="238">
        <f t="shared" si="12"/>
        <v>0</v>
      </c>
    </row>
    <row r="94" spans="1:27" s="32" customFormat="1" ht="15">
      <c r="A94" s="457" t="s">
        <v>419</v>
      </c>
      <c r="B94" s="43" t="s">
        <v>799</v>
      </c>
      <c r="C94" s="39" t="s">
        <v>800</v>
      </c>
      <c r="D94" s="38"/>
      <c r="E94" s="453" t="s">
        <v>523</v>
      </c>
      <c r="F94" s="453" t="s">
        <v>538</v>
      </c>
      <c r="G94" s="301" t="s">
        <v>612</v>
      </c>
      <c r="H94" s="15" t="s">
        <v>419</v>
      </c>
      <c r="I94" s="453" t="s">
        <v>377</v>
      </c>
      <c r="J94" s="15" t="s">
        <v>514</v>
      </c>
      <c r="K94" s="125" t="s">
        <v>2</v>
      </c>
      <c r="L94" s="319" t="s">
        <v>547</v>
      </c>
      <c r="M94" s="463"/>
      <c r="N94" s="535" t="s">
        <v>743</v>
      </c>
      <c r="O94" s="271" t="s">
        <v>801</v>
      </c>
      <c r="P94" s="220"/>
      <c r="Q94" s="39"/>
      <c r="R94" s="273">
        <v>0.2</v>
      </c>
      <c r="S94" s="40">
        <v>1500</v>
      </c>
      <c r="T94" s="497"/>
      <c r="U94" s="548"/>
      <c r="V94" s="38">
        <f t="shared" si="9"/>
        <v>0</v>
      </c>
      <c r="W94" s="228">
        <f t="shared" si="10"/>
        <v>0</v>
      </c>
      <c r="X94" s="46">
        <f t="shared" si="11"/>
        <v>0</v>
      </c>
      <c r="Y94" s="228">
        <f t="shared" si="7"/>
        <v>0</v>
      </c>
      <c r="Z94" s="506"/>
      <c r="AA94" s="238">
        <f t="shared" si="12"/>
        <v>0</v>
      </c>
    </row>
    <row r="95" spans="1:27" ht="75">
      <c r="A95" s="520" t="s">
        <v>419</v>
      </c>
      <c r="B95" s="60" t="s">
        <v>86</v>
      </c>
      <c r="C95" s="39" t="s">
        <v>85</v>
      </c>
      <c r="D95" s="32"/>
      <c r="E95" s="453" t="s">
        <v>520</v>
      </c>
      <c r="F95" s="454" t="s">
        <v>538</v>
      </c>
      <c r="G95" s="303" t="s">
        <v>587</v>
      </c>
      <c r="H95" s="123" t="s">
        <v>603</v>
      </c>
      <c r="I95" s="454" t="s">
        <v>377</v>
      </c>
      <c r="J95" s="39" t="s">
        <v>514</v>
      </c>
      <c r="K95" s="38" t="s">
        <v>5</v>
      </c>
      <c r="L95" s="315" t="s">
        <v>547</v>
      </c>
      <c r="M95" s="463" t="s">
        <v>484</v>
      </c>
      <c r="N95" s="535" t="s">
        <v>740</v>
      </c>
      <c r="O95" s="222"/>
      <c r="P95" s="220"/>
      <c r="Q95" s="39" t="s">
        <v>923</v>
      </c>
      <c r="R95" s="273">
        <v>0.7</v>
      </c>
      <c r="S95" s="158">
        <v>14000</v>
      </c>
      <c r="T95" s="497"/>
      <c r="U95" s="548"/>
      <c r="V95" s="38">
        <f t="shared" si="9"/>
        <v>0</v>
      </c>
      <c r="W95" s="228">
        <f t="shared" si="10"/>
        <v>0</v>
      </c>
      <c r="X95" s="46">
        <f t="shared" si="11"/>
        <v>0</v>
      </c>
      <c r="Y95" s="228">
        <f t="shared" si="7"/>
        <v>0</v>
      </c>
      <c r="Z95" s="506"/>
      <c r="AA95" s="238">
        <f t="shared" si="12"/>
        <v>0</v>
      </c>
    </row>
    <row r="96" spans="1:27" ht="15">
      <c r="A96" s="520" t="s">
        <v>419</v>
      </c>
      <c r="B96" s="43" t="s">
        <v>734</v>
      </c>
      <c r="C96" s="39" t="s">
        <v>149</v>
      </c>
      <c r="D96" s="38" t="s">
        <v>219</v>
      </c>
      <c r="E96" s="454" t="s">
        <v>523</v>
      </c>
      <c r="F96" s="453" t="s">
        <v>538</v>
      </c>
      <c r="G96" s="303">
        <v>24</v>
      </c>
      <c r="H96" s="123" t="s">
        <v>603</v>
      </c>
      <c r="I96" s="454" t="s">
        <v>377</v>
      </c>
      <c r="J96" s="15" t="s">
        <v>513</v>
      </c>
      <c r="K96" s="38" t="s">
        <v>3</v>
      </c>
      <c r="L96" s="320" t="s">
        <v>558</v>
      </c>
      <c r="M96" s="463" t="s">
        <v>377</v>
      </c>
      <c r="N96" s="535" t="s">
        <v>740</v>
      </c>
      <c r="O96" s="268" t="s">
        <v>150</v>
      </c>
      <c r="P96" s="268" t="s">
        <v>150</v>
      </c>
      <c r="Q96" s="39"/>
      <c r="R96" s="273">
        <v>2.1</v>
      </c>
      <c r="S96" s="158">
        <v>230000</v>
      </c>
      <c r="T96" s="497"/>
      <c r="U96" s="548"/>
      <c r="V96" s="38">
        <f t="shared" si="9"/>
        <v>0</v>
      </c>
      <c r="W96" s="228">
        <f t="shared" si="10"/>
        <v>0</v>
      </c>
      <c r="X96" s="46">
        <f t="shared" si="11"/>
        <v>0</v>
      </c>
      <c r="Y96" s="228">
        <f t="shared" si="7"/>
        <v>0</v>
      </c>
      <c r="Z96" s="506"/>
      <c r="AA96" s="238">
        <f t="shared" si="12"/>
        <v>0</v>
      </c>
    </row>
    <row r="97" spans="1:27" ht="15">
      <c r="A97" s="520" t="s">
        <v>419</v>
      </c>
      <c r="B97" s="160" t="s">
        <v>367</v>
      </c>
      <c r="C97" s="175" t="s">
        <v>103</v>
      </c>
      <c r="D97" s="38"/>
      <c r="E97" s="454" t="s">
        <v>523</v>
      </c>
      <c r="F97" s="453" t="s">
        <v>634</v>
      </c>
      <c r="G97" s="303">
        <v>24</v>
      </c>
      <c r="H97" s="15" t="s">
        <v>965</v>
      </c>
      <c r="I97" s="454" t="s">
        <v>377</v>
      </c>
      <c r="J97" s="15" t="s">
        <v>513</v>
      </c>
      <c r="K97" s="38" t="s">
        <v>4</v>
      </c>
      <c r="L97" s="315" t="s">
        <v>557</v>
      </c>
      <c r="M97" s="463"/>
      <c r="N97" s="535" t="s">
        <v>740</v>
      </c>
      <c r="O97" s="220"/>
      <c r="P97" s="220"/>
      <c r="Q97" s="39"/>
      <c r="R97" s="273">
        <v>0.1</v>
      </c>
      <c r="S97" s="146">
        <v>900</v>
      </c>
      <c r="T97" s="497"/>
      <c r="U97" s="548"/>
      <c r="V97" s="38">
        <f t="shared" si="9"/>
        <v>0</v>
      </c>
      <c r="W97" s="228">
        <f t="shared" si="10"/>
        <v>0</v>
      </c>
      <c r="X97" s="46">
        <f t="shared" si="11"/>
        <v>0</v>
      </c>
      <c r="Y97" s="228">
        <f t="shared" si="7"/>
        <v>0</v>
      </c>
      <c r="Z97" s="507"/>
      <c r="AA97" s="238">
        <f t="shared" si="12"/>
        <v>0</v>
      </c>
    </row>
    <row r="98" spans="1:27" ht="15">
      <c r="A98" s="520" t="s">
        <v>419</v>
      </c>
      <c r="B98" s="43" t="s">
        <v>710</v>
      </c>
      <c r="C98" s="39" t="s">
        <v>104</v>
      </c>
      <c r="D98" s="38" t="s">
        <v>306</v>
      </c>
      <c r="E98" s="454" t="s">
        <v>523</v>
      </c>
      <c r="F98" s="453" t="s">
        <v>634</v>
      </c>
      <c r="G98" s="303" t="s">
        <v>590</v>
      </c>
      <c r="H98" s="123" t="s">
        <v>660</v>
      </c>
      <c r="I98" s="454" t="s">
        <v>377</v>
      </c>
      <c r="J98" s="15" t="s">
        <v>513</v>
      </c>
      <c r="K98" s="38" t="s">
        <v>4</v>
      </c>
      <c r="L98" s="320" t="s">
        <v>547</v>
      </c>
      <c r="M98" s="463"/>
      <c r="N98" s="535" t="s">
        <v>740</v>
      </c>
      <c r="O98" s="220"/>
      <c r="P98" s="220"/>
      <c r="Q98" s="39"/>
      <c r="R98" s="273">
        <v>0.4</v>
      </c>
      <c r="S98" s="158">
        <v>2600</v>
      </c>
      <c r="T98" s="497"/>
      <c r="U98" s="548"/>
      <c r="V98" s="38">
        <f t="shared" si="9"/>
        <v>0</v>
      </c>
      <c r="W98" s="228">
        <f t="shared" si="10"/>
        <v>0</v>
      </c>
      <c r="X98" s="46">
        <f t="shared" si="11"/>
        <v>0</v>
      </c>
      <c r="Y98" s="228">
        <f t="shared" si="7"/>
        <v>0</v>
      </c>
      <c r="Z98" s="506"/>
      <c r="AA98" s="238">
        <f t="shared" si="12"/>
        <v>0</v>
      </c>
    </row>
    <row r="99" spans="1:27" s="150" customFormat="1" ht="15">
      <c r="A99" s="520" t="s">
        <v>419</v>
      </c>
      <c r="B99" s="43" t="s">
        <v>271</v>
      </c>
      <c r="C99" s="39" t="s">
        <v>117</v>
      </c>
      <c r="D99" s="38"/>
      <c r="E99" s="454" t="s">
        <v>523</v>
      </c>
      <c r="F99" s="453" t="s">
        <v>634</v>
      </c>
      <c r="G99" s="303">
        <v>6</v>
      </c>
      <c r="H99" s="123" t="s">
        <v>603</v>
      </c>
      <c r="I99" s="454" t="s">
        <v>377</v>
      </c>
      <c r="J99" s="39" t="s">
        <v>514</v>
      </c>
      <c r="K99" s="38" t="s">
        <v>2</v>
      </c>
      <c r="L99" s="320" t="s">
        <v>566</v>
      </c>
      <c r="M99" s="463"/>
      <c r="N99" s="535" t="s">
        <v>741</v>
      </c>
      <c r="O99" s="220"/>
      <c r="P99" s="220"/>
      <c r="Q99" s="39"/>
      <c r="R99" s="273">
        <v>1</v>
      </c>
      <c r="S99" s="158">
        <v>45000</v>
      </c>
      <c r="T99" s="497"/>
      <c r="U99" s="548"/>
      <c r="V99" s="38">
        <f t="shared" si="9"/>
        <v>0</v>
      </c>
      <c r="W99" s="228">
        <f t="shared" si="10"/>
        <v>0</v>
      </c>
      <c r="X99" s="46">
        <f t="shared" si="11"/>
        <v>0</v>
      </c>
      <c r="Y99" s="228">
        <f t="shared" si="7"/>
        <v>0</v>
      </c>
      <c r="Z99" s="506"/>
      <c r="AA99" s="238">
        <f t="shared" si="12"/>
        <v>0</v>
      </c>
    </row>
    <row r="100" spans="1:27" ht="45">
      <c r="A100" s="520" t="s">
        <v>419</v>
      </c>
      <c r="B100" s="60" t="s">
        <v>272</v>
      </c>
      <c r="C100" s="39" t="s">
        <v>29</v>
      </c>
      <c r="D100" s="38" t="s">
        <v>219</v>
      </c>
      <c r="E100" s="454" t="s">
        <v>520</v>
      </c>
      <c r="F100" s="453" t="s">
        <v>634</v>
      </c>
      <c r="G100" s="303">
        <v>12</v>
      </c>
      <c r="H100" s="123" t="s">
        <v>603</v>
      </c>
      <c r="I100" s="454" t="s">
        <v>484</v>
      </c>
      <c r="J100" s="15" t="s">
        <v>513</v>
      </c>
      <c r="K100" s="38" t="s">
        <v>4</v>
      </c>
      <c r="L100" s="320" t="s">
        <v>546</v>
      </c>
      <c r="M100" s="463"/>
      <c r="N100" s="535" t="s">
        <v>944</v>
      </c>
      <c r="O100" s="220"/>
      <c r="P100" s="220"/>
      <c r="Q100" s="39" t="s">
        <v>945</v>
      </c>
      <c r="R100" s="273">
        <v>0.6</v>
      </c>
      <c r="S100" s="158">
        <v>10000</v>
      </c>
      <c r="T100" s="497"/>
      <c r="U100" s="548"/>
      <c r="V100" s="38">
        <f t="shared" si="9"/>
        <v>0</v>
      </c>
      <c r="W100" s="228">
        <f t="shared" si="10"/>
        <v>0</v>
      </c>
      <c r="X100" s="46">
        <f t="shared" si="11"/>
        <v>0</v>
      </c>
      <c r="Y100" s="228">
        <f t="shared" si="7"/>
        <v>0</v>
      </c>
      <c r="Z100" s="506"/>
      <c r="AA100" s="238">
        <f t="shared" si="12"/>
        <v>0</v>
      </c>
    </row>
    <row r="101" spans="1:27" ht="75">
      <c r="A101" s="520" t="s">
        <v>419</v>
      </c>
      <c r="B101" s="60" t="s">
        <v>273</v>
      </c>
      <c r="C101" s="39" t="s">
        <v>30</v>
      </c>
      <c r="D101" s="38" t="s">
        <v>330</v>
      </c>
      <c r="E101" s="454" t="s">
        <v>520</v>
      </c>
      <c r="F101" s="454" t="s">
        <v>538</v>
      </c>
      <c r="G101" s="299" t="s">
        <v>576</v>
      </c>
      <c r="H101" s="123" t="s">
        <v>419</v>
      </c>
      <c r="I101" s="454" t="s">
        <v>484</v>
      </c>
      <c r="J101" s="39" t="s">
        <v>514</v>
      </c>
      <c r="K101" s="38" t="s">
        <v>4</v>
      </c>
      <c r="L101" s="315" t="s">
        <v>546</v>
      </c>
      <c r="M101" s="463" t="s">
        <v>541</v>
      </c>
      <c r="N101" s="535" t="s">
        <v>843</v>
      </c>
      <c r="O101" s="220"/>
      <c r="P101" s="220"/>
      <c r="Q101" s="39" t="s">
        <v>946</v>
      </c>
      <c r="R101" s="273">
        <v>0.6</v>
      </c>
      <c r="S101" s="158">
        <v>9000</v>
      </c>
      <c r="T101" s="497"/>
      <c r="U101" s="548"/>
      <c r="V101" s="38">
        <f t="shared" si="9"/>
        <v>0</v>
      </c>
      <c r="W101" s="228">
        <f t="shared" si="10"/>
        <v>0</v>
      </c>
      <c r="X101" s="46">
        <f t="shared" si="11"/>
        <v>0</v>
      </c>
      <c r="Y101" s="228">
        <f t="shared" si="7"/>
        <v>0</v>
      </c>
      <c r="Z101" s="506"/>
      <c r="AA101" s="238">
        <f t="shared" si="12"/>
        <v>0</v>
      </c>
    </row>
    <row r="102" spans="1:27" ht="15">
      <c r="A102" s="520" t="s">
        <v>419</v>
      </c>
      <c r="B102" s="60" t="s">
        <v>274</v>
      </c>
      <c r="C102" s="39" t="s">
        <v>31</v>
      </c>
      <c r="D102" s="38" t="s">
        <v>309</v>
      </c>
      <c r="E102" s="454" t="s">
        <v>523</v>
      </c>
      <c r="F102" s="453" t="s">
        <v>634</v>
      </c>
      <c r="G102" s="303" t="s">
        <v>532</v>
      </c>
      <c r="H102" s="123" t="s">
        <v>603</v>
      </c>
      <c r="I102" s="454" t="s">
        <v>484</v>
      </c>
      <c r="J102" s="15" t="s">
        <v>513</v>
      </c>
      <c r="K102" s="38" t="s">
        <v>5</v>
      </c>
      <c r="L102" s="315" t="s">
        <v>557</v>
      </c>
      <c r="M102" s="463" t="s">
        <v>484</v>
      </c>
      <c r="N102" s="552">
        <v>7</v>
      </c>
      <c r="O102" s="222"/>
      <c r="P102" s="220"/>
      <c r="Q102" s="39"/>
      <c r="R102" s="273">
        <v>0.5</v>
      </c>
      <c r="S102" s="158">
        <v>8000</v>
      </c>
      <c r="T102" s="497"/>
      <c r="U102" s="548"/>
      <c r="V102" s="38">
        <f t="shared" si="9"/>
        <v>0</v>
      </c>
      <c r="W102" s="228">
        <f t="shared" si="10"/>
        <v>0</v>
      </c>
      <c r="X102" s="46">
        <f t="shared" si="11"/>
        <v>0</v>
      </c>
      <c r="Y102" s="228">
        <f t="shared" si="7"/>
        <v>0</v>
      </c>
      <c r="Z102" s="506"/>
      <c r="AA102" s="238">
        <f t="shared" si="12"/>
        <v>0</v>
      </c>
    </row>
    <row r="103" spans="1:27" ht="15">
      <c r="A103" s="520" t="s">
        <v>419</v>
      </c>
      <c r="B103" s="60" t="s">
        <v>369</v>
      </c>
      <c r="C103" s="39" t="s">
        <v>33</v>
      </c>
      <c r="D103" s="38"/>
      <c r="E103" s="454" t="s">
        <v>523</v>
      </c>
      <c r="F103" s="454" t="s">
        <v>538</v>
      </c>
      <c r="G103" s="303" t="s">
        <v>570</v>
      </c>
      <c r="H103" s="123" t="s">
        <v>603</v>
      </c>
      <c r="I103" s="454" t="s">
        <v>484</v>
      </c>
      <c r="J103" s="39" t="s">
        <v>514</v>
      </c>
      <c r="K103" s="38" t="s">
        <v>3</v>
      </c>
      <c r="L103" s="315" t="s">
        <v>568</v>
      </c>
      <c r="M103" s="463" t="s">
        <v>484</v>
      </c>
      <c r="N103" s="535" t="s">
        <v>748</v>
      </c>
      <c r="O103" s="220"/>
      <c r="P103" s="220"/>
      <c r="Q103" s="39"/>
      <c r="R103" s="273">
        <v>1</v>
      </c>
      <c r="S103" s="158">
        <v>28000</v>
      </c>
      <c r="T103" s="497"/>
      <c r="U103" s="548"/>
      <c r="V103" s="38">
        <f t="shared" si="9"/>
        <v>0</v>
      </c>
      <c r="W103" s="228">
        <f t="shared" si="10"/>
        <v>0</v>
      </c>
      <c r="X103" s="46">
        <f t="shared" si="11"/>
        <v>0</v>
      </c>
      <c r="Y103" s="228">
        <f t="shared" si="7"/>
        <v>0</v>
      </c>
      <c r="Z103" s="506"/>
      <c r="AA103" s="238">
        <f t="shared" si="12"/>
        <v>0</v>
      </c>
    </row>
    <row r="104" spans="1:27" ht="15" customHeight="1">
      <c r="A104" s="520" t="s">
        <v>419</v>
      </c>
      <c r="B104" s="160" t="s">
        <v>275</v>
      </c>
      <c r="C104" s="175" t="s">
        <v>37</v>
      </c>
      <c r="D104" s="38" t="s">
        <v>219</v>
      </c>
      <c r="E104" s="454" t="s">
        <v>523</v>
      </c>
      <c r="F104" s="453" t="s">
        <v>538</v>
      </c>
      <c r="G104" s="303">
        <v>6</v>
      </c>
      <c r="H104" s="15" t="s">
        <v>603</v>
      </c>
      <c r="I104" s="454" t="s">
        <v>377</v>
      </c>
      <c r="J104" s="39" t="s">
        <v>513</v>
      </c>
      <c r="K104" s="38" t="s">
        <v>2</v>
      </c>
      <c r="L104" s="320" t="s">
        <v>581</v>
      </c>
      <c r="M104" s="463"/>
      <c r="N104" s="535" t="s">
        <v>832</v>
      </c>
      <c r="O104" s="220"/>
      <c r="P104" s="220" t="s">
        <v>38</v>
      </c>
      <c r="Q104" s="39"/>
      <c r="R104" s="273">
        <v>1</v>
      </c>
      <c r="S104" s="158">
        <v>28000</v>
      </c>
      <c r="T104" s="497"/>
      <c r="U104" s="548"/>
      <c r="V104" s="38">
        <f aca="true" t="shared" si="13" ref="V104:V127">U104/100*20</f>
        <v>0</v>
      </c>
      <c r="W104" s="228">
        <f t="shared" si="10"/>
        <v>0</v>
      </c>
      <c r="X104" s="46">
        <f t="shared" si="11"/>
        <v>0</v>
      </c>
      <c r="Y104" s="228">
        <f t="shared" si="7"/>
        <v>0</v>
      </c>
      <c r="Z104" s="506"/>
      <c r="AA104" s="238">
        <f t="shared" si="12"/>
        <v>0</v>
      </c>
    </row>
    <row r="105" spans="1:27" ht="30">
      <c r="A105" s="520" t="s">
        <v>419</v>
      </c>
      <c r="B105" s="60" t="s">
        <v>371</v>
      </c>
      <c r="C105" s="97" t="s">
        <v>40</v>
      </c>
      <c r="D105" s="38" t="s">
        <v>306</v>
      </c>
      <c r="E105" s="454" t="s">
        <v>523</v>
      </c>
      <c r="F105" s="453" t="s">
        <v>634</v>
      </c>
      <c r="G105" s="303">
        <v>24</v>
      </c>
      <c r="H105" s="123" t="s">
        <v>660</v>
      </c>
      <c r="I105" s="454" t="s">
        <v>377</v>
      </c>
      <c r="J105" s="15" t="s">
        <v>517</v>
      </c>
      <c r="K105" s="38" t="s">
        <v>2</v>
      </c>
      <c r="L105" s="320" t="s">
        <v>548</v>
      </c>
      <c r="M105" s="463"/>
      <c r="N105" s="535" t="s">
        <v>740</v>
      </c>
      <c r="O105" s="220"/>
      <c r="P105" s="220"/>
      <c r="Q105" s="39"/>
      <c r="R105" s="273">
        <v>0.7</v>
      </c>
      <c r="S105" s="158">
        <v>12000</v>
      </c>
      <c r="T105" s="497"/>
      <c r="U105" s="548"/>
      <c r="V105" s="38">
        <f t="shared" si="13"/>
        <v>0</v>
      </c>
      <c r="W105" s="228">
        <f t="shared" si="10"/>
        <v>0</v>
      </c>
      <c r="X105" s="46">
        <f t="shared" si="11"/>
        <v>0</v>
      </c>
      <c r="Y105" s="228">
        <f t="shared" si="7"/>
        <v>0</v>
      </c>
      <c r="Z105" s="506"/>
      <c r="AA105" s="238">
        <f t="shared" si="12"/>
        <v>0</v>
      </c>
    </row>
    <row r="106" spans="1:27" s="76" customFormat="1" ht="15">
      <c r="A106" s="554"/>
      <c r="B106" s="555"/>
      <c r="C106" s="556"/>
      <c r="D106" s="557"/>
      <c r="E106" s="557"/>
      <c r="F106" s="557"/>
      <c r="G106" s="564"/>
      <c r="H106" s="557"/>
      <c r="I106" s="557"/>
      <c r="J106" s="559"/>
      <c r="K106" s="557"/>
      <c r="L106" s="567"/>
      <c r="M106" s="557"/>
      <c r="N106" s="557"/>
      <c r="O106" s="559"/>
      <c r="P106" s="559"/>
      <c r="Q106" s="559"/>
      <c r="R106" s="554"/>
      <c r="S106" s="561"/>
      <c r="T106" s="504"/>
      <c r="U106" s="562"/>
      <c r="V106" s="260">
        <f t="shared" si="13"/>
        <v>0</v>
      </c>
      <c r="W106" s="263">
        <f t="shared" si="10"/>
        <v>0</v>
      </c>
      <c r="X106" s="263"/>
      <c r="Y106" s="263"/>
      <c r="Z106" s="563"/>
      <c r="AA106" s="282"/>
    </row>
    <row r="107" spans="1:27" ht="15">
      <c r="A107" s="520" t="s">
        <v>433</v>
      </c>
      <c r="B107" s="60" t="s">
        <v>373</v>
      </c>
      <c r="C107" s="39" t="s">
        <v>252</v>
      </c>
      <c r="D107" s="38" t="s">
        <v>313</v>
      </c>
      <c r="E107" s="453" t="s">
        <v>523</v>
      </c>
      <c r="F107" s="454" t="s">
        <v>538</v>
      </c>
      <c r="G107" s="303" t="s">
        <v>570</v>
      </c>
      <c r="H107" s="15" t="s">
        <v>667</v>
      </c>
      <c r="I107" s="454" t="s">
        <v>484</v>
      </c>
      <c r="J107" s="15" t="s">
        <v>513</v>
      </c>
      <c r="K107" s="38" t="s">
        <v>1</v>
      </c>
      <c r="L107" s="315" t="s">
        <v>543</v>
      </c>
      <c r="M107" s="463" t="s">
        <v>377</v>
      </c>
      <c r="N107" s="535" t="s">
        <v>881</v>
      </c>
      <c r="O107" s="220"/>
      <c r="P107" s="220"/>
      <c r="Q107" s="39"/>
      <c r="R107" s="273">
        <v>0.5</v>
      </c>
      <c r="S107" s="158">
        <v>8000</v>
      </c>
      <c r="T107" s="497"/>
      <c r="U107" s="548"/>
      <c r="V107" s="38">
        <f t="shared" si="13"/>
        <v>0</v>
      </c>
      <c r="W107" s="228">
        <f aca="true" t="shared" si="14" ref="W107:W127">V107*R107</f>
        <v>0</v>
      </c>
      <c r="X107" s="46">
        <f aca="true" t="shared" si="15" ref="X107:X118">W107/S107*43560</f>
        <v>0</v>
      </c>
      <c r="Y107" s="228">
        <f aca="true" t="shared" si="16" ref="Y107:Y127">X107</f>
        <v>0</v>
      </c>
      <c r="Z107" s="506"/>
      <c r="AA107" s="238">
        <f aca="true" t="shared" si="17" ref="AA107:AA118">X107*T107</f>
        <v>0</v>
      </c>
    </row>
    <row r="108" spans="1:27" ht="30">
      <c r="A108" s="520" t="s">
        <v>433</v>
      </c>
      <c r="B108" s="43" t="s">
        <v>803</v>
      </c>
      <c r="C108" s="39" t="s">
        <v>264</v>
      </c>
      <c r="D108" s="38"/>
      <c r="E108" s="454" t="s">
        <v>520</v>
      </c>
      <c r="F108" s="454" t="s">
        <v>538</v>
      </c>
      <c r="G108" s="303">
        <v>54</v>
      </c>
      <c r="H108" s="123" t="s">
        <v>419</v>
      </c>
      <c r="I108" s="454" t="s">
        <v>484</v>
      </c>
      <c r="J108" s="39" t="s">
        <v>514</v>
      </c>
      <c r="K108" s="38" t="s">
        <v>1</v>
      </c>
      <c r="L108" s="315"/>
      <c r="M108" s="463" t="s">
        <v>377</v>
      </c>
      <c r="N108" s="552">
        <v>345789</v>
      </c>
      <c r="O108" s="222" t="s">
        <v>263</v>
      </c>
      <c r="P108" s="222" t="s">
        <v>263</v>
      </c>
      <c r="Q108" s="39" t="s">
        <v>884</v>
      </c>
      <c r="R108" s="273">
        <v>0.8</v>
      </c>
      <c r="S108" s="158">
        <v>17125</v>
      </c>
      <c r="T108" s="497"/>
      <c r="U108" s="548"/>
      <c r="V108" s="38">
        <f t="shared" si="13"/>
        <v>0</v>
      </c>
      <c r="W108" s="228">
        <f t="shared" si="14"/>
        <v>0</v>
      </c>
      <c r="X108" s="46">
        <f t="shared" si="15"/>
        <v>0</v>
      </c>
      <c r="Y108" s="228">
        <f t="shared" si="16"/>
        <v>0</v>
      </c>
      <c r="Z108" s="506"/>
      <c r="AA108" s="238">
        <f t="shared" si="17"/>
        <v>0</v>
      </c>
    </row>
    <row r="109" spans="1:27" ht="15">
      <c r="A109" s="520" t="s">
        <v>433</v>
      </c>
      <c r="B109" s="60" t="s">
        <v>494</v>
      </c>
      <c r="C109" s="39" t="s">
        <v>496</v>
      </c>
      <c r="D109" s="38" t="s">
        <v>330</v>
      </c>
      <c r="E109" s="454" t="s">
        <v>523</v>
      </c>
      <c r="F109" s="453" t="s">
        <v>635</v>
      </c>
      <c r="G109" s="303">
        <v>24</v>
      </c>
      <c r="H109" s="15" t="s">
        <v>965</v>
      </c>
      <c r="I109" s="454" t="s">
        <v>484</v>
      </c>
      <c r="J109" s="15" t="s">
        <v>513</v>
      </c>
      <c r="K109" s="38"/>
      <c r="L109" s="315"/>
      <c r="M109" s="463" t="s">
        <v>541</v>
      </c>
      <c r="N109" s="535" t="s">
        <v>740</v>
      </c>
      <c r="O109" s="222"/>
      <c r="P109" s="220" t="s">
        <v>495</v>
      </c>
      <c r="Q109" s="39"/>
      <c r="R109" s="273">
        <v>0.5</v>
      </c>
      <c r="S109" s="158">
        <v>6900</v>
      </c>
      <c r="T109" s="497"/>
      <c r="U109" s="548"/>
      <c r="V109" s="38">
        <f t="shared" si="13"/>
        <v>0</v>
      </c>
      <c r="W109" s="228">
        <f t="shared" si="14"/>
        <v>0</v>
      </c>
      <c r="X109" s="46">
        <f t="shared" si="15"/>
        <v>0</v>
      </c>
      <c r="Y109" s="228">
        <f t="shared" si="16"/>
        <v>0</v>
      </c>
      <c r="Z109" s="202">
        <v>24</v>
      </c>
      <c r="AA109" s="238">
        <f t="shared" si="17"/>
        <v>0</v>
      </c>
    </row>
    <row r="110" spans="1:27" ht="15">
      <c r="A110" s="520" t="s">
        <v>433</v>
      </c>
      <c r="B110" s="160" t="s">
        <v>691</v>
      </c>
      <c r="C110" s="175" t="s">
        <v>324</v>
      </c>
      <c r="D110" s="38" t="s">
        <v>309</v>
      </c>
      <c r="E110" s="454" t="s">
        <v>523</v>
      </c>
      <c r="F110" s="453" t="s">
        <v>634</v>
      </c>
      <c r="G110" s="299" t="s">
        <v>535</v>
      </c>
      <c r="H110" s="15" t="s">
        <v>661</v>
      </c>
      <c r="I110" s="454" t="s">
        <v>484</v>
      </c>
      <c r="J110" s="15" t="s">
        <v>513</v>
      </c>
      <c r="K110" s="38" t="s">
        <v>1</v>
      </c>
      <c r="L110" s="315">
        <v>7</v>
      </c>
      <c r="M110" s="463" t="s">
        <v>484</v>
      </c>
      <c r="N110" s="535" t="s">
        <v>832</v>
      </c>
      <c r="O110" s="222" t="s">
        <v>696</v>
      </c>
      <c r="P110" s="222" t="s">
        <v>696</v>
      </c>
      <c r="Q110" s="39"/>
      <c r="R110" s="273">
        <v>0.5</v>
      </c>
      <c r="S110" s="158">
        <v>7115</v>
      </c>
      <c r="T110" s="497"/>
      <c r="U110" s="548"/>
      <c r="V110" s="38">
        <f t="shared" si="13"/>
        <v>0</v>
      </c>
      <c r="W110" s="228">
        <f t="shared" si="14"/>
        <v>0</v>
      </c>
      <c r="X110" s="46">
        <f t="shared" si="15"/>
        <v>0</v>
      </c>
      <c r="Y110" s="228">
        <f t="shared" si="16"/>
        <v>0</v>
      </c>
      <c r="Z110" s="506"/>
      <c r="AA110" s="238">
        <f t="shared" si="17"/>
        <v>0</v>
      </c>
    </row>
    <row r="111" spans="1:27" ht="15">
      <c r="A111" s="520" t="s">
        <v>433</v>
      </c>
      <c r="B111" s="60" t="s">
        <v>200</v>
      </c>
      <c r="C111" s="39" t="s">
        <v>199</v>
      </c>
      <c r="D111" s="38"/>
      <c r="E111" s="454" t="s">
        <v>523</v>
      </c>
      <c r="F111" s="454" t="s">
        <v>538</v>
      </c>
      <c r="G111" s="299" t="s">
        <v>544</v>
      </c>
      <c r="H111" s="123" t="s">
        <v>603</v>
      </c>
      <c r="I111" s="454" t="s">
        <v>377</v>
      </c>
      <c r="J111" s="39" t="s">
        <v>514</v>
      </c>
      <c r="K111" s="38" t="s">
        <v>1</v>
      </c>
      <c r="L111" s="315"/>
      <c r="M111" s="463" t="s">
        <v>377</v>
      </c>
      <c r="N111" s="553" t="s">
        <v>742</v>
      </c>
      <c r="O111" s="222" t="s">
        <v>59</v>
      </c>
      <c r="P111" s="222" t="s">
        <v>59</v>
      </c>
      <c r="Q111" s="39"/>
      <c r="R111" s="273">
        <v>2</v>
      </c>
      <c r="S111" s="158">
        <v>200000</v>
      </c>
      <c r="T111" s="497"/>
      <c r="U111" s="548"/>
      <c r="V111" s="38">
        <f t="shared" si="13"/>
        <v>0</v>
      </c>
      <c r="W111" s="228">
        <f t="shared" si="14"/>
        <v>0</v>
      </c>
      <c r="X111" s="46">
        <f t="shared" si="15"/>
        <v>0</v>
      </c>
      <c r="Y111" s="228">
        <f t="shared" si="16"/>
        <v>0</v>
      </c>
      <c r="Z111" s="506"/>
      <c r="AA111" s="238">
        <f t="shared" si="17"/>
        <v>0</v>
      </c>
    </row>
    <row r="112" spans="1:27" ht="14.25" customHeight="1">
      <c r="A112" s="520" t="s">
        <v>433</v>
      </c>
      <c r="B112" s="43" t="s">
        <v>279</v>
      </c>
      <c r="C112" s="39" t="s">
        <v>79</v>
      </c>
      <c r="D112" s="38"/>
      <c r="E112" s="454" t="s">
        <v>520</v>
      </c>
      <c r="F112" s="454" t="s">
        <v>538</v>
      </c>
      <c r="G112" s="303">
        <v>12</v>
      </c>
      <c r="H112" s="123" t="s">
        <v>419</v>
      </c>
      <c r="I112" s="454" t="s">
        <v>377</v>
      </c>
      <c r="J112" s="39" t="s">
        <v>514</v>
      </c>
      <c r="K112" s="38" t="s">
        <v>1</v>
      </c>
      <c r="L112" s="315"/>
      <c r="M112" s="463" t="s">
        <v>377</v>
      </c>
      <c r="N112" s="535" t="s">
        <v>832</v>
      </c>
      <c r="O112" s="222"/>
      <c r="P112" s="220"/>
      <c r="Q112" s="39" t="s">
        <v>920</v>
      </c>
      <c r="R112" s="273">
        <v>1.9</v>
      </c>
      <c r="S112" s="158">
        <v>180000</v>
      </c>
      <c r="T112" s="497"/>
      <c r="U112" s="548"/>
      <c r="V112" s="38">
        <f t="shared" si="13"/>
        <v>0</v>
      </c>
      <c r="W112" s="228">
        <f t="shared" si="14"/>
        <v>0</v>
      </c>
      <c r="X112" s="46">
        <f t="shared" si="15"/>
        <v>0</v>
      </c>
      <c r="Y112" s="228">
        <f t="shared" si="16"/>
        <v>0</v>
      </c>
      <c r="Z112" s="506"/>
      <c r="AA112" s="238">
        <f t="shared" si="17"/>
        <v>0</v>
      </c>
    </row>
    <row r="113" spans="1:27" ht="15" customHeight="1">
      <c r="A113" s="520" t="s">
        <v>433</v>
      </c>
      <c r="B113" s="43" t="s">
        <v>504</v>
      </c>
      <c r="C113" s="39" t="s">
        <v>506</v>
      </c>
      <c r="D113" s="38"/>
      <c r="E113" s="454" t="s">
        <v>523</v>
      </c>
      <c r="F113" s="454" t="s">
        <v>538</v>
      </c>
      <c r="G113" s="303">
        <v>12</v>
      </c>
      <c r="H113" s="123" t="s">
        <v>603</v>
      </c>
      <c r="I113" s="453" t="s">
        <v>484</v>
      </c>
      <c r="J113" s="39" t="s">
        <v>513</v>
      </c>
      <c r="K113" s="38"/>
      <c r="L113" s="315"/>
      <c r="M113" s="463"/>
      <c r="N113" s="553" t="s">
        <v>742</v>
      </c>
      <c r="O113" s="222" t="s">
        <v>505</v>
      </c>
      <c r="P113" s="222" t="s">
        <v>505</v>
      </c>
      <c r="Q113" s="39"/>
      <c r="R113" s="273">
        <v>0.6</v>
      </c>
      <c r="S113" s="148">
        <v>9000</v>
      </c>
      <c r="T113" s="497"/>
      <c r="U113" s="548"/>
      <c r="V113" s="38">
        <f t="shared" si="13"/>
        <v>0</v>
      </c>
      <c r="W113" s="228">
        <f t="shared" si="14"/>
        <v>0</v>
      </c>
      <c r="X113" s="46">
        <f t="shared" si="15"/>
        <v>0</v>
      </c>
      <c r="Y113" s="228">
        <f t="shared" si="16"/>
        <v>0</v>
      </c>
      <c r="Z113" s="506"/>
      <c r="AA113" s="238">
        <f t="shared" si="17"/>
        <v>0</v>
      </c>
    </row>
    <row r="114" spans="1:27" s="26" customFormat="1" ht="15">
      <c r="A114" s="457" t="s">
        <v>433</v>
      </c>
      <c r="B114" s="60" t="s">
        <v>376</v>
      </c>
      <c r="C114" s="39" t="s">
        <v>13</v>
      </c>
      <c r="D114" s="38" t="s">
        <v>309</v>
      </c>
      <c r="E114" s="454" t="s">
        <v>520</v>
      </c>
      <c r="F114" s="453" t="s">
        <v>634</v>
      </c>
      <c r="G114" s="303" t="s">
        <v>542</v>
      </c>
      <c r="H114" s="15" t="s">
        <v>993</v>
      </c>
      <c r="I114" s="454" t="s">
        <v>377</v>
      </c>
      <c r="J114" s="39" t="s">
        <v>484</v>
      </c>
      <c r="K114" s="38" t="s">
        <v>7</v>
      </c>
      <c r="L114" s="315" t="s">
        <v>596</v>
      </c>
      <c r="M114" s="463" t="s">
        <v>484</v>
      </c>
      <c r="N114" s="535" t="s">
        <v>832</v>
      </c>
      <c r="O114" s="220"/>
      <c r="P114" s="220"/>
      <c r="Q114" s="39"/>
      <c r="R114" s="273">
        <v>0.7</v>
      </c>
      <c r="S114" s="40">
        <v>12000</v>
      </c>
      <c r="T114" s="497"/>
      <c r="U114" s="548"/>
      <c r="V114" s="38">
        <f t="shared" si="13"/>
        <v>0</v>
      </c>
      <c r="W114" s="228">
        <f t="shared" si="14"/>
        <v>0</v>
      </c>
      <c r="X114" s="46">
        <f t="shared" si="15"/>
        <v>0</v>
      </c>
      <c r="Y114" s="228">
        <f t="shared" si="16"/>
        <v>0</v>
      </c>
      <c r="Z114" s="506"/>
      <c r="AA114" s="238">
        <f t="shared" si="17"/>
        <v>0</v>
      </c>
    </row>
    <row r="115" spans="1:27" ht="60">
      <c r="A115" s="520" t="s">
        <v>433</v>
      </c>
      <c r="B115" s="60" t="s">
        <v>281</v>
      </c>
      <c r="C115" s="39" t="s">
        <v>18</v>
      </c>
      <c r="D115" s="38" t="s">
        <v>330</v>
      </c>
      <c r="E115" s="454" t="s">
        <v>520</v>
      </c>
      <c r="F115" s="453" t="s">
        <v>634</v>
      </c>
      <c r="G115" s="303" t="s">
        <v>539</v>
      </c>
      <c r="H115" s="123" t="s">
        <v>603</v>
      </c>
      <c r="I115" s="454" t="s">
        <v>377</v>
      </c>
      <c r="J115" s="15" t="s">
        <v>513</v>
      </c>
      <c r="K115" s="38" t="s">
        <v>1</v>
      </c>
      <c r="L115" s="315" t="s">
        <v>568</v>
      </c>
      <c r="M115" s="463"/>
      <c r="N115" s="535" t="s">
        <v>941</v>
      </c>
      <c r="O115" s="222" t="s">
        <v>45</v>
      </c>
      <c r="P115" s="222" t="s">
        <v>45</v>
      </c>
      <c r="Q115" s="15" t="s">
        <v>942</v>
      </c>
      <c r="R115" s="273">
        <v>1</v>
      </c>
      <c r="S115" s="158">
        <v>30000</v>
      </c>
      <c r="T115" s="497"/>
      <c r="U115" s="548"/>
      <c r="V115" s="38">
        <f t="shared" si="13"/>
        <v>0</v>
      </c>
      <c r="W115" s="228">
        <f t="shared" si="14"/>
        <v>0</v>
      </c>
      <c r="X115" s="46">
        <f t="shared" si="15"/>
        <v>0</v>
      </c>
      <c r="Y115" s="228">
        <f t="shared" si="16"/>
        <v>0</v>
      </c>
      <c r="Z115" s="506"/>
      <c r="AA115" s="238">
        <f t="shared" si="17"/>
        <v>0</v>
      </c>
    </row>
    <row r="116" spans="1:27" ht="30">
      <c r="A116" s="520" t="s">
        <v>433</v>
      </c>
      <c r="B116" s="60" t="s">
        <v>282</v>
      </c>
      <c r="C116" s="39" t="s">
        <v>19</v>
      </c>
      <c r="D116" s="38" t="s">
        <v>219</v>
      </c>
      <c r="E116" s="454" t="s">
        <v>520</v>
      </c>
      <c r="F116" s="437" t="s">
        <v>538</v>
      </c>
      <c r="G116" s="299" t="s">
        <v>535</v>
      </c>
      <c r="H116" s="123" t="s">
        <v>603</v>
      </c>
      <c r="I116" s="454" t="s">
        <v>377</v>
      </c>
      <c r="J116" s="15" t="s">
        <v>513</v>
      </c>
      <c r="K116" s="38" t="s">
        <v>1</v>
      </c>
      <c r="L116" s="315" t="s">
        <v>550</v>
      </c>
      <c r="M116" s="463"/>
      <c r="N116" s="535" t="s">
        <v>740</v>
      </c>
      <c r="O116" s="222"/>
      <c r="P116" s="220"/>
      <c r="Q116" s="15" t="s">
        <v>943</v>
      </c>
      <c r="R116" s="273">
        <v>2</v>
      </c>
      <c r="S116" s="158">
        <v>200000</v>
      </c>
      <c r="T116" s="497"/>
      <c r="U116" s="548"/>
      <c r="V116" s="38">
        <f t="shared" si="13"/>
        <v>0</v>
      </c>
      <c r="W116" s="228">
        <f t="shared" si="14"/>
        <v>0</v>
      </c>
      <c r="X116" s="46">
        <f t="shared" si="15"/>
        <v>0</v>
      </c>
      <c r="Y116" s="228">
        <f t="shared" si="16"/>
        <v>0</v>
      </c>
      <c r="Z116" s="506"/>
      <c r="AA116" s="238">
        <f t="shared" si="17"/>
        <v>0</v>
      </c>
    </row>
    <row r="117" spans="1:27" ht="15">
      <c r="A117" s="520" t="s">
        <v>433</v>
      </c>
      <c r="B117" s="60" t="s">
        <v>21</v>
      </c>
      <c r="C117" s="39" t="s">
        <v>20</v>
      </c>
      <c r="D117" s="38" t="s">
        <v>219</v>
      </c>
      <c r="E117" s="454" t="s">
        <v>520</v>
      </c>
      <c r="F117" s="437" t="s">
        <v>538</v>
      </c>
      <c r="G117" s="303" t="s">
        <v>539</v>
      </c>
      <c r="H117" s="15" t="s">
        <v>667</v>
      </c>
      <c r="I117" s="454" t="s">
        <v>377</v>
      </c>
      <c r="J117" s="39" t="s">
        <v>517</v>
      </c>
      <c r="K117" s="38" t="s">
        <v>7</v>
      </c>
      <c r="L117" s="315" t="s">
        <v>543</v>
      </c>
      <c r="M117" s="463"/>
      <c r="N117" s="535" t="s">
        <v>842</v>
      </c>
      <c r="O117" s="222"/>
      <c r="P117" s="220"/>
      <c r="Q117" s="39"/>
      <c r="R117" s="273">
        <v>0.8</v>
      </c>
      <c r="S117" s="158">
        <v>16000</v>
      </c>
      <c r="T117" s="497"/>
      <c r="U117" s="548"/>
      <c r="V117" s="38">
        <f t="shared" si="13"/>
        <v>0</v>
      </c>
      <c r="W117" s="228">
        <f t="shared" si="14"/>
        <v>0</v>
      </c>
      <c r="X117" s="46">
        <f t="shared" si="15"/>
        <v>0</v>
      </c>
      <c r="Y117" s="228">
        <f t="shared" si="16"/>
        <v>0</v>
      </c>
      <c r="Z117" s="506"/>
      <c r="AA117" s="238">
        <f t="shared" si="17"/>
        <v>0</v>
      </c>
    </row>
    <row r="118" spans="1:27" ht="14.25" customHeight="1">
      <c r="A118" s="520" t="s">
        <v>433</v>
      </c>
      <c r="B118" s="60" t="s">
        <v>283</v>
      </c>
      <c r="C118" s="39" t="s">
        <v>22</v>
      </c>
      <c r="D118" s="38"/>
      <c r="E118" s="454" t="s">
        <v>523</v>
      </c>
      <c r="F118" s="453" t="s">
        <v>634</v>
      </c>
      <c r="G118" s="303">
        <v>48</v>
      </c>
      <c r="H118" s="123" t="s">
        <v>419</v>
      </c>
      <c r="I118" s="454" t="s">
        <v>377</v>
      </c>
      <c r="J118" s="39" t="s">
        <v>514</v>
      </c>
      <c r="K118" s="38" t="s">
        <v>1</v>
      </c>
      <c r="L118" s="315"/>
      <c r="M118" s="463" t="s">
        <v>377</v>
      </c>
      <c r="N118" s="535" t="s">
        <v>740</v>
      </c>
      <c r="O118" s="222" t="s">
        <v>46</v>
      </c>
      <c r="P118" s="222" t="s">
        <v>46</v>
      </c>
      <c r="Q118" s="39"/>
      <c r="R118" s="273">
        <v>0.1</v>
      </c>
      <c r="S118" s="158">
        <v>680</v>
      </c>
      <c r="T118" s="497"/>
      <c r="U118" s="548"/>
      <c r="V118" s="38">
        <f t="shared" si="13"/>
        <v>0</v>
      </c>
      <c r="W118" s="228">
        <f t="shared" si="14"/>
        <v>0</v>
      </c>
      <c r="X118" s="46">
        <f t="shared" si="15"/>
        <v>0</v>
      </c>
      <c r="Y118" s="228">
        <f t="shared" si="16"/>
        <v>0</v>
      </c>
      <c r="Z118" s="506"/>
      <c r="AA118" s="238">
        <f t="shared" si="17"/>
        <v>0</v>
      </c>
    </row>
    <row r="119" spans="1:27" s="76" customFormat="1" ht="14.25" customHeight="1">
      <c r="A119" s="554"/>
      <c r="B119" s="555"/>
      <c r="C119" s="556"/>
      <c r="D119" s="557"/>
      <c r="E119" s="557"/>
      <c r="F119" s="557"/>
      <c r="G119" s="564"/>
      <c r="H119" s="557"/>
      <c r="I119" s="557"/>
      <c r="J119" s="559"/>
      <c r="K119" s="557"/>
      <c r="L119" s="557"/>
      <c r="M119" s="565"/>
      <c r="N119" s="557"/>
      <c r="O119" s="566"/>
      <c r="P119" s="559"/>
      <c r="Q119" s="559"/>
      <c r="R119" s="554"/>
      <c r="S119" s="561"/>
      <c r="T119" s="504"/>
      <c r="U119" s="562"/>
      <c r="V119" s="260">
        <f t="shared" si="13"/>
        <v>0</v>
      </c>
      <c r="W119" s="263">
        <f t="shared" si="14"/>
        <v>0</v>
      </c>
      <c r="X119" s="263"/>
      <c r="Y119" s="263"/>
      <c r="Z119" s="563"/>
      <c r="AA119" s="282"/>
    </row>
    <row r="120" spans="1:27" ht="15">
      <c r="A120" s="520" t="s">
        <v>377</v>
      </c>
      <c r="B120" s="60" t="s">
        <v>378</v>
      </c>
      <c r="C120" s="39" t="s">
        <v>332</v>
      </c>
      <c r="D120" s="38" t="s">
        <v>330</v>
      </c>
      <c r="E120" s="454" t="s">
        <v>523</v>
      </c>
      <c r="F120" s="454" t="s">
        <v>538</v>
      </c>
      <c r="G120" s="303" t="s">
        <v>539</v>
      </c>
      <c r="H120" s="15" t="s">
        <v>667</v>
      </c>
      <c r="I120" s="454" t="s">
        <v>377</v>
      </c>
      <c r="J120" s="15" t="s">
        <v>513</v>
      </c>
      <c r="K120" s="38" t="s">
        <v>5</v>
      </c>
      <c r="L120" s="319" t="s">
        <v>557</v>
      </c>
      <c r="M120" s="463" t="s">
        <v>377</v>
      </c>
      <c r="N120" s="535" t="s">
        <v>742</v>
      </c>
      <c r="O120" s="315"/>
      <c r="P120" s="315"/>
      <c r="Q120" s="338"/>
      <c r="R120" s="15">
        <v>0.7</v>
      </c>
      <c r="S120" s="158">
        <v>12208</v>
      </c>
      <c r="T120" s="497"/>
      <c r="U120" s="548"/>
      <c r="V120" s="38">
        <f t="shared" si="13"/>
        <v>0</v>
      </c>
      <c r="W120" s="228">
        <f t="shared" si="14"/>
        <v>0</v>
      </c>
      <c r="X120" s="46">
        <f aca="true" t="shared" si="18" ref="X120:X127">W120/S120*43560</f>
        <v>0</v>
      </c>
      <c r="Y120" s="228">
        <f t="shared" si="16"/>
        <v>0</v>
      </c>
      <c r="Z120" s="506"/>
      <c r="AA120" s="238">
        <f aca="true" t="shared" si="19" ref="AA120:AA127">X120*T120</f>
        <v>0</v>
      </c>
    </row>
    <row r="121" spans="1:27" ht="15">
      <c r="A121" s="520" t="s">
        <v>377</v>
      </c>
      <c r="B121" s="160" t="s">
        <v>379</v>
      </c>
      <c r="C121" s="175" t="s">
        <v>242</v>
      </c>
      <c r="D121" s="402" t="s">
        <v>241</v>
      </c>
      <c r="E121" s="456" t="s">
        <v>523</v>
      </c>
      <c r="F121" s="463" t="s">
        <v>634</v>
      </c>
      <c r="G121" s="305" t="s">
        <v>564</v>
      </c>
      <c r="H121" s="337" t="s">
        <v>660</v>
      </c>
      <c r="I121" s="456" t="s">
        <v>484</v>
      </c>
      <c r="J121" s="338" t="s">
        <v>515</v>
      </c>
      <c r="K121" s="315" t="s">
        <v>2</v>
      </c>
      <c r="L121" s="315" t="s">
        <v>550</v>
      </c>
      <c r="M121" s="456" t="s">
        <v>484</v>
      </c>
      <c r="N121" s="462" t="s">
        <v>740</v>
      </c>
      <c r="O121" s="315"/>
      <c r="P121" s="315"/>
      <c r="Q121" s="338"/>
      <c r="R121" s="15">
        <v>0.8</v>
      </c>
      <c r="S121" s="158">
        <v>17000</v>
      </c>
      <c r="T121" s="497"/>
      <c r="U121" s="548"/>
      <c r="V121" s="38">
        <f t="shared" si="13"/>
        <v>0</v>
      </c>
      <c r="W121" s="228">
        <f t="shared" si="14"/>
        <v>0</v>
      </c>
      <c r="X121" s="46">
        <f t="shared" si="18"/>
        <v>0</v>
      </c>
      <c r="Y121" s="228">
        <f t="shared" si="16"/>
        <v>0</v>
      </c>
      <c r="Z121" s="506"/>
      <c r="AA121" s="238">
        <f t="shared" si="19"/>
        <v>0</v>
      </c>
    </row>
    <row r="122" spans="1:27" ht="15">
      <c r="A122" s="520" t="s">
        <v>377</v>
      </c>
      <c r="B122" s="60" t="s">
        <v>284</v>
      </c>
      <c r="C122" s="39" t="s">
        <v>243</v>
      </c>
      <c r="D122" s="38"/>
      <c r="E122" s="454" t="s">
        <v>520</v>
      </c>
      <c r="F122" s="453" t="s">
        <v>538</v>
      </c>
      <c r="G122" s="307" t="s">
        <v>565</v>
      </c>
      <c r="H122" s="123" t="s">
        <v>419</v>
      </c>
      <c r="I122" s="454" t="s">
        <v>484</v>
      </c>
      <c r="J122" s="39" t="s">
        <v>514</v>
      </c>
      <c r="K122" s="38" t="s">
        <v>4</v>
      </c>
      <c r="L122" s="315" t="s">
        <v>566</v>
      </c>
      <c r="M122" s="463" t="s">
        <v>541</v>
      </c>
      <c r="N122" s="535" t="s">
        <v>832</v>
      </c>
      <c r="O122" s="222"/>
      <c r="P122" s="220"/>
      <c r="Q122" s="39"/>
      <c r="R122" s="273">
        <v>0.4</v>
      </c>
      <c r="S122" s="158">
        <v>5200</v>
      </c>
      <c r="T122" s="497"/>
      <c r="U122" s="548"/>
      <c r="V122" s="38">
        <f t="shared" si="13"/>
        <v>0</v>
      </c>
      <c r="W122" s="228">
        <f t="shared" si="14"/>
        <v>0</v>
      </c>
      <c r="X122" s="46">
        <f t="shared" si="18"/>
        <v>0</v>
      </c>
      <c r="Y122" s="228">
        <f t="shared" si="16"/>
        <v>0</v>
      </c>
      <c r="Z122" s="506"/>
      <c r="AA122" s="238">
        <f t="shared" si="19"/>
        <v>0</v>
      </c>
    </row>
    <row r="123" spans="1:27" ht="105">
      <c r="A123" s="520" t="s">
        <v>377</v>
      </c>
      <c r="B123" s="60" t="s">
        <v>142</v>
      </c>
      <c r="C123" s="39" t="s">
        <v>141</v>
      </c>
      <c r="D123" s="38" t="s">
        <v>219</v>
      </c>
      <c r="E123" s="454" t="s">
        <v>523</v>
      </c>
      <c r="F123" s="453" t="s">
        <v>538</v>
      </c>
      <c r="G123" s="307" t="s">
        <v>576</v>
      </c>
      <c r="H123" s="123" t="s">
        <v>603</v>
      </c>
      <c r="I123" s="454" t="s">
        <v>483</v>
      </c>
      <c r="J123" s="15" t="s">
        <v>513</v>
      </c>
      <c r="K123" s="38" t="s">
        <v>5</v>
      </c>
      <c r="L123" s="315" t="s">
        <v>568</v>
      </c>
      <c r="M123" s="463" t="s">
        <v>484</v>
      </c>
      <c r="N123" s="535" t="s">
        <v>781</v>
      </c>
      <c r="O123" s="222"/>
      <c r="P123" s="268"/>
      <c r="Q123" s="15" t="s">
        <v>890</v>
      </c>
      <c r="R123" s="273">
        <v>0.3</v>
      </c>
      <c r="S123" s="158">
        <v>2700</v>
      </c>
      <c r="T123" s="497"/>
      <c r="U123" s="548"/>
      <c r="V123" s="38">
        <f t="shared" si="13"/>
        <v>0</v>
      </c>
      <c r="W123" s="228">
        <f t="shared" si="14"/>
        <v>0</v>
      </c>
      <c r="X123" s="46">
        <f t="shared" si="18"/>
        <v>0</v>
      </c>
      <c r="Y123" s="228">
        <f t="shared" si="16"/>
        <v>0</v>
      </c>
      <c r="Z123" s="506"/>
      <c r="AA123" s="238">
        <f t="shared" si="19"/>
        <v>0</v>
      </c>
    </row>
    <row r="124" spans="1:27" ht="15">
      <c r="A124" s="520" t="s">
        <v>377</v>
      </c>
      <c r="B124" s="43" t="s">
        <v>732</v>
      </c>
      <c r="C124" s="39" t="s">
        <v>140</v>
      </c>
      <c r="D124" s="38"/>
      <c r="E124" s="454" t="s">
        <v>523</v>
      </c>
      <c r="F124" s="454" t="s">
        <v>538</v>
      </c>
      <c r="G124" s="299" t="s">
        <v>563</v>
      </c>
      <c r="H124" s="15" t="s">
        <v>667</v>
      </c>
      <c r="I124" s="454" t="s">
        <v>484</v>
      </c>
      <c r="J124" s="15" t="s">
        <v>513</v>
      </c>
      <c r="K124" s="38" t="s">
        <v>3</v>
      </c>
      <c r="L124" s="315" t="s">
        <v>557</v>
      </c>
      <c r="M124" s="463" t="s">
        <v>484</v>
      </c>
      <c r="N124" s="535" t="s">
        <v>742</v>
      </c>
      <c r="O124" s="222" t="s">
        <v>516</v>
      </c>
      <c r="P124" s="222" t="s">
        <v>516</v>
      </c>
      <c r="Q124" s="39"/>
      <c r="R124" s="273">
        <v>0.8</v>
      </c>
      <c r="S124" s="158">
        <v>19000</v>
      </c>
      <c r="T124" s="497"/>
      <c r="U124" s="548"/>
      <c r="V124" s="38">
        <f t="shared" si="13"/>
        <v>0</v>
      </c>
      <c r="W124" s="228">
        <f t="shared" si="14"/>
        <v>0</v>
      </c>
      <c r="X124" s="46">
        <f t="shared" si="18"/>
        <v>0</v>
      </c>
      <c r="Y124" s="228">
        <f t="shared" si="16"/>
        <v>0</v>
      </c>
      <c r="Z124" s="506"/>
      <c r="AA124" s="238">
        <f t="shared" si="19"/>
        <v>0</v>
      </c>
    </row>
    <row r="125" spans="1:27" ht="30">
      <c r="A125" s="520" t="s">
        <v>377</v>
      </c>
      <c r="B125" s="60" t="s">
        <v>380</v>
      </c>
      <c r="C125" s="39" t="s">
        <v>147</v>
      </c>
      <c r="D125" s="38" t="s">
        <v>202</v>
      </c>
      <c r="E125" s="454" t="s">
        <v>523</v>
      </c>
      <c r="F125" s="453" t="s">
        <v>634</v>
      </c>
      <c r="G125" s="303" t="s">
        <v>532</v>
      </c>
      <c r="H125" s="15" t="s">
        <v>969</v>
      </c>
      <c r="I125" s="454" t="s">
        <v>484</v>
      </c>
      <c r="J125" s="39" t="s">
        <v>517</v>
      </c>
      <c r="K125" s="38" t="s">
        <v>2</v>
      </c>
      <c r="L125" s="315" t="s">
        <v>550</v>
      </c>
      <c r="M125" s="463" t="s">
        <v>541</v>
      </c>
      <c r="N125" s="553" t="s">
        <v>893</v>
      </c>
      <c r="O125" s="220"/>
      <c r="P125" s="220"/>
      <c r="Q125" s="15" t="s">
        <v>894</v>
      </c>
      <c r="R125" s="273">
        <v>0.4</v>
      </c>
      <c r="S125" s="158">
        <v>5500</v>
      </c>
      <c r="T125" s="497"/>
      <c r="U125" s="548"/>
      <c r="V125" s="38">
        <f t="shared" si="13"/>
        <v>0</v>
      </c>
      <c r="W125" s="228">
        <f t="shared" si="14"/>
        <v>0</v>
      </c>
      <c r="X125" s="46">
        <f t="shared" si="18"/>
        <v>0</v>
      </c>
      <c r="Y125" s="228">
        <f t="shared" si="16"/>
        <v>0</v>
      </c>
      <c r="Z125" s="506"/>
      <c r="AA125" s="238">
        <f t="shared" si="19"/>
        <v>0</v>
      </c>
    </row>
    <row r="126" spans="1:27" ht="30">
      <c r="A126" s="520" t="s">
        <v>377</v>
      </c>
      <c r="B126" s="60" t="s">
        <v>383</v>
      </c>
      <c r="C126" s="39" t="s">
        <v>63</v>
      </c>
      <c r="D126" s="38" t="s">
        <v>306</v>
      </c>
      <c r="E126" s="453" t="s">
        <v>523</v>
      </c>
      <c r="F126" s="454" t="s">
        <v>538</v>
      </c>
      <c r="G126" s="299" t="s">
        <v>544</v>
      </c>
      <c r="H126" s="123" t="s">
        <v>603</v>
      </c>
      <c r="I126" s="454" t="s">
        <v>484</v>
      </c>
      <c r="J126" s="15" t="s">
        <v>513</v>
      </c>
      <c r="K126" s="38" t="s">
        <v>2</v>
      </c>
      <c r="L126" s="315" t="s">
        <v>550</v>
      </c>
      <c r="M126" s="463" t="s">
        <v>484</v>
      </c>
      <c r="N126" s="553" t="s">
        <v>749</v>
      </c>
      <c r="O126" s="220"/>
      <c r="P126" s="220"/>
      <c r="Q126" s="39"/>
      <c r="R126" s="273">
        <v>0.5</v>
      </c>
      <c r="S126" s="158">
        <v>8000</v>
      </c>
      <c r="T126" s="497"/>
      <c r="U126" s="548"/>
      <c r="V126" s="38">
        <f t="shared" si="13"/>
        <v>0</v>
      </c>
      <c r="W126" s="228">
        <f t="shared" si="14"/>
        <v>0</v>
      </c>
      <c r="X126" s="46">
        <f t="shared" si="18"/>
        <v>0</v>
      </c>
      <c r="Y126" s="228">
        <f t="shared" si="16"/>
        <v>0</v>
      </c>
      <c r="Z126" s="506"/>
      <c r="AA126" s="238">
        <f t="shared" si="19"/>
        <v>0</v>
      </c>
    </row>
    <row r="127" spans="1:27" ht="17.25" customHeight="1">
      <c r="A127" s="520" t="s">
        <v>377</v>
      </c>
      <c r="B127" s="43" t="s">
        <v>100</v>
      </c>
      <c r="C127" s="39" t="s">
        <v>99</v>
      </c>
      <c r="D127" s="38"/>
      <c r="E127" s="454" t="s">
        <v>520</v>
      </c>
      <c r="F127" s="453" t="s">
        <v>634</v>
      </c>
      <c r="G127" s="303">
        <v>12</v>
      </c>
      <c r="H127" s="123" t="s">
        <v>419</v>
      </c>
      <c r="I127" s="454" t="s">
        <v>377</v>
      </c>
      <c r="J127" s="39" t="s">
        <v>514</v>
      </c>
      <c r="K127" s="38" t="s">
        <v>3</v>
      </c>
      <c r="L127" s="320" t="s">
        <v>546</v>
      </c>
      <c r="M127" s="463"/>
      <c r="N127" s="552">
        <v>4789</v>
      </c>
      <c r="O127" s="220"/>
      <c r="P127" s="222" t="s">
        <v>700</v>
      </c>
      <c r="Q127" s="100"/>
      <c r="R127" s="273">
        <v>0.2</v>
      </c>
      <c r="S127" s="158">
        <v>1100</v>
      </c>
      <c r="T127" s="497"/>
      <c r="U127" s="548"/>
      <c r="V127" s="38">
        <f t="shared" si="13"/>
        <v>0</v>
      </c>
      <c r="W127" s="228">
        <f t="shared" si="14"/>
        <v>0</v>
      </c>
      <c r="X127" s="46">
        <f t="shared" si="18"/>
        <v>0</v>
      </c>
      <c r="Y127" s="228">
        <f t="shared" si="16"/>
        <v>0</v>
      </c>
      <c r="Z127" s="506"/>
      <c r="AA127" s="238">
        <f t="shared" si="19"/>
        <v>0</v>
      </c>
    </row>
    <row r="128" spans="1:27" s="129" customFormat="1" ht="14.25" customHeight="1">
      <c r="A128" s="127"/>
      <c r="B128" s="156" t="s">
        <v>304</v>
      </c>
      <c r="C128" s="179"/>
      <c r="D128" s="410"/>
      <c r="E128" s="410"/>
      <c r="F128" s="410"/>
      <c r="G128" s="410"/>
      <c r="H128" s="410"/>
      <c r="I128" s="410"/>
      <c r="J128" s="410"/>
      <c r="K128" s="410"/>
      <c r="L128" s="410"/>
      <c r="M128" s="410"/>
      <c r="N128" s="410"/>
      <c r="O128" s="410"/>
      <c r="P128" s="410"/>
      <c r="Q128" s="410"/>
      <c r="R128" s="141"/>
      <c r="S128" s="127"/>
      <c r="T128" s="127"/>
      <c r="U128" s="546">
        <f>SUM(U48:U127)</f>
        <v>0</v>
      </c>
      <c r="V128" s="141">
        <f>SUM(V48:V127)</f>
        <v>0</v>
      </c>
      <c r="W128" s="141">
        <f>SUM(W48:W127)</f>
        <v>0</v>
      </c>
      <c r="X128" s="214">
        <f>SUM(X48:X127)</f>
        <v>0</v>
      </c>
      <c r="Y128" s="214">
        <f>SUM(Y48:Y127)</f>
        <v>0</v>
      </c>
      <c r="Z128" s="205"/>
      <c r="AA128" s="172">
        <f>SUM(AA48:AA127)</f>
        <v>0</v>
      </c>
    </row>
    <row r="129" ht="15">
      <c r="Z129" s="287"/>
    </row>
    <row r="130" spans="1:26" ht="15">
      <c r="A130" s="8" t="s">
        <v>687</v>
      </c>
      <c r="B130" s="26"/>
      <c r="C130" s="26"/>
      <c r="D130" s="328"/>
      <c r="E130" s="328"/>
      <c r="Z130" s="67"/>
    </row>
    <row r="131" spans="1:5" ht="15.75">
      <c r="A131" s="199" t="s">
        <v>726</v>
      </c>
      <c r="B131" s="26"/>
      <c r="C131" s="26"/>
      <c r="D131" s="328"/>
      <c r="E131" s="328"/>
    </row>
    <row r="132" spans="1:5" ht="15">
      <c r="A132" s="26"/>
      <c r="B132" s="26"/>
      <c r="C132" s="26"/>
      <c r="D132" s="328"/>
      <c r="E132" s="328"/>
    </row>
    <row r="133" spans="1:5" ht="75">
      <c r="A133" s="26"/>
      <c r="B133" s="619" t="s">
        <v>681</v>
      </c>
      <c r="C133" s="619"/>
      <c r="D133" s="619"/>
      <c r="E133" s="361" t="s">
        <v>723</v>
      </c>
    </row>
    <row r="134" spans="1:5" ht="15">
      <c r="A134" s="64"/>
      <c r="B134" s="620" t="s">
        <v>682</v>
      </c>
      <c r="C134" s="621"/>
      <c r="D134" s="362"/>
      <c r="E134" s="295">
        <v>12</v>
      </c>
    </row>
    <row r="135" spans="1:5" ht="15">
      <c r="A135" s="26"/>
      <c r="B135" s="614" t="s">
        <v>683</v>
      </c>
      <c r="C135" s="280" t="s">
        <v>950</v>
      </c>
      <c r="D135" s="363"/>
      <c r="E135" s="295">
        <v>25</v>
      </c>
    </row>
    <row r="136" spans="1:5" ht="15">
      <c r="A136" s="26"/>
      <c r="B136" s="614"/>
      <c r="C136" s="281" t="s">
        <v>948</v>
      </c>
      <c r="D136" s="363"/>
      <c r="E136" s="295">
        <v>35</v>
      </c>
    </row>
    <row r="137" spans="1:5" ht="15">
      <c r="A137" s="26"/>
      <c r="B137" s="614"/>
      <c r="C137" s="281" t="s">
        <v>949</v>
      </c>
      <c r="D137" s="363"/>
      <c r="E137" s="295">
        <v>56</v>
      </c>
    </row>
  </sheetData>
  <sheetProtection/>
  <mergeCells count="19">
    <mergeCell ref="A12:AA12"/>
    <mergeCell ref="A14:AA14"/>
    <mergeCell ref="A4:AA4"/>
    <mergeCell ref="A7:AA7"/>
    <mergeCell ref="A28:W28"/>
    <mergeCell ref="A17:Q17"/>
    <mergeCell ref="R17:S17"/>
    <mergeCell ref="T17:U17"/>
    <mergeCell ref="A11:AA11"/>
    <mergeCell ref="B135:B137"/>
    <mergeCell ref="V46:AA46"/>
    <mergeCell ref="V17:AA17"/>
    <mergeCell ref="B133:D133"/>
    <mergeCell ref="B134:C134"/>
    <mergeCell ref="A33:AA33"/>
    <mergeCell ref="A42:AA42"/>
    <mergeCell ref="A46:Q46"/>
    <mergeCell ref="R46:S46"/>
    <mergeCell ref="T46:U46"/>
  </mergeCells>
  <printOptions/>
  <pageMargins left="0.7" right="0.7" top="0.75" bottom="0.75" header="0.3" footer="0.3"/>
  <pageSetup horizontalDpi="300" verticalDpi="300" orientation="landscape" paperSize="17" r:id="rId1"/>
</worksheet>
</file>

<file path=xl/worksheets/sheet9.xml><?xml version="1.0" encoding="utf-8"?>
<worksheet xmlns="http://schemas.openxmlformats.org/spreadsheetml/2006/main" xmlns:r="http://schemas.openxmlformats.org/officeDocument/2006/relationships">
  <dimension ref="A1:AH101"/>
  <sheetViews>
    <sheetView zoomScalePageLayoutView="0" workbookViewId="0" topLeftCell="A1">
      <selection activeCell="A1" sqref="A1"/>
    </sheetView>
  </sheetViews>
  <sheetFormatPr defaultColWidth="9.140625" defaultRowHeight="15"/>
  <cols>
    <col min="1" max="1" width="5.8515625" style="0" customWidth="1"/>
    <col min="2" max="2" width="16.421875" style="0" customWidth="1"/>
    <col min="3" max="3" width="17.140625" style="0" customWidth="1"/>
    <col min="4" max="4" width="9.140625" style="326" hidden="1" customWidth="1"/>
    <col min="5" max="5" width="9.140625" style="326" customWidth="1"/>
    <col min="6" max="6" width="5.7109375" style="326" customWidth="1"/>
    <col min="7" max="7" width="6.7109375" style="326" customWidth="1"/>
    <col min="8" max="8" width="9.140625" style="413" hidden="1" customWidth="1"/>
    <col min="9" max="9" width="7.28125" style="326" customWidth="1"/>
    <col min="10" max="10" width="6.57421875" style="326" customWidth="1"/>
    <col min="11" max="11" width="10.00390625" style="326" customWidth="1"/>
    <col min="12" max="12" width="6.8515625" style="523" customWidth="1"/>
    <col min="13" max="13" width="4.8515625" style="326" customWidth="1"/>
    <col min="14" max="14" width="11.140625" style="326" customWidth="1"/>
    <col min="15" max="16" width="9.140625" style="326" hidden="1" customWidth="1"/>
    <col min="17" max="17" width="12.140625" style="326" customWidth="1"/>
    <col min="18" max="18" width="6.28125" style="0" customWidth="1"/>
    <col min="19" max="19" width="10.7109375" style="0" bestFit="1" customWidth="1"/>
    <col min="20" max="20" width="6.8515625" style="0" customWidth="1"/>
    <col min="21" max="21" width="6.8515625" style="500" customWidth="1"/>
    <col min="22" max="22" width="6.28125" style="0" customWidth="1"/>
    <col min="23" max="23" width="6.7109375" style="185" customWidth="1"/>
    <col min="24" max="24" width="7.28125" style="196" hidden="1" customWidth="1"/>
    <col min="25" max="26" width="8.28125" style="196" customWidth="1"/>
    <col min="27" max="27" width="9.00390625" style="521" customWidth="1"/>
  </cols>
  <sheetData>
    <row r="1" spans="1:27" s="26" customFormat="1" ht="15.75">
      <c r="A1" s="19" t="s">
        <v>1090</v>
      </c>
      <c r="B1" s="27"/>
      <c r="D1" s="328"/>
      <c r="E1" s="328"/>
      <c r="F1" s="328"/>
      <c r="G1" s="329"/>
      <c r="H1" s="308"/>
      <c r="I1" s="308"/>
      <c r="J1" s="293"/>
      <c r="K1" s="308"/>
      <c r="L1" s="293"/>
      <c r="M1" s="308"/>
      <c r="N1" s="308"/>
      <c r="O1" s="330"/>
      <c r="P1" s="330"/>
      <c r="Q1" s="330"/>
      <c r="R1" s="32"/>
      <c r="S1" s="29"/>
      <c r="T1" s="30"/>
      <c r="U1" s="501"/>
      <c r="V1" s="113"/>
      <c r="W1" s="109"/>
      <c r="X1" s="70"/>
      <c r="Y1" s="70"/>
      <c r="Z1" s="70"/>
      <c r="AA1" s="79"/>
    </row>
    <row r="2" spans="1:27" s="26" customFormat="1" ht="15">
      <c r="A2" s="20"/>
      <c r="B2" s="27"/>
      <c r="D2" s="328"/>
      <c r="E2" s="328"/>
      <c r="F2" s="328"/>
      <c r="G2" s="329"/>
      <c r="H2" s="308"/>
      <c r="I2" s="308"/>
      <c r="J2" s="293"/>
      <c r="K2" s="308"/>
      <c r="L2" s="293"/>
      <c r="M2" s="308"/>
      <c r="N2" s="308"/>
      <c r="O2" s="330"/>
      <c r="P2" s="330"/>
      <c r="Q2" s="330"/>
      <c r="R2" s="32"/>
      <c r="S2" s="29"/>
      <c r="T2" s="30"/>
      <c r="U2" s="501"/>
      <c r="V2" s="113"/>
      <c r="W2" s="109"/>
      <c r="X2" s="70"/>
      <c r="Y2" s="70"/>
      <c r="Z2" s="70"/>
      <c r="AA2" s="79"/>
    </row>
    <row r="3" spans="1:34" s="26" customFormat="1" ht="15">
      <c r="A3" s="250" t="s">
        <v>809</v>
      </c>
      <c r="B3" s="103"/>
      <c r="C3" s="32"/>
      <c r="D3" s="308"/>
      <c r="E3" s="308"/>
      <c r="F3" s="308"/>
      <c r="G3" s="329"/>
      <c r="H3" s="308"/>
      <c r="I3" s="308"/>
      <c r="J3" s="293"/>
      <c r="K3" s="308"/>
      <c r="L3" s="308"/>
      <c r="M3" s="308"/>
      <c r="N3" s="308"/>
      <c r="O3" s="293"/>
      <c r="P3" s="293"/>
      <c r="Q3" s="293"/>
      <c r="R3" s="32"/>
      <c r="S3" s="440"/>
      <c r="T3" s="30"/>
      <c r="U3" s="32"/>
      <c r="V3" s="32"/>
      <c r="W3" s="32"/>
      <c r="X3" s="32"/>
      <c r="Y3" s="32"/>
      <c r="Z3" s="32"/>
      <c r="AA3" s="249"/>
      <c r="AB3" s="32"/>
      <c r="AC3" s="32"/>
      <c r="AD3" s="32"/>
      <c r="AE3" s="32"/>
      <c r="AF3" s="32"/>
      <c r="AG3" s="32"/>
      <c r="AH3" s="32"/>
    </row>
    <row r="4" spans="1:34" s="26" customFormat="1" ht="33.75" customHeight="1">
      <c r="A4" s="625" t="s">
        <v>1060</v>
      </c>
      <c r="B4" s="625"/>
      <c r="C4" s="625"/>
      <c r="D4" s="625"/>
      <c r="E4" s="625"/>
      <c r="F4" s="625"/>
      <c r="G4" s="625"/>
      <c r="H4" s="625"/>
      <c r="I4" s="625"/>
      <c r="J4" s="625"/>
      <c r="K4" s="625"/>
      <c r="L4" s="625"/>
      <c r="M4" s="625"/>
      <c r="N4" s="625"/>
      <c r="O4" s="625"/>
      <c r="P4" s="625"/>
      <c r="Q4" s="625"/>
      <c r="R4" s="625"/>
      <c r="S4" s="625"/>
      <c r="T4" s="625"/>
      <c r="U4" s="625"/>
      <c r="V4" s="625"/>
      <c r="W4" s="625"/>
      <c r="X4" s="625"/>
      <c r="Y4" s="625"/>
      <c r="Z4" s="625"/>
      <c r="AA4" s="625"/>
      <c r="AB4" s="32"/>
      <c r="AC4" s="32"/>
      <c r="AD4" s="32"/>
      <c r="AE4" s="32"/>
      <c r="AF4" s="32"/>
      <c r="AG4" s="32"/>
      <c r="AH4" s="32"/>
    </row>
    <row r="5" spans="1:34" s="26" customFormat="1" ht="15">
      <c r="A5" s="252" t="s">
        <v>981</v>
      </c>
      <c r="B5" s="7"/>
      <c r="C5" s="253"/>
      <c r="D5" s="383"/>
      <c r="E5" s="342"/>
      <c r="F5" s="342"/>
      <c r="G5" s="342"/>
      <c r="H5" s="342"/>
      <c r="I5" s="342"/>
      <c r="J5" s="342"/>
      <c r="K5" s="308"/>
      <c r="L5" s="308"/>
      <c r="M5" s="308"/>
      <c r="N5" s="308"/>
      <c r="O5" s="293"/>
      <c r="P5" s="293"/>
      <c r="Q5" s="293"/>
      <c r="R5" s="32"/>
      <c r="S5" s="440"/>
      <c r="T5" s="30"/>
      <c r="U5" s="32"/>
      <c r="V5" s="32"/>
      <c r="W5" s="32"/>
      <c r="X5" s="32"/>
      <c r="Y5" s="32"/>
      <c r="Z5" s="32"/>
      <c r="AA5" s="249"/>
      <c r="AB5" s="32"/>
      <c r="AC5" s="32"/>
      <c r="AD5" s="32"/>
      <c r="AE5" s="32"/>
      <c r="AF5" s="32"/>
      <c r="AG5" s="32"/>
      <c r="AH5" s="32"/>
    </row>
    <row r="6" spans="1:34" s="26" customFormat="1" ht="15">
      <c r="A6" s="252" t="s">
        <v>980</v>
      </c>
      <c r="B6" s="7"/>
      <c r="C6" s="7"/>
      <c r="D6" s="342"/>
      <c r="E6" s="342"/>
      <c r="F6" s="342"/>
      <c r="G6" s="342"/>
      <c r="H6" s="342"/>
      <c r="I6" s="342"/>
      <c r="J6" s="383"/>
      <c r="K6" s="308"/>
      <c r="L6" s="308"/>
      <c r="M6" s="308"/>
      <c r="N6" s="308"/>
      <c r="O6" s="293"/>
      <c r="P6" s="293"/>
      <c r="Q6" s="293"/>
      <c r="R6" s="32"/>
      <c r="S6" s="440"/>
      <c r="T6" s="30"/>
      <c r="U6" s="32"/>
      <c r="V6" s="32"/>
      <c r="W6" s="32"/>
      <c r="X6" s="32"/>
      <c r="Y6" s="32"/>
      <c r="Z6" s="32"/>
      <c r="AA6" s="249"/>
      <c r="AB6" s="32"/>
      <c r="AC6" s="32"/>
      <c r="AD6" s="32"/>
      <c r="AE6" s="32"/>
      <c r="AF6" s="32"/>
      <c r="AG6" s="32"/>
      <c r="AH6" s="32"/>
    </row>
    <row r="7" spans="1:34" s="26" customFormat="1" ht="30.75" customHeight="1">
      <c r="A7" s="628" t="s">
        <v>979</v>
      </c>
      <c r="B7" s="628"/>
      <c r="C7" s="628"/>
      <c r="D7" s="628"/>
      <c r="E7" s="628"/>
      <c r="F7" s="628"/>
      <c r="G7" s="628"/>
      <c r="H7" s="628"/>
      <c r="I7" s="628"/>
      <c r="J7" s="628"/>
      <c r="K7" s="628"/>
      <c r="L7" s="628"/>
      <c r="M7" s="628"/>
      <c r="N7" s="628"/>
      <c r="O7" s="628"/>
      <c r="P7" s="628"/>
      <c r="Q7" s="628"/>
      <c r="R7" s="628"/>
      <c r="S7" s="628"/>
      <c r="T7" s="628"/>
      <c r="U7" s="628"/>
      <c r="V7" s="628"/>
      <c r="W7" s="628"/>
      <c r="X7" s="628"/>
      <c r="Y7" s="628"/>
      <c r="Z7" s="628"/>
      <c r="AA7" s="628"/>
      <c r="AB7" s="32"/>
      <c r="AC7" s="32"/>
      <c r="AD7" s="32"/>
      <c r="AE7" s="32"/>
      <c r="AF7" s="32"/>
      <c r="AG7" s="32"/>
      <c r="AH7" s="32"/>
    </row>
    <row r="8" spans="1:34" s="26" customFormat="1" ht="15">
      <c r="A8" s="78"/>
      <c r="B8" s="103"/>
      <c r="C8" s="32"/>
      <c r="D8" s="308"/>
      <c r="E8" s="308"/>
      <c r="F8" s="308"/>
      <c r="G8" s="329"/>
      <c r="H8" s="308"/>
      <c r="I8" s="308"/>
      <c r="J8" s="293"/>
      <c r="K8" s="308"/>
      <c r="L8" s="308"/>
      <c r="M8" s="308"/>
      <c r="N8" s="308"/>
      <c r="O8" s="293"/>
      <c r="P8" s="293"/>
      <c r="Q8" s="293"/>
      <c r="R8" s="32"/>
      <c r="S8" s="440"/>
      <c r="T8" s="32"/>
      <c r="U8" s="32"/>
      <c r="V8" s="32"/>
      <c r="W8" s="32"/>
      <c r="X8" s="32"/>
      <c r="Y8" s="32"/>
      <c r="Z8" s="32"/>
      <c r="AA8" s="249"/>
      <c r="AB8" s="32"/>
      <c r="AC8" s="32"/>
      <c r="AD8" s="32"/>
      <c r="AE8" s="32"/>
      <c r="AF8" s="32"/>
      <c r="AG8" s="32"/>
      <c r="AH8" s="32"/>
    </row>
    <row r="9" spans="1:34" s="26" customFormat="1" ht="15">
      <c r="A9" s="188" t="s">
        <v>1067</v>
      </c>
      <c r="B9" s="103"/>
      <c r="C9" s="32"/>
      <c r="D9" s="308"/>
      <c r="E9" s="308"/>
      <c r="F9" s="308"/>
      <c r="G9" s="329"/>
      <c r="H9" s="308"/>
      <c r="I9" s="308"/>
      <c r="J9" s="293"/>
      <c r="K9" s="308"/>
      <c r="L9" s="308"/>
      <c r="M9" s="308"/>
      <c r="N9" s="308"/>
      <c r="O9" s="293"/>
      <c r="P9" s="293"/>
      <c r="Q9" s="293"/>
      <c r="R9" s="32"/>
      <c r="S9" s="440"/>
      <c r="T9" s="30"/>
      <c r="U9" s="32"/>
      <c r="V9" s="32"/>
      <c r="W9" s="32"/>
      <c r="X9" s="32"/>
      <c r="Y9" s="32"/>
      <c r="Z9" s="32"/>
      <c r="AA9" s="249"/>
      <c r="AB9" s="32"/>
      <c r="AC9" s="32"/>
      <c r="AD9" s="32"/>
      <c r="AE9" s="32"/>
      <c r="AF9" s="32"/>
      <c r="AG9" s="32"/>
      <c r="AH9" s="32"/>
    </row>
    <row r="10" spans="1:34" s="26" customFormat="1" ht="15">
      <c r="A10" s="24" t="s">
        <v>1078</v>
      </c>
      <c r="B10" s="103"/>
      <c r="C10" s="32"/>
      <c r="D10" s="308"/>
      <c r="E10" s="308"/>
      <c r="F10" s="308"/>
      <c r="G10" s="329"/>
      <c r="H10" s="308"/>
      <c r="I10" s="308"/>
      <c r="J10" s="293"/>
      <c r="K10" s="308"/>
      <c r="L10" s="308"/>
      <c r="M10" s="308"/>
      <c r="N10" s="308"/>
      <c r="O10" s="293"/>
      <c r="P10" s="293"/>
      <c r="Q10" s="293"/>
      <c r="R10" s="32"/>
      <c r="S10" s="440"/>
      <c r="T10" s="30"/>
      <c r="U10" s="32"/>
      <c r="V10" s="32"/>
      <c r="W10" s="32"/>
      <c r="X10" s="32"/>
      <c r="Y10" s="32"/>
      <c r="Z10" s="32"/>
      <c r="AA10" s="249"/>
      <c r="AB10" s="32"/>
      <c r="AC10" s="32"/>
      <c r="AD10" s="32"/>
      <c r="AE10" s="32"/>
      <c r="AF10" s="32"/>
      <c r="AG10" s="32"/>
      <c r="AH10" s="32"/>
    </row>
    <row r="11" spans="1:34" s="26" customFormat="1" ht="30" customHeight="1">
      <c r="A11" s="629" t="s">
        <v>1013</v>
      </c>
      <c r="B11" s="630"/>
      <c r="C11" s="630"/>
      <c r="D11" s="630"/>
      <c r="E11" s="630"/>
      <c r="F11" s="630"/>
      <c r="G11" s="630"/>
      <c r="H11" s="630"/>
      <c r="I11" s="630"/>
      <c r="J11" s="630"/>
      <c r="K11" s="630"/>
      <c r="L11" s="630"/>
      <c r="M11" s="630"/>
      <c r="N11" s="630"/>
      <c r="O11" s="630"/>
      <c r="P11" s="630"/>
      <c r="Q11" s="630"/>
      <c r="R11" s="630"/>
      <c r="S11" s="630"/>
      <c r="T11" s="630"/>
      <c r="U11" s="630"/>
      <c r="V11" s="630"/>
      <c r="W11" s="630"/>
      <c r="X11" s="630"/>
      <c r="Y11" s="630"/>
      <c r="Z11" s="630"/>
      <c r="AA11" s="630"/>
      <c r="AB11" s="32"/>
      <c r="AC11" s="32"/>
      <c r="AD11" s="32"/>
      <c r="AE11" s="32"/>
      <c r="AF11" s="32"/>
      <c r="AG11" s="32"/>
      <c r="AH11" s="32"/>
    </row>
    <row r="12" spans="1:34" s="26" customFormat="1" ht="31.5" customHeight="1">
      <c r="A12" s="629" t="s">
        <v>982</v>
      </c>
      <c r="B12" s="629"/>
      <c r="C12" s="629"/>
      <c r="D12" s="629"/>
      <c r="E12" s="629"/>
      <c r="F12" s="629"/>
      <c r="G12" s="629"/>
      <c r="H12" s="629"/>
      <c r="I12" s="629"/>
      <c r="J12" s="629"/>
      <c r="K12" s="629"/>
      <c r="L12" s="629"/>
      <c r="M12" s="629"/>
      <c r="N12" s="629"/>
      <c r="O12" s="629"/>
      <c r="P12" s="629"/>
      <c r="Q12" s="629"/>
      <c r="R12" s="629"/>
      <c r="S12" s="629"/>
      <c r="T12" s="629"/>
      <c r="U12" s="629"/>
      <c r="V12" s="629"/>
      <c r="W12" s="629"/>
      <c r="X12" s="629"/>
      <c r="Y12" s="629"/>
      <c r="Z12" s="629"/>
      <c r="AA12" s="629"/>
      <c r="AB12" s="32"/>
      <c r="AC12" s="32"/>
      <c r="AD12" s="32"/>
      <c r="AE12" s="32"/>
      <c r="AF12" s="32"/>
      <c r="AG12" s="32"/>
      <c r="AH12" s="32"/>
    </row>
    <row r="13" spans="1:34" s="26" customFormat="1" ht="15">
      <c r="A13" s="24" t="s">
        <v>983</v>
      </c>
      <c r="B13" s="103"/>
      <c r="C13" s="32"/>
      <c r="D13" s="308"/>
      <c r="E13" s="308"/>
      <c r="F13" s="308"/>
      <c r="G13" s="329"/>
      <c r="H13" s="308"/>
      <c r="I13" s="308"/>
      <c r="J13" s="293"/>
      <c r="K13" s="308"/>
      <c r="L13" s="308"/>
      <c r="M13" s="308"/>
      <c r="N13" s="308"/>
      <c r="O13" s="293"/>
      <c r="P13" s="293"/>
      <c r="Q13" s="293"/>
      <c r="R13" s="32"/>
      <c r="S13" s="440"/>
      <c r="T13" s="30"/>
      <c r="U13" s="32"/>
      <c r="V13" s="32"/>
      <c r="W13" s="32"/>
      <c r="X13" s="32"/>
      <c r="Y13" s="32"/>
      <c r="Z13" s="32"/>
      <c r="AA13" s="249"/>
      <c r="AB13" s="32"/>
      <c r="AC13" s="32"/>
      <c r="AD13" s="32"/>
      <c r="AE13" s="32"/>
      <c r="AF13" s="32"/>
      <c r="AG13" s="32"/>
      <c r="AH13" s="32"/>
    </row>
    <row r="14" spans="1:34" s="26" customFormat="1" ht="27.75" customHeight="1">
      <c r="A14" s="629" t="s">
        <v>1082</v>
      </c>
      <c r="B14" s="630"/>
      <c r="C14" s="630"/>
      <c r="D14" s="630"/>
      <c r="E14" s="630"/>
      <c r="F14" s="630"/>
      <c r="G14" s="630"/>
      <c r="H14" s="630"/>
      <c r="I14" s="630"/>
      <c r="J14" s="630"/>
      <c r="K14" s="630"/>
      <c r="L14" s="630"/>
      <c r="M14" s="630"/>
      <c r="N14" s="630"/>
      <c r="O14" s="630"/>
      <c r="P14" s="630"/>
      <c r="Q14" s="630"/>
      <c r="R14" s="630"/>
      <c r="S14" s="630"/>
      <c r="T14" s="630"/>
      <c r="U14" s="630"/>
      <c r="V14" s="630"/>
      <c r="W14" s="630"/>
      <c r="X14" s="630"/>
      <c r="Y14" s="630"/>
      <c r="Z14" s="630"/>
      <c r="AA14" s="630"/>
      <c r="AB14" s="32"/>
      <c r="AC14" s="32"/>
      <c r="AD14" s="32"/>
      <c r="AE14" s="32"/>
      <c r="AF14" s="32"/>
      <c r="AG14" s="32"/>
      <c r="AH14" s="32"/>
    </row>
    <row r="15" spans="1:27" s="26" customFormat="1" ht="15">
      <c r="A15" s="2"/>
      <c r="B15" s="27"/>
      <c r="D15" s="328"/>
      <c r="E15" s="328"/>
      <c r="F15" s="328"/>
      <c r="G15" s="329"/>
      <c r="H15" s="308"/>
      <c r="I15" s="308"/>
      <c r="J15" s="293"/>
      <c r="K15" s="308"/>
      <c r="L15" s="293"/>
      <c r="M15" s="308"/>
      <c r="N15" s="308"/>
      <c r="O15" s="330"/>
      <c r="P15" s="330"/>
      <c r="Q15" s="330"/>
      <c r="R15" s="32"/>
      <c r="S15" s="29"/>
      <c r="T15" s="30"/>
      <c r="U15" s="501"/>
      <c r="V15" s="113"/>
      <c r="W15" s="109"/>
      <c r="X15" s="70"/>
      <c r="Y15" s="70"/>
      <c r="Z15" s="70"/>
      <c r="AA15" s="79"/>
    </row>
    <row r="16" spans="1:27" s="26" customFormat="1" ht="15">
      <c r="A16" s="2" t="s">
        <v>1076</v>
      </c>
      <c r="B16" s="27"/>
      <c r="D16" s="328"/>
      <c r="E16" s="328"/>
      <c r="F16" s="328"/>
      <c r="G16" s="329"/>
      <c r="H16" s="308"/>
      <c r="I16" s="308"/>
      <c r="J16" s="293"/>
      <c r="K16" s="308"/>
      <c r="L16" s="293"/>
      <c r="M16" s="308"/>
      <c r="N16" s="308"/>
      <c r="O16" s="330"/>
      <c r="P16" s="330"/>
      <c r="Q16" s="330"/>
      <c r="R16" s="32"/>
      <c r="S16" s="29"/>
      <c r="T16" s="30"/>
      <c r="U16" s="501"/>
      <c r="V16" s="113"/>
      <c r="W16" s="109"/>
      <c r="X16" s="70"/>
      <c r="Y16" s="70"/>
      <c r="Z16" s="70"/>
      <c r="AA16" s="79"/>
    </row>
    <row r="17" spans="1:27" s="26" customFormat="1" ht="30" customHeight="1">
      <c r="A17" s="622" t="s">
        <v>10</v>
      </c>
      <c r="B17" s="623"/>
      <c r="C17" s="623"/>
      <c r="D17" s="623"/>
      <c r="E17" s="623"/>
      <c r="F17" s="623"/>
      <c r="G17" s="623"/>
      <c r="H17" s="623"/>
      <c r="I17" s="623"/>
      <c r="J17" s="623"/>
      <c r="K17" s="623"/>
      <c r="L17" s="623"/>
      <c r="M17" s="623"/>
      <c r="N17" s="623"/>
      <c r="O17" s="623"/>
      <c r="P17" s="623"/>
      <c r="Q17" s="624"/>
      <c r="R17" s="610" t="s">
        <v>11</v>
      </c>
      <c r="S17" s="611"/>
      <c r="T17" s="652" t="s">
        <v>651</v>
      </c>
      <c r="U17" s="653"/>
      <c r="V17" s="618" t="s">
        <v>652</v>
      </c>
      <c r="W17" s="618"/>
      <c r="X17" s="618"/>
      <c r="Y17" s="618"/>
      <c r="Z17" s="618"/>
      <c r="AA17" s="618"/>
    </row>
    <row r="18" spans="1:27" s="26" customFormat="1" ht="88.5" customHeight="1">
      <c r="A18" s="35" t="s">
        <v>417</v>
      </c>
      <c r="B18" s="23" t="s">
        <v>414</v>
      </c>
      <c r="C18" s="36" t="s">
        <v>415</v>
      </c>
      <c r="D18" s="333" t="s">
        <v>416</v>
      </c>
      <c r="E18" s="333" t="s">
        <v>56</v>
      </c>
      <c r="F18" s="333" t="s">
        <v>57</v>
      </c>
      <c r="G18" s="334" t="s">
        <v>58</v>
      </c>
      <c r="H18" s="25" t="s">
        <v>713</v>
      </c>
      <c r="I18" s="313" t="s">
        <v>646</v>
      </c>
      <c r="J18" s="313" t="s">
        <v>650</v>
      </c>
      <c r="K18" s="313" t="s">
        <v>0</v>
      </c>
      <c r="L18" s="313" t="s">
        <v>9</v>
      </c>
      <c r="M18" s="313" t="s">
        <v>524</v>
      </c>
      <c r="N18" s="313" t="s">
        <v>12</v>
      </c>
      <c r="O18" s="333" t="s">
        <v>418</v>
      </c>
      <c r="P18" s="333" t="s">
        <v>52</v>
      </c>
      <c r="Q18" s="333" t="s">
        <v>305</v>
      </c>
      <c r="R18" s="25" t="s">
        <v>645</v>
      </c>
      <c r="S18" s="13" t="s">
        <v>986</v>
      </c>
      <c r="T18" s="468" t="s">
        <v>988</v>
      </c>
      <c r="U18" s="496" t="s">
        <v>1069</v>
      </c>
      <c r="V18" s="114" t="s">
        <v>647</v>
      </c>
      <c r="W18" s="518" t="s">
        <v>648</v>
      </c>
      <c r="X18" s="68" t="s">
        <v>54</v>
      </c>
      <c r="Y18" s="518" t="s">
        <v>54</v>
      </c>
      <c r="Z18" s="203" t="s">
        <v>751</v>
      </c>
      <c r="AA18" s="236" t="s">
        <v>55</v>
      </c>
    </row>
    <row r="19" spans="1:27" s="26" customFormat="1" ht="75">
      <c r="A19" s="15" t="s">
        <v>433</v>
      </c>
      <c r="B19" s="43" t="s">
        <v>339</v>
      </c>
      <c r="C19" s="39" t="s">
        <v>251</v>
      </c>
      <c r="D19" s="38" t="s">
        <v>320</v>
      </c>
      <c r="E19" s="125" t="s">
        <v>523</v>
      </c>
      <c r="F19" s="125" t="s">
        <v>634</v>
      </c>
      <c r="G19" s="303" t="s">
        <v>532</v>
      </c>
      <c r="H19" s="15" t="s">
        <v>967</v>
      </c>
      <c r="I19" s="38" t="s">
        <v>484</v>
      </c>
      <c r="J19" s="39" t="s">
        <v>485</v>
      </c>
      <c r="K19" s="38" t="s">
        <v>1</v>
      </c>
      <c r="L19" s="338" t="s">
        <v>550</v>
      </c>
      <c r="M19" s="311" t="s">
        <v>377</v>
      </c>
      <c r="N19" s="319" t="s">
        <v>740</v>
      </c>
      <c r="O19" s="222"/>
      <c r="P19" s="220"/>
      <c r="Q19" s="39" t="s">
        <v>880</v>
      </c>
      <c r="R19" s="15">
        <v>0.7</v>
      </c>
      <c r="S19" s="96">
        <v>11000</v>
      </c>
      <c r="T19" s="497"/>
      <c r="U19" s="498"/>
      <c r="V19" s="33">
        <f aca="true" t="shared" si="0" ref="V19:V24">U19/100*60</f>
        <v>0</v>
      </c>
      <c r="W19" s="241">
        <f aca="true" t="shared" si="1" ref="W19:W24">V19*R19</f>
        <v>0</v>
      </c>
      <c r="X19" s="46">
        <f aca="true" t="shared" si="2" ref="X19:X24">(W19/S19*43560)/16</f>
        <v>0</v>
      </c>
      <c r="Y19" s="241">
        <f>X19</f>
        <v>0</v>
      </c>
      <c r="Z19" s="246"/>
      <c r="AA19" s="238">
        <f aca="true" t="shared" si="3" ref="AA19:AA24">X19*(T19)</f>
        <v>0</v>
      </c>
    </row>
    <row r="20" spans="1:27" ht="30">
      <c r="A20" s="15" t="s">
        <v>433</v>
      </c>
      <c r="B20" s="59" t="s">
        <v>435</v>
      </c>
      <c r="C20" s="34" t="s">
        <v>253</v>
      </c>
      <c r="D20" s="336" t="s">
        <v>326</v>
      </c>
      <c r="E20" s="315" t="s">
        <v>627</v>
      </c>
      <c r="F20" s="311" t="s">
        <v>634</v>
      </c>
      <c r="G20" s="303" t="s">
        <v>571</v>
      </c>
      <c r="H20" s="15" t="s">
        <v>960</v>
      </c>
      <c r="I20" s="315" t="s">
        <v>377</v>
      </c>
      <c r="J20" s="338" t="s">
        <v>485</v>
      </c>
      <c r="K20" s="315" t="s">
        <v>1</v>
      </c>
      <c r="L20" s="338" t="s">
        <v>557</v>
      </c>
      <c r="M20" s="310" t="s">
        <v>377</v>
      </c>
      <c r="N20" s="319" t="s">
        <v>740</v>
      </c>
      <c r="O20" s="315"/>
      <c r="P20" s="315"/>
      <c r="Q20" s="338"/>
      <c r="R20" s="15">
        <v>2.3</v>
      </c>
      <c r="S20" s="96">
        <v>280000</v>
      </c>
      <c r="T20" s="497"/>
      <c r="U20" s="498"/>
      <c r="V20" s="33">
        <f t="shared" si="0"/>
        <v>0</v>
      </c>
      <c r="W20" s="241">
        <f t="shared" si="1"/>
        <v>0</v>
      </c>
      <c r="X20" s="46">
        <f t="shared" si="2"/>
        <v>0</v>
      </c>
      <c r="Y20" s="241">
        <f>X20</f>
        <v>0</v>
      </c>
      <c r="Z20" s="246"/>
      <c r="AA20" s="238">
        <f t="shared" si="3"/>
        <v>0</v>
      </c>
    </row>
    <row r="21" spans="1:27" ht="60">
      <c r="A21" s="15" t="s">
        <v>433</v>
      </c>
      <c r="B21" s="60" t="s">
        <v>301</v>
      </c>
      <c r="C21" s="39" t="s">
        <v>145</v>
      </c>
      <c r="D21" s="38"/>
      <c r="E21" s="38" t="s">
        <v>523</v>
      </c>
      <c r="F21" s="38" t="s">
        <v>525</v>
      </c>
      <c r="G21" s="303">
        <v>6</v>
      </c>
      <c r="H21" s="15" t="s">
        <v>659</v>
      </c>
      <c r="I21" s="38" t="s">
        <v>377</v>
      </c>
      <c r="J21" s="39" t="s">
        <v>514</v>
      </c>
      <c r="K21" s="38" t="s">
        <v>1</v>
      </c>
      <c r="L21" s="338"/>
      <c r="M21" s="311"/>
      <c r="N21" s="427" t="s">
        <v>999</v>
      </c>
      <c r="O21" s="222"/>
      <c r="P21" s="220"/>
      <c r="Q21" s="15" t="s">
        <v>953</v>
      </c>
      <c r="R21" s="15">
        <v>1</v>
      </c>
      <c r="S21" s="96">
        <v>25000</v>
      </c>
      <c r="T21" s="497"/>
      <c r="U21" s="498"/>
      <c r="V21" s="33">
        <f t="shared" si="0"/>
        <v>0</v>
      </c>
      <c r="W21" s="241">
        <f t="shared" si="1"/>
        <v>0</v>
      </c>
      <c r="X21" s="46">
        <f t="shared" si="2"/>
        <v>0</v>
      </c>
      <c r="Y21" s="241">
        <f>X21</f>
        <v>0</v>
      </c>
      <c r="Z21" s="246"/>
      <c r="AA21" s="238">
        <f t="shared" si="3"/>
        <v>0</v>
      </c>
    </row>
    <row r="22" spans="1:27" ht="30">
      <c r="A22" s="15" t="s">
        <v>433</v>
      </c>
      <c r="B22" s="60" t="s">
        <v>374</v>
      </c>
      <c r="C22" s="39" t="s">
        <v>156</v>
      </c>
      <c r="D22" s="38" t="s">
        <v>202</v>
      </c>
      <c r="E22" s="38" t="s">
        <v>523</v>
      </c>
      <c r="F22" s="125" t="s">
        <v>634</v>
      </c>
      <c r="G22" s="303" t="s">
        <v>567</v>
      </c>
      <c r="H22" s="123" t="s">
        <v>660</v>
      </c>
      <c r="I22" s="38" t="s">
        <v>483</v>
      </c>
      <c r="J22" s="15" t="s">
        <v>513</v>
      </c>
      <c r="K22" s="38" t="s">
        <v>1</v>
      </c>
      <c r="L22" s="338" t="s">
        <v>550</v>
      </c>
      <c r="M22" s="311" t="s">
        <v>484</v>
      </c>
      <c r="N22" s="319" t="s">
        <v>740</v>
      </c>
      <c r="O22" s="220"/>
      <c r="P22" s="220"/>
      <c r="Q22" s="39"/>
      <c r="R22" s="15">
        <v>0.4</v>
      </c>
      <c r="S22" s="96">
        <v>5200</v>
      </c>
      <c r="T22" s="497"/>
      <c r="U22" s="498"/>
      <c r="V22" s="33">
        <f t="shared" si="0"/>
        <v>0</v>
      </c>
      <c r="W22" s="228">
        <f t="shared" si="1"/>
        <v>0</v>
      </c>
      <c r="X22" s="46">
        <f t="shared" si="2"/>
        <v>0</v>
      </c>
      <c r="Y22" s="228">
        <f>IF(X22&gt;Z22,"too high",X22)</f>
        <v>0</v>
      </c>
      <c r="Z22" s="246">
        <v>2</v>
      </c>
      <c r="AA22" s="238">
        <f t="shared" si="3"/>
        <v>0</v>
      </c>
    </row>
    <row r="23" spans="1:27" ht="30">
      <c r="A23" s="15" t="s">
        <v>433</v>
      </c>
      <c r="B23" s="60" t="s">
        <v>494</v>
      </c>
      <c r="C23" s="39" t="s">
        <v>496</v>
      </c>
      <c r="D23" s="38" t="s">
        <v>330</v>
      </c>
      <c r="E23" s="38" t="s">
        <v>523</v>
      </c>
      <c r="F23" s="125" t="s">
        <v>635</v>
      </c>
      <c r="G23" s="303">
        <v>24</v>
      </c>
      <c r="H23" s="15" t="s">
        <v>965</v>
      </c>
      <c r="I23" s="38" t="s">
        <v>484</v>
      </c>
      <c r="J23" s="15" t="s">
        <v>513</v>
      </c>
      <c r="K23" s="38"/>
      <c r="L23" s="338"/>
      <c r="M23" s="311" t="s">
        <v>541</v>
      </c>
      <c r="N23" s="319" t="s">
        <v>740</v>
      </c>
      <c r="O23" s="222"/>
      <c r="P23" s="220" t="s">
        <v>495</v>
      </c>
      <c r="Q23" s="39"/>
      <c r="R23" s="15">
        <v>0.5</v>
      </c>
      <c r="S23" s="96">
        <v>6900</v>
      </c>
      <c r="T23" s="497"/>
      <c r="U23" s="498"/>
      <c r="V23" s="33">
        <f t="shared" si="0"/>
        <v>0</v>
      </c>
      <c r="W23" s="228">
        <f t="shared" si="1"/>
        <v>0</v>
      </c>
      <c r="X23" s="46">
        <f t="shared" si="2"/>
        <v>0</v>
      </c>
      <c r="Y23" s="228">
        <f>IF(X23&gt;Z23,"too high",X23)</f>
        <v>0</v>
      </c>
      <c r="Z23" s="246">
        <v>2</v>
      </c>
      <c r="AA23" s="238">
        <f t="shared" si="3"/>
        <v>0</v>
      </c>
    </row>
    <row r="24" spans="1:27" ht="15">
      <c r="A24" s="15" t="s">
        <v>433</v>
      </c>
      <c r="B24" s="60" t="s">
        <v>343</v>
      </c>
      <c r="C24" s="39" t="s">
        <v>92</v>
      </c>
      <c r="D24" s="38" t="s">
        <v>333</v>
      </c>
      <c r="E24" s="38" t="s">
        <v>627</v>
      </c>
      <c r="F24" s="38" t="s">
        <v>635</v>
      </c>
      <c r="G24" s="303">
        <v>24</v>
      </c>
      <c r="H24" s="15" t="s">
        <v>968</v>
      </c>
      <c r="I24" s="38" t="s">
        <v>484</v>
      </c>
      <c r="J24" s="15" t="s">
        <v>608</v>
      </c>
      <c r="K24" s="38" t="s">
        <v>1</v>
      </c>
      <c r="L24" s="338"/>
      <c r="M24" s="311" t="s">
        <v>377</v>
      </c>
      <c r="N24" s="319" t="s">
        <v>740</v>
      </c>
      <c r="O24" s="220"/>
      <c r="P24" s="220"/>
      <c r="Q24" s="39"/>
      <c r="R24" s="15">
        <v>1.7</v>
      </c>
      <c r="S24" s="96">
        <v>130000</v>
      </c>
      <c r="T24" s="497"/>
      <c r="U24" s="498"/>
      <c r="V24" s="33">
        <f t="shared" si="0"/>
        <v>0</v>
      </c>
      <c r="W24" s="228">
        <f t="shared" si="1"/>
        <v>0</v>
      </c>
      <c r="X24" s="46">
        <f t="shared" si="2"/>
        <v>0</v>
      </c>
      <c r="Y24" s="228">
        <f>IF(X24&gt;Z24,"too high",X24)</f>
        <v>0</v>
      </c>
      <c r="Z24" s="246">
        <v>1</v>
      </c>
      <c r="AA24" s="238">
        <f t="shared" si="3"/>
        <v>0</v>
      </c>
    </row>
    <row r="25" spans="1:27" s="26" customFormat="1" ht="15">
      <c r="A25" s="61"/>
      <c r="B25" s="56" t="s">
        <v>304</v>
      </c>
      <c r="C25" s="33"/>
      <c r="D25" s="336"/>
      <c r="E25" s="336"/>
      <c r="F25" s="336"/>
      <c r="G25" s="341"/>
      <c r="H25" s="315"/>
      <c r="I25" s="315"/>
      <c r="J25" s="338"/>
      <c r="K25" s="315"/>
      <c r="L25" s="338"/>
      <c r="M25" s="315"/>
      <c r="N25" s="315"/>
      <c r="O25" s="339"/>
      <c r="P25" s="339"/>
      <c r="Q25" s="339"/>
      <c r="R25" s="38"/>
      <c r="S25" s="40"/>
      <c r="T25" s="41"/>
      <c r="U25" s="116">
        <f>SUM(U19:U24)</f>
        <v>0</v>
      </c>
      <c r="V25" s="116">
        <f>SUM(V19:V24)</f>
        <v>0</v>
      </c>
      <c r="W25" s="112">
        <f>SUM(W19:W24)</f>
        <v>0</v>
      </c>
      <c r="X25" s="74">
        <f>SUM(X19:X24)</f>
        <v>0</v>
      </c>
      <c r="Y25" s="74">
        <f>SUM(Y19:Y24)</f>
        <v>0</v>
      </c>
      <c r="Z25" s="74"/>
      <c r="AA25" s="119">
        <f>SUM(AA19:AA24)</f>
        <v>0</v>
      </c>
    </row>
    <row r="26" spans="1:27" s="26" customFormat="1" ht="15">
      <c r="A26" s="2"/>
      <c r="B26" s="27"/>
      <c r="D26" s="328"/>
      <c r="E26" s="328"/>
      <c r="F26" s="328"/>
      <c r="G26" s="329"/>
      <c r="H26" s="308"/>
      <c r="I26" s="308"/>
      <c r="J26" s="293"/>
      <c r="K26" s="308"/>
      <c r="L26" s="293"/>
      <c r="M26" s="308"/>
      <c r="N26" s="308"/>
      <c r="O26" s="330"/>
      <c r="P26" s="330"/>
      <c r="Q26" s="330"/>
      <c r="R26" s="32"/>
      <c r="S26" s="29"/>
      <c r="T26" s="30"/>
      <c r="U26" s="501"/>
      <c r="V26" s="113"/>
      <c r="W26" s="109"/>
      <c r="X26" s="70"/>
      <c r="Y26" s="70"/>
      <c r="Z26" s="70"/>
      <c r="AA26" s="79"/>
    </row>
    <row r="27" spans="1:34" s="4" customFormat="1" ht="15">
      <c r="A27" s="118" t="s">
        <v>673</v>
      </c>
      <c r="B27" s="7"/>
      <c r="C27" s="7"/>
      <c r="D27" s="342"/>
      <c r="E27" s="342"/>
      <c r="F27" s="342"/>
      <c r="G27" s="342"/>
      <c r="H27" s="342"/>
      <c r="I27" s="342"/>
      <c r="J27" s="342"/>
      <c r="K27" s="342"/>
      <c r="L27" s="342"/>
      <c r="M27" s="342"/>
      <c r="N27" s="343"/>
      <c r="O27" s="344"/>
      <c r="P27" s="345"/>
      <c r="Q27" s="346"/>
      <c r="R27" s="11"/>
      <c r="S27" s="443"/>
      <c r="T27" s="22"/>
      <c r="U27" s="22"/>
      <c r="V27" s="22"/>
      <c r="W27" s="22"/>
      <c r="X27" s="22"/>
      <c r="Y27" s="22"/>
      <c r="Z27" s="22"/>
      <c r="AA27" s="255"/>
      <c r="AB27" s="22"/>
      <c r="AC27" s="22"/>
      <c r="AD27" s="22"/>
      <c r="AE27" s="22"/>
      <c r="AF27" s="22"/>
      <c r="AG27" s="22"/>
      <c r="AH27" s="22"/>
    </row>
    <row r="28" spans="1:34" s="4" customFormat="1" ht="28.5" customHeight="1">
      <c r="A28" s="625" t="s">
        <v>819</v>
      </c>
      <c r="B28" s="625"/>
      <c r="C28" s="625"/>
      <c r="D28" s="625"/>
      <c r="E28" s="625"/>
      <c r="F28" s="625"/>
      <c r="G28" s="625"/>
      <c r="H28" s="625"/>
      <c r="I28" s="625"/>
      <c r="J28" s="625"/>
      <c r="K28" s="625"/>
      <c r="L28" s="625"/>
      <c r="M28" s="625"/>
      <c r="N28" s="625"/>
      <c r="O28" s="625"/>
      <c r="P28" s="625"/>
      <c r="Q28" s="625"/>
      <c r="R28" s="625"/>
      <c r="S28" s="625"/>
      <c r="T28" s="625"/>
      <c r="U28" s="625"/>
      <c r="V28" s="625"/>
      <c r="W28" s="625"/>
      <c r="X28" s="568"/>
      <c r="Y28" s="568"/>
      <c r="Z28" s="568"/>
      <c r="AA28" s="568"/>
      <c r="AB28" s="22"/>
      <c r="AC28" s="22"/>
      <c r="AD28" s="22"/>
      <c r="AE28" s="22"/>
      <c r="AF28" s="22"/>
      <c r="AG28" s="22"/>
      <c r="AH28" s="22"/>
    </row>
    <row r="29" spans="1:34" s="4" customFormat="1" ht="15">
      <c r="A29" s="7"/>
      <c r="B29" s="252" t="s">
        <v>1000</v>
      </c>
      <c r="C29" s="7"/>
      <c r="D29" s="342"/>
      <c r="E29" s="342"/>
      <c r="F29" s="342"/>
      <c r="G29" s="342"/>
      <c r="H29" s="342"/>
      <c r="I29" s="342"/>
      <c r="J29" s="342"/>
      <c r="K29" s="342"/>
      <c r="L29" s="384"/>
      <c r="M29" s="342"/>
      <c r="N29" s="343"/>
      <c r="O29" s="344"/>
      <c r="P29" s="345"/>
      <c r="Q29" s="346"/>
      <c r="R29" s="11"/>
      <c r="S29" s="443"/>
      <c r="T29" s="22"/>
      <c r="U29" s="22"/>
      <c r="V29" s="22"/>
      <c r="W29" s="22"/>
      <c r="X29" s="22"/>
      <c r="Y29" s="22"/>
      <c r="Z29" s="22"/>
      <c r="AA29" s="255"/>
      <c r="AB29" s="22"/>
      <c r="AC29" s="22"/>
      <c r="AD29" s="22"/>
      <c r="AE29" s="22"/>
      <c r="AF29" s="22"/>
      <c r="AG29" s="22"/>
      <c r="AH29" s="22"/>
    </row>
    <row r="30" spans="1:34" s="4" customFormat="1" ht="15">
      <c r="A30" s="7"/>
      <c r="B30" s="252" t="s">
        <v>1001</v>
      </c>
      <c r="C30" s="7"/>
      <c r="D30" s="342"/>
      <c r="E30" s="342"/>
      <c r="F30" s="342"/>
      <c r="G30" s="342"/>
      <c r="H30" s="342"/>
      <c r="I30" s="342"/>
      <c r="J30" s="342"/>
      <c r="K30" s="342"/>
      <c r="L30" s="384"/>
      <c r="M30" s="342"/>
      <c r="N30" s="343"/>
      <c r="O30" s="344"/>
      <c r="P30" s="345"/>
      <c r="Q30" s="346"/>
      <c r="R30" s="11"/>
      <c r="S30" s="443"/>
      <c r="T30" s="22"/>
      <c r="U30" s="22"/>
      <c r="V30" s="22"/>
      <c r="W30" s="22"/>
      <c r="X30" s="22"/>
      <c r="Y30" s="22"/>
      <c r="Z30" s="22"/>
      <c r="AA30" s="255"/>
      <c r="AB30" s="22"/>
      <c r="AC30" s="22"/>
      <c r="AD30" s="22"/>
      <c r="AE30" s="22"/>
      <c r="AF30" s="22"/>
      <c r="AG30" s="22"/>
      <c r="AH30" s="22"/>
    </row>
    <row r="31" spans="1:34" s="4" customFormat="1" ht="15">
      <c r="A31" s="7"/>
      <c r="B31" s="252" t="s">
        <v>1002</v>
      </c>
      <c r="C31" s="7"/>
      <c r="D31" s="342"/>
      <c r="E31" s="342"/>
      <c r="F31" s="342"/>
      <c r="G31" s="342"/>
      <c r="H31" s="342"/>
      <c r="I31" s="342"/>
      <c r="J31" s="342"/>
      <c r="K31" s="342"/>
      <c r="L31" s="384"/>
      <c r="M31" s="342"/>
      <c r="N31" s="343"/>
      <c r="O31" s="344"/>
      <c r="P31" s="345"/>
      <c r="Q31" s="346"/>
      <c r="R31" s="11"/>
      <c r="S31" s="443"/>
      <c r="T31" s="22"/>
      <c r="U31" s="22"/>
      <c r="V31" s="22"/>
      <c r="W31" s="22"/>
      <c r="X31" s="22"/>
      <c r="Y31" s="22"/>
      <c r="Z31" s="22"/>
      <c r="AA31" s="255"/>
      <c r="AB31" s="22"/>
      <c r="AC31" s="22"/>
      <c r="AD31" s="22"/>
      <c r="AE31" s="22"/>
      <c r="AF31" s="22"/>
      <c r="AG31" s="22"/>
      <c r="AH31" s="22"/>
    </row>
    <row r="32" spans="1:34" s="4" customFormat="1" ht="15">
      <c r="A32" s="7"/>
      <c r="B32" s="252" t="s">
        <v>1003</v>
      </c>
      <c r="C32" s="7"/>
      <c r="D32" s="342"/>
      <c r="E32" s="342"/>
      <c r="F32" s="342"/>
      <c r="G32" s="342"/>
      <c r="H32" s="342"/>
      <c r="I32" s="342"/>
      <c r="J32" s="342"/>
      <c r="K32" s="342"/>
      <c r="L32" s="384"/>
      <c r="M32" s="342"/>
      <c r="N32" s="343"/>
      <c r="O32" s="344"/>
      <c r="P32" s="345"/>
      <c r="Q32" s="346"/>
      <c r="R32" s="11"/>
      <c r="S32" s="443"/>
      <c r="T32" s="22"/>
      <c r="U32" s="22"/>
      <c r="V32" s="22"/>
      <c r="W32" s="22"/>
      <c r="X32" s="22"/>
      <c r="Y32" s="22"/>
      <c r="Z32" s="22"/>
      <c r="AA32" s="255"/>
      <c r="AB32" s="22"/>
      <c r="AC32" s="22"/>
      <c r="AD32" s="22"/>
      <c r="AE32" s="22"/>
      <c r="AF32" s="22"/>
      <c r="AG32" s="22"/>
      <c r="AH32" s="22"/>
    </row>
    <row r="33" spans="1:34" s="4" customFormat="1" ht="27.75" customHeight="1">
      <c r="A33" s="626" t="s">
        <v>1019</v>
      </c>
      <c r="B33" s="626"/>
      <c r="C33" s="626"/>
      <c r="D33" s="626"/>
      <c r="E33" s="626"/>
      <c r="F33" s="626"/>
      <c r="G33" s="626"/>
      <c r="H33" s="626"/>
      <c r="I33" s="626"/>
      <c r="J33" s="626"/>
      <c r="K33" s="626"/>
      <c r="L33" s="626"/>
      <c r="M33" s="626"/>
      <c r="N33" s="626"/>
      <c r="O33" s="626"/>
      <c r="P33" s="626"/>
      <c r="Q33" s="626"/>
      <c r="R33" s="626"/>
      <c r="S33" s="626"/>
      <c r="T33" s="626"/>
      <c r="U33" s="626"/>
      <c r="V33" s="626"/>
      <c r="W33" s="626"/>
      <c r="X33" s="626"/>
      <c r="Y33" s="626"/>
      <c r="Z33" s="626"/>
      <c r="AA33" s="626"/>
      <c r="AB33" s="22"/>
      <c r="AC33" s="22"/>
      <c r="AD33" s="22"/>
      <c r="AE33" s="22"/>
      <c r="AF33" s="22"/>
      <c r="AG33" s="22"/>
      <c r="AH33" s="22"/>
    </row>
    <row r="34" spans="1:34" s="4" customFormat="1" ht="15">
      <c r="A34" s="252" t="s">
        <v>1004</v>
      </c>
      <c r="B34" s="7"/>
      <c r="C34" s="7"/>
      <c r="D34" s="342"/>
      <c r="E34" s="342"/>
      <c r="F34" s="342"/>
      <c r="G34" s="342"/>
      <c r="H34" s="342"/>
      <c r="I34" s="342"/>
      <c r="J34" s="342"/>
      <c r="K34" s="342"/>
      <c r="L34" s="342"/>
      <c r="M34" s="342"/>
      <c r="N34" s="343"/>
      <c r="O34" s="344"/>
      <c r="P34" s="345"/>
      <c r="Q34" s="346"/>
      <c r="R34" s="11"/>
      <c r="S34" s="443"/>
      <c r="T34" s="22"/>
      <c r="U34" s="22"/>
      <c r="V34" s="22"/>
      <c r="W34" s="22"/>
      <c r="X34" s="22"/>
      <c r="Y34" s="22"/>
      <c r="Z34" s="22"/>
      <c r="AA34" s="255"/>
      <c r="AB34" s="22"/>
      <c r="AC34" s="22"/>
      <c r="AD34" s="22"/>
      <c r="AE34" s="22"/>
      <c r="AF34" s="22"/>
      <c r="AG34" s="22"/>
      <c r="AH34" s="22"/>
    </row>
    <row r="35" spans="1:34" s="4" customFormat="1" ht="15">
      <c r="A35" s="252" t="s">
        <v>822</v>
      </c>
      <c r="B35" s="7"/>
      <c r="C35" s="7"/>
      <c r="D35" s="342"/>
      <c r="E35" s="384"/>
      <c r="F35" s="342"/>
      <c r="G35" s="342"/>
      <c r="H35" s="342"/>
      <c r="I35" s="342"/>
      <c r="J35" s="342"/>
      <c r="K35" s="342"/>
      <c r="L35" s="342"/>
      <c r="M35" s="342"/>
      <c r="N35" s="343"/>
      <c r="O35" s="344"/>
      <c r="P35" s="345"/>
      <c r="Q35" s="346"/>
      <c r="R35" s="11"/>
      <c r="S35" s="443"/>
      <c r="T35" s="22"/>
      <c r="U35" s="22"/>
      <c r="V35" s="22"/>
      <c r="W35" s="22"/>
      <c r="X35" s="22"/>
      <c r="Y35" s="22"/>
      <c r="Z35" s="22"/>
      <c r="AA35" s="255"/>
      <c r="AB35" s="22"/>
      <c r="AC35" s="22"/>
      <c r="AD35" s="22"/>
      <c r="AE35" s="22"/>
      <c r="AF35" s="22"/>
      <c r="AG35" s="22"/>
      <c r="AH35" s="22"/>
    </row>
    <row r="36" spans="1:34" s="4" customFormat="1" ht="30.75" customHeight="1">
      <c r="A36" s="626" t="s">
        <v>1010</v>
      </c>
      <c r="B36" s="626"/>
      <c r="C36" s="626"/>
      <c r="D36" s="626"/>
      <c r="E36" s="626"/>
      <c r="F36" s="626"/>
      <c r="G36" s="626"/>
      <c r="H36" s="626"/>
      <c r="I36" s="626"/>
      <c r="J36" s="626"/>
      <c r="K36" s="626"/>
      <c r="L36" s="626"/>
      <c r="M36" s="626"/>
      <c r="N36" s="626"/>
      <c r="O36" s="626"/>
      <c r="P36" s="626"/>
      <c r="Q36" s="626"/>
      <c r="R36" s="626"/>
      <c r="S36" s="626"/>
      <c r="T36" s="626"/>
      <c r="U36" s="626"/>
      <c r="V36" s="626"/>
      <c r="W36" s="626"/>
      <c r="X36" s="626"/>
      <c r="Y36" s="626"/>
      <c r="Z36" s="626"/>
      <c r="AA36" s="626"/>
      <c r="AB36" s="22"/>
      <c r="AC36" s="22"/>
      <c r="AD36" s="22"/>
      <c r="AE36" s="22"/>
      <c r="AF36" s="22"/>
      <c r="AG36" s="22"/>
      <c r="AH36" s="22"/>
    </row>
    <row r="37" spans="1:34" s="4" customFormat="1" ht="15">
      <c r="A37" s="253" t="s">
        <v>1005</v>
      </c>
      <c r="B37" s="7"/>
      <c r="C37" s="7"/>
      <c r="D37" s="342"/>
      <c r="E37" s="342"/>
      <c r="F37" s="342"/>
      <c r="G37" s="342"/>
      <c r="H37" s="342"/>
      <c r="I37" s="342"/>
      <c r="J37" s="342"/>
      <c r="K37" s="342"/>
      <c r="L37" s="342"/>
      <c r="M37" s="342"/>
      <c r="N37" s="343"/>
      <c r="O37" s="344"/>
      <c r="P37" s="345"/>
      <c r="Q37" s="346"/>
      <c r="R37" s="11"/>
      <c r="S37" s="443"/>
      <c r="T37" s="22"/>
      <c r="U37" s="22"/>
      <c r="V37" s="22"/>
      <c r="W37" s="22"/>
      <c r="X37" s="22"/>
      <c r="Y37" s="22"/>
      <c r="Z37" s="22"/>
      <c r="AA37" s="255"/>
      <c r="AB37" s="22"/>
      <c r="AC37" s="22"/>
      <c r="AD37" s="22"/>
      <c r="AE37" s="22"/>
      <c r="AF37" s="22"/>
      <c r="AG37" s="22"/>
      <c r="AH37" s="22"/>
    </row>
    <row r="38" spans="1:27" s="4" customFormat="1" ht="16.5" customHeight="1">
      <c r="A38" s="120"/>
      <c r="B38"/>
      <c r="C38"/>
      <c r="D38" s="326"/>
      <c r="E38" s="326"/>
      <c r="F38" s="326"/>
      <c r="G38" s="326"/>
      <c r="H38" s="326"/>
      <c r="I38" s="326"/>
      <c r="J38" s="326"/>
      <c r="K38" s="342"/>
      <c r="L38" s="523"/>
      <c r="M38" s="326"/>
      <c r="N38" s="343"/>
      <c r="O38" s="344"/>
      <c r="P38" s="345"/>
      <c r="Q38" s="346"/>
      <c r="R38" s="11"/>
      <c r="S38" s="10"/>
      <c r="U38" s="502"/>
      <c r="W38" s="111"/>
      <c r="X38" s="73"/>
      <c r="Y38" s="73"/>
      <c r="Z38" s="73"/>
      <c r="AA38" s="81"/>
    </row>
    <row r="39" spans="1:27" s="32" customFormat="1" ht="15">
      <c r="A39" s="2" t="s">
        <v>709</v>
      </c>
      <c r="B39" s="102"/>
      <c r="C39" s="37"/>
      <c r="D39" s="308"/>
      <c r="E39" s="308"/>
      <c r="F39" s="308"/>
      <c r="G39" s="411"/>
      <c r="H39" s="293"/>
      <c r="I39" s="308"/>
      <c r="J39" s="293"/>
      <c r="K39" s="308"/>
      <c r="L39" s="293"/>
      <c r="M39" s="308"/>
      <c r="N39" s="308"/>
      <c r="O39" s="293"/>
      <c r="P39" s="293"/>
      <c r="Q39" s="293"/>
      <c r="S39" s="89"/>
      <c r="T39" s="90"/>
      <c r="U39" s="501"/>
      <c r="W39" s="187"/>
      <c r="X39" s="105"/>
      <c r="Y39" s="105"/>
      <c r="Z39" s="105"/>
      <c r="AA39" s="249"/>
    </row>
    <row r="40" spans="1:28" ht="30" customHeight="1">
      <c r="A40" s="618" t="s">
        <v>10</v>
      </c>
      <c r="B40" s="618"/>
      <c r="C40" s="618"/>
      <c r="D40" s="618"/>
      <c r="E40" s="618"/>
      <c r="F40" s="618"/>
      <c r="G40" s="618"/>
      <c r="H40" s="618"/>
      <c r="I40" s="618"/>
      <c r="J40" s="618"/>
      <c r="K40" s="618"/>
      <c r="L40" s="618"/>
      <c r="M40" s="618"/>
      <c r="N40" s="618"/>
      <c r="O40" s="618"/>
      <c r="P40" s="618"/>
      <c r="Q40" s="618"/>
      <c r="R40" s="654" t="s">
        <v>11</v>
      </c>
      <c r="S40" s="654"/>
      <c r="T40" s="639" t="s">
        <v>651</v>
      </c>
      <c r="U40" s="639"/>
      <c r="V40" s="618" t="s">
        <v>652</v>
      </c>
      <c r="W40" s="618"/>
      <c r="X40" s="618"/>
      <c r="Y40" s="618"/>
      <c r="Z40" s="618"/>
      <c r="AA40" s="618"/>
      <c r="AB40" s="20"/>
    </row>
    <row r="41" spans="1:27" ht="90">
      <c r="A41" s="499" t="s">
        <v>417</v>
      </c>
      <c r="B41" s="72" t="s">
        <v>414</v>
      </c>
      <c r="C41" s="72" t="s">
        <v>415</v>
      </c>
      <c r="D41" s="335" t="s">
        <v>674</v>
      </c>
      <c r="E41" s="385" t="s">
        <v>56</v>
      </c>
      <c r="F41" s="385" t="s">
        <v>57</v>
      </c>
      <c r="G41" s="298" t="s">
        <v>58</v>
      </c>
      <c r="H41" s="25" t="s">
        <v>713</v>
      </c>
      <c r="I41" s="385" t="s">
        <v>646</v>
      </c>
      <c r="J41" s="312" t="s">
        <v>650</v>
      </c>
      <c r="K41" s="312" t="s">
        <v>0</v>
      </c>
      <c r="L41" s="312" t="s">
        <v>9</v>
      </c>
      <c r="M41" s="385" t="s">
        <v>524</v>
      </c>
      <c r="N41" s="385" t="s">
        <v>653</v>
      </c>
      <c r="O41" s="335" t="s">
        <v>675</v>
      </c>
      <c r="P41" s="335" t="s">
        <v>676</v>
      </c>
      <c r="Q41" s="335" t="s">
        <v>305</v>
      </c>
      <c r="R41" s="55" t="s">
        <v>645</v>
      </c>
      <c r="S41" s="13" t="s">
        <v>986</v>
      </c>
      <c r="T41" s="468" t="s">
        <v>987</v>
      </c>
      <c r="U41" s="496" t="s">
        <v>705</v>
      </c>
      <c r="V41" s="55" t="s">
        <v>647</v>
      </c>
      <c r="W41" s="518" t="s">
        <v>648</v>
      </c>
      <c r="X41" s="68" t="s">
        <v>53</v>
      </c>
      <c r="Y41" s="518" t="s">
        <v>53</v>
      </c>
      <c r="Z41" s="203" t="s">
        <v>752</v>
      </c>
      <c r="AA41" s="236" t="s">
        <v>55</v>
      </c>
    </row>
    <row r="42" spans="1:27" ht="30">
      <c r="A42" s="458" t="s">
        <v>455</v>
      </c>
      <c r="B42" s="59" t="s">
        <v>344</v>
      </c>
      <c r="C42" s="34" t="s">
        <v>322</v>
      </c>
      <c r="D42" s="336" t="s">
        <v>306</v>
      </c>
      <c r="E42" s="456" t="s">
        <v>523</v>
      </c>
      <c r="F42" s="463" t="s">
        <v>634</v>
      </c>
      <c r="G42" s="299" t="s">
        <v>563</v>
      </c>
      <c r="H42" s="318" t="s">
        <v>666</v>
      </c>
      <c r="I42" s="463" t="s">
        <v>483</v>
      </c>
      <c r="J42" s="338" t="s">
        <v>513</v>
      </c>
      <c r="K42" s="315" t="s">
        <v>2</v>
      </c>
      <c r="L42" s="338" t="s">
        <v>609</v>
      </c>
      <c r="M42" s="456" t="s">
        <v>377</v>
      </c>
      <c r="N42" s="462" t="s">
        <v>740</v>
      </c>
      <c r="O42" s="340"/>
      <c r="P42" s="315"/>
      <c r="Q42" s="338"/>
      <c r="R42" s="15">
        <v>1.6</v>
      </c>
      <c r="S42" s="96">
        <v>178251</v>
      </c>
      <c r="T42" s="497"/>
      <c r="U42" s="498"/>
      <c r="V42" s="33">
        <f>U42/100*30</f>
        <v>0</v>
      </c>
      <c r="W42" s="228">
        <f aca="true" t="shared" si="4" ref="W42:W55">V42*R42</f>
        <v>0</v>
      </c>
      <c r="X42" s="46">
        <f aca="true" t="shared" si="5" ref="X42:X55">W42/S42*43560</f>
        <v>0</v>
      </c>
      <c r="Y42" s="228">
        <f>IF(X42&gt;Z42,"too high",X42)</f>
        <v>0</v>
      </c>
      <c r="Z42" s="202">
        <v>0.25</v>
      </c>
      <c r="AA42" s="238">
        <f>Y42*T42</f>
        <v>0</v>
      </c>
    </row>
    <row r="43" spans="1:27" s="32" customFormat="1" ht="29.25" customHeight="1">
      <c r="A43" s="458" t="s">
        <v>455</v>
      </c>
      <c r="B43" s="43" t="s">
        <v>316</v>
      </c>
      <c r="C43" s="39" t="s">
        <v>317</v>
      </c>
      <c r="D43" s="72"/>
      <c r="E43" s="458" t="s">
        <v>523</v>
      </c>
      <c r="F43" s="457" t="s">
        <v>634</v>
      </c>
      <c r="G43" s="300">
        <v>24</v>
      </c>
      <c r="H43" s="15" t="s">
        <v>664</v>
      </c>
      <c r="I43" s="457" t="s">
        <v>483</v>
      </c>
      <c r="J43" s="39" t="s">
        <v>514</v>
      </c>
      <c r="K43" s="39" t="s">
        <v>2</v>
      </c>
      <c r="L43" s="317" t="s">
        <v>558</v>
      </c>
      <c r="M43" s="437" t="s">
        <v>377</v>
      </c>
      <c r="N43" s="465" t="s">
        <v>837</v>
      </c>
      <c r="O43" s="269"/>
      <c r="P43" s="220"/>
      <c r="Q43" s="39"/>
      <c r="R43" s="15">
        <v>2.1</v>
      </c>
      <c r="S43" s="158">
        <v>218000</v>
      </c>
      <c r="T43" s="497"/>
      <c r="U43" s="498"/>
      <c r="V43" s="33">
        <f aca="true" t="shared" si="6" ref="V43:V91">U43/100*30</f>
        <v>0</v>
      </c>
      <c r="W43" s="228">
        <f t="shared" si="4"/>
        <v>0</v>
      </c>
      <c r="X43" s="46">
        <f t="shared" si="5"/>
        <v>0</v>
      </c>
      <c r="Y43" s="228">
        <f aca="true" t="shared" si="7" ref="Y43:Y91">X43</f>
        <v>0</v>
      </c>
      <c r="Z43" s="246"/>
      <c r="AA43" s="238">
        <f aca="true" t="shared" si="8" ref="AA43:AA91">Y43*T43</f>
        <v>0</v>
      </c>
    </row>
    <row r="44" spans="1:27" ht="30">
      <c r="A44" s="458" t="s">
        <v>455</v>
      </c>
      <c r="B44" s="59" t="s">
        <v>385</v>
      </c>
      <c r="C44" s="34" t="s">
        <v>206</v>
      </c>
      <c r="D44" s="336" t="s">
        <v>330</v>
      </c>
      <c r="E44" s="456" t="s">
        <v>523</v>
      </c>
      <c r="F44" s="463" t="s">
        <v>634</v>
      </c>
      <c r="G44" s="299" t="s">
        <v>631</v>
      </c>
      <c r="H44" s="15" t="s">
        <v>663</v>
      </c>
      <c r="I44" s="456" t="s">
        <v>377</v>
      </c>
      <c r="J44" s="338" t="s">
        <v>514</v>
      </c>
      <c r="K44" s="315" t="s">
        <v>1</v>
      </c>
      <c r="L44" s="338" t="s">
        <v>581</v>
      </c>
      <c r="M44" s="456" t="s">
        <v>541</v>
      </c>
      <c r="N44" s="462" t="s">
        <v>740</v>
      </c>
      <c r="O44" s="315"/>
      <c r="P44" s="315"/>
      <c r="Q44" s="338"/>
      <c r="R44" s="15">
        <v>2.7</v>
      </c>
      <c r="S44" s="96">
        <v>412500</v>
      </c>
      <c r="T44" s="497"/>
      <c r="U44" s="498"/>
      <c r="V44" s="33">
        <f t="shared" si="6"/>
        <v>0</v>
      </c>
      <c r="W44" s="228">
        <f t="shared" si="4"/>
        <v>0</v>
      </c>
      <c r="X44" s="46">
        <f t="shared" si="5"/>
        <v>0</v>
      </c>
      <c r="Y44" s="228">
        <f t="shared" si="7"/>
        <v>0</v>
      </c>
      <c r="Z44" s="246"/>
      <c r="AA44" s="238">
        <f t="shared" si="8"/>
        <v>0</v>
      </c>
    </row>
    <row r="45" spans="1:27" ht="30">
      <c r="A45" s="458" t="s">
        <v>455</v>
      </c>
      <c r="B45" s="59" t="s">
        <v>345</v>
      </c>
      <c r="C45" s="34" t="s">
        <v>207</v>
      </c>
      <c r="D45" s="38"/>
      <c r="E45" s="454" t="s">
        <v>523</v>
      </c>
      <c r="F45" s="453" t="s">
        <v>525</v>
      </c>
      <c r="G45" s="299" t="s">
        <v>630</v>
      </c>
      <c r="H45" s="15" t="s">
        <v>663</v>
      </c>
      <c r="I45" s="454" t="s">
        <v>377</v>
      </c>
      <c r="J45" s="39" t="s">
        <v>514</v>
      </c>
      <c r="K45" s="38" t="s">
        <v>1</v>
      </c>
      <c r="L45" s="338" t="s">
        <v>581</v>
      </c>
      <c r="M45" s="463"/>
      <c r="N45" s="462" t="s">
        <v>741</v>
      </c>
      <c r="O45" s="222"/>
      <c r="P45" s="220"/>
      <c r="Q45" s="39"/>
      <c r="R45" s="15">
        <v>2.3</v>
      </c>
      <c r="S45" s="96">
        <v>275000</v>
      </c>
      <c r="T45" s="497"/>
      <c r="U45" s="498"/>
      <c r="V45" s="33">
        <f t="shared" si="6"/>
        <v>0</v>
      </c>
      <c r="W45" s="228">
        <f t="shared" si="4"/>
        <v>0</v>
      </c>
      <c r="X45" s="46">
        <f t="shared" si="5"/>
        <v>0</v>
      </c>
      <c r="Y45" s="228">
        <f t="shared" si="7"/>
        <v>0</v>
      </c>
      <c r="Z45" s="246"/>
      <c r="AA45" s="238">
        <f t="shared" si="8"/>
        <v>0</v>
      </c>
    </row>
    <row r="46" spans="1:27" s="32" customFormat="1" ht="60">
      <c r="A46" s="457" t="s">
        <v>455</v>
      </c>
      <c r="B46" s="43" t="s">
        <v>755</v>
      </c>
      <c r="C46" s="39" t="s">
        <v>759</v>
      </c>
      <c r="D46" s="38"/>
      <c r="E46" s="453" t="s">
        <v>584</v>
      </c>
      <c r="F46" s="453" t="s">
        <v>634</v>
      </c>
      <c r="G46" s="301" t="s">
        <v>532</v>
      </c>
      <c r="H46" s="15" t="s">
        <v>665</v>
      </c>
      <c r="I46" s="453" t="s">
        <v>484</v>
      </c>
      <c r="J46" s="15" t="s">
        <v>607</v>
      </c>
      <c r="K46" s="125" t="s">
        <v>3</v>
      </c>
      <c r="L46" s="433" t="s">
        <v>552</v>
      </c>
      <c r="M46" s="463"/>
      <c r="N46" s="462" t="s">
        <v>872</v>
      </c>
      <c r="O46" s="271" t="s">
        <v>757</v>
      </c>
      <c r="P46" s="271" t="s">
        <v>757</v>
      </c>
      <c r="Q46" s="39" t="s">
        <v>871</v>
      </c>
      <c r="R46" s="15">
        <v>5.5</v>
      </c>
      <c r="S46" s="201">
        <v>1280000</v>
      </c>
      <c r="T46" s="497"/>
      <c r="U46" s="498"/>
      <c r="V46" s="33">
        <f t="shared" si="6"/>
        <v>0</v>
      </c>
      <c r="W46" s="228">
        <f t="shared" si="4"/>
        <v>0</v>
      </c>
      <c r="X46" s="46">
        <f t="shared" si="5"/>
        <v>0</v>
      </c>
      <c r="Y46" s="228">
        <f t="shared" si="7"/>
        <v>0</v>
      </c>
      <c r="Z46" s="246"/>
      <c r="AA46" s="238">
        <f t="shared" si="8"/>
        <v>0</v>
      </c>
    </row>
    <row r="47" spans="1:27" ht="33" customHeight="1">
      <c r="A47" s="458" t="s">
        <v>455</v>
      </c>
      <c r="B47" s="43" t="s">
        <v>731</v>
      </c>
      <c r="C47" s="39" t="s">
        <v>221</v>
      </c>
      <c r="D47" s="38"/>
      <c r="E47" s="454" t="s">
        <v>523</v>
      </c>
      <c r="F47" s="453" t="s">
        <v>634</v>
      </c>
      <c r="G47" s="299" t="s">
        <v>632</v>
      </c>
      <c r="H47" s="123" t="s">
        <v>660</v>
      </c>
      <c r="I47" s="454" t="s">
        <v>377</v>
      </c>
      <c r="J47" s="15" t="s">
        <v>513</v>
      </c>
      <c r="K47" s="38" t="s">
        <v>4</v>
      </c>
      <c r="L47" s="317" t="s">
        <v>559</v>
      </c>
      <c r="M47" s="463" t="s">
        <v>484</v>
      </c>
      <c r="N47" s="462" t="s">
        <v>742</v>
      </c>
      <c r="O47" s="222" t="s">
        <v>531</v>
      </c>
      <c r="P47" s="222" t="s">
        <v>531</v>
      </c>
      <c r="Q47" s="39" t="s">
        <v>876</v>
      </c>
      <c r="R47" s="15">
        <v>1</v>
      </c>
      <c r="S47" s="96">
        <v>55000</v>
      </c>
      <c r="T47" s="497"/>
      <c r="U47" s="498"/>
      <c r="V47" s="33">
        <f t="shared" si="6"/>
        <v>0</v>
      </c>
      <c r="W47" s="228">
        <f t="shared" si="4"/>
        <v>0</v>
      </c>
      <c r="X47" s="46">
        <f t="shared" si="5"/>
        <v>0</v>
      </c>
      <c r="Y47" s="228">
        <f t="shared" si="7"/>
        <v>0</v>
      </c>
      <c r="Z47" s="246"/>
      <c r="AA47" s="238">
        <f t="shared" si="8"/>
        <v>0</v>
      </c>
    </row>
    <row r="48" spans="1:27" s="32" customFormat="1" ht="15">
      <c r="A48" s="457" t="s">
        <v>455</v>
      </c>
      <c r="B48" s="43" t="s">
        <v>727</v>
      </c>
      <c r="C48" s="15" t="s">
        <v>728</v>
      </c>
      <c r="D48" s="15" t="s">
        <v>160</v>
      </c>
      <c r="E48" s="457" t="s">
        <v>627</v>
      </c>
      <c r="F48" s="453" t="s">
        <v>634</v>
      </c>
      <c r="G48" s="302" t="s">
        <v>767</v>
      </c>
      <c r="H48" s="213" t="s">
        <v>659</v>
      </c>
      <c r="I48" s="457" t="s">
        <v>483</v>
      </c>
      <c r="J48" s="15" t="s">
        <v>513</v>
      </c>
      <c r="K48" s="15" t="s">
        <v>4</v>
      </c>
      <c r="L48" s="318" t="s">
        <v>559</v>
      </c>
      <c r="M48" s="437" t="s">
        <v>377</v>
      </c>
      <c r="N48" s="528" t="s">
        <v>756</v>
      </c>
      <c r="O48" s="348" t="s">
        <v>729</v>
      </c>
      <c r="P48" s="348" t="s">
        <v>729</v>
      </c>
      <c r="Q48" s="318"/>
      <c r="R48" s="15">
        <v>2.2</v>
      </c>
      <c r="S48" s="201">
        <v>250000</v>
      </c>
      <c r="T48" s="497"/>
      <c r="U48" s="498"/>
      <c r="V48" s="33">
        <f t="shared" si="6"/>
        <v>0</v>
      </c>
      <c r="W48" s="228">
        <f t="shared" si="4"/>
        <v>0</v>
      </c>
      <c r="X48" s="46">
        <f t="shared" si="5"/>
        <v>0</v>
      </c>
      <c r="Y48" s="228">
        <f t="shared" si="7"/>
        <v>0</v>
      </c>
      <c r="Z48" s="246"/>
      <c r="AA48" s="238">
        <f t="shared" si="8"/>
        <v>0</v>
      </c>
    </row>
    <row r="49" spans="1:27" ht="60">
      <c r="A49" s="457" t="s">
        <v>455</v>
      </c>
      <c r="B49" s="60" t="s">
        <v>288</v>
      </c>
      <c r="C49" s="39" t="s">
        <v>230</v>
      </c>
      <c r="D49" s="38"/>
      <c r="E49" s="454" t="s">
        <v>627</v>
      </c>
      <c r="F49" s="453" t="s">
        <v>634</v>
      </c>
      <c r="G49" s="299" t="s">
        <v>560</v>
      </c>
      <c r="H49" s="123" t="s">
        <v>656</v>
      </c>
      <c r="I49" s="454" t="s">
        <v>484</v>
      </c>
      <c r="J49" s="39" t="s">
        <v>513</v>
      </c>
      <c r="K49" s="38" t="s">
        <v>3</v>
      </c>
      <c r="L49" s="338" t="s">
        <v>543</v>
      </c>
      <c r="M49" s="463" t="s">
        <v>377</v>
      </c>
      <c r="N49" s="462" t="s">
        <v>878</v>
      </c>
      <c r="O49" s="222" t="s">
        <v>229</v>
      </c>
      <c r="P49" s="220"/>
      <c r="Q49" s="39" t="s">
        <v>877</v>
      </c>
      <c r="R49" s="15">
        <v>1</v>
      </c>
      <c r="S49" s="96">
        <v>27000</v>
      </c>
      <c r="T49" s="497"/>
      <c r="U49" s="498"/>
      <c r="V49" s="33">
        <f t="shared" si="6"/>
        <v>0</v>
      </c>
      <c r="W49" s="228">
        <f t="shared" si="4"/>
        <v>0</v>
      </c>
      <c r="X49" s="46">
        <f t="shared" si="5"/>
        <v>0</v>
      </c>
      <c r="Y49" s="228">
        <f t="shared" si="7"/>
        <v>0</v>
      </c>
      <c r="Z49" s="246"/>
      <c r="AA49" s="238">
        <f t="shared" si="8"/>
        <v>0</v>
      </c>
    </row>
    <row r="50" spans="1:28" s="32" customFormat="1" ht="15.75" customHeight="1">
      <c r="A50" s="453" t="s">
        <v>455</v>
      </c>
      <c r="B50" s="60" t="s">
        <v>239</v>
      </c>
      <c r="C50" s="39" t="s">
        <v>240</v>
      </c>
      <c r="D50" s="38"/>
      <c r="E50" s="453" t="s">
        <v>627</v>
      </c>
      <c r="F50" s="454" t="s">
        <v>634</v>
      </c>
      <c r="G50" s="303">
        <v>36</v>
      </c>
      <c r="H50" s="15" t="s">
        <v>659</v>
      </c>
      <c r="I50" s="454" t="s">
        <v>484</v>
      </c>
      <c r="J50" s="39" t="s">
        <v>517</v>
      </c>
      <c r="K50" s="38" t="s">
        <v>4</v>
      </c>
      <c r="L50" s="338" t="s">
        <v>559</v>
      </c>
      <c r="M50" s="463" t="s">
        <v>377</v>
      </c>
      <c r="N50" s="462" t="s">
        <v>838</v>
      </c>
      <c r="O50" s="340" t="s">
        <v>238</v>
      </c>
      <c r="P50" s="340" t="s">
        <v>238</v>
      </c>
      <c r="Q50" s="338"/>
      <c r="R50" s="15">
        <v>1.7</v>
      </c>
      <c r="S50" s="96">
        <v>135000</v>
      </c>
      <c r="T50" s="497"/>
      <c r="U50" s="498"/>
      <c r="V50" s="33">
        <f t="shared" si="6"/>
        <v>0</v>
      </c>
      <c r="W50" s="228">
        <f t="shared" si="4"/>
        <v>0</v>
      </c>
      <c r="X50" s="46">
        <f t="shared" si="5"/>
        <v>0</v>
      </c>
      <c r="Y50" s="228">
        <f t="shared" si="7"/>
        <v>0</v>
      </c>
      <c r="Z50" s="246"/>
      <c r="AA50" s="238">
        <f t="shared" si="8"/>
        <v>0</v>
      </c>
      <c r="AB50" s="78"/>
    </row>
    <row r="51" spans="1:27" ht="75">
      <c r="A51" s="458" t="s">
        <v>455</v>
      </c>
      <c r="B51" s="43" t="s">
        <v>457</v>
      </c>
      <c r="C51" s="39" t="s">
        <v>228</v>
      </c>
      <c r="D51" s="38" t="s">
        <v>320</v>
      </c>
      <c r="E51" s="453" t="s">
        <v>523</v>
      </c>
      <c r="F51" s="453" t="s">
        <v>634</v>
      </c>
      <c r="G51" s="303" t="s">
        <v>562</v>
      </c>
      <c r="H51" s="15" t="s">
        <v>968</v>
      </c>
      <c r="I51" s="454" t="s">
        <v>377</v>
      </c>
      <c r="J51" s="15" t="s">
        <v>608</v>
      </c>
      <c r="K51" s="38" t="s">
        <v>3</v>
      </c>
      <c r="L51" s="338" t="s">
        <v>543</v>
      </c>
      <c r="M51" s="463" t="s">
        <v>377</v>
      </c>
      <c r="N51" s="462" t="s">
        <v>854</v>
      </c>
      <c r="O51" s="222" t="s">
        <v>227</v>
      </c>
      <c r="P51" s="222" t="s">
        <v>227</v>
      </c>
      <c r="Q51" s="39" t="s">
        <v>879</v>
      </c>
      <c r="R51" s="15">
        <v>1.2</v>
      </c>
      <c r="S51" s="96">
        <v>67000</v>
      </c>
      <c r="T51" s="497"/>
      <c r="U51" s="498"/>
      <c r="V51" s="33">
        <f t="shared" si="6"/>
        <v>0</v>
      </c>
      <c r="W51" s="228">
        <f t="shared" si="4"/>
        <v>0</v>
      </c>
      <c r="X51" s="117">
        <f t="shared" si="5"/>
        <v>0</v>
      </c>
      <c r="Y51" s="228">
        <f t="shared" si="7"/>
        <v>0</v>
      </c>
      <c r="Z51" s="519"/>
      <c r="AA51" s="238">
        <f t="shared" si="8"/>
        <v>0</v>
      </c>
    </row>
    <row r="52" spans="1:27" s="75" customFormat="1" ht="27.75" customHeight="1">
      <c r="A52" s="520" t="s">
        <v>455</v>
      </c>
      <c r="B52" s="160" t="s">
        <v>186</v>
      </c>
      <c r="C52" s="175" t="s">
        <v>185</v>
      </c>
      <c r="D52" s="402"/>
      <c r="E52" s="456" t="s">
        <v>523</v>
      </c>
      <c r="F52" s="463" t="s">
        <v>634</v>
      </c>
      <c r="G52" s="303" t="s">
        <v>571</v>
      </c>
      <c r="H52" s="15" t="s">
        <v>660</v>
      </c>
      <c r="I52" s="456" t="s">
        <v>484</v>
      </c>
      <c r="J52" s="338" t="s">
        <v>515</v>
      </c>
      <c r="K52" s="315" t="s">
        <v>6</v>
      </c>
      <c r="L52" s="338" t="s">
        <v>557</v>
      </c>
      <c r="M52" s="456" t="s">
        <v>484</v>
      </c>
      <c r="N52" s="462" t="s">
        <v>740</v>
      </c>
      <c r="O52" s="340" t="s">
        <v>721</v>
      </c>
      <c r="P52" s="340" t="s">
        <v>721</v>
      </c>
      <c r="Q52" s="338"/>
      <c r="R52" s="15">
        <v>0.5</v>
      </c>
      <c r="S52" s="158">
        <v>6300</v>
      </c>
      <c r="T52" s="497"/>
      <c r="U52" s="498"/>
      <c r="V52" s="33">
        <f t="shared" si="6"/>
        <v>0</v>
      </c>
      <c r="W52" s="228">
        <f t="shared" si="4"/>
        <v>0</v>
      </c>
      <c r="X52" s="46">
        <f t="shared" si="5"/>
        <v>0</v>
      </c>
      <c r="Y52" s="228">
        <f t="shared" si="7"/>
        <v>0</v>
      </c>
      <c r="Z52" s="246"/>
      <c r="AA52" s="238">
        <f t="shared" si="8"/>
        <v>0</v>
      </c>
    </row>
    <row r="53" spans="1:27" ht="30">
      <c r="A53" s="458" t="s">
        <v>455</v>
      </c>
      <c r="B53" s="59" t="s">
        <v>351</v>
      </c>
      <c r="C53" s="34" t="s">
        <v>105</v>
      </c>
      <c r="D53" s="336" t="s">
        <v>306</v>
      </c>
      <c r="E53" s="456" t="s">
        <v>523</v>
      </c>
      <c r="F53" s="463" t="s">
        <v>634</v>
      </c>
      <c r="G53" s="299" t="s">
        <v>535</v>
      </c>
      <c r="H53" s="318" t="s">
        <v>660</v>
      </c>
      <c r="I53" s="456" t="s">
        <v>483</v>
      </c>
      <c r="J53" s="338" t="s">
        <v>517</v>
      </c>
      <c r="K53" s="315" t="s">
        <v>6</v>
      </c>
      <c r="L53" s="338" t="s">
        <v>533</v>
      </c>
      <c r="M53" s="456" t="s">
        <v>484</v>
      </c>
      <c r="N53" s="462" t="s">
        <v>740</v>
      </c>
      <c r="O53" s="315"/>
      <c r="P53" s="315"/>
      <c r="Q53" s="338"/>
      <c r="R53" s="15">
        <v>1</v>
      </c>
      <c r="S53" s="96">
        <v>92000</v>
      </c>
      <c r="T53" s="497"/>
      <c r="U53" s="498"/>
      <c r="V53" s="33">
        <f t="shared" si="6"/>
        <v>0</v>
      </c>
      <c r="W53" s="228">
        <f t="shared" si="4"/>
        <v>0</v>
      </c>
      <c r="X53" s="46">
        <f t="shared" si="5"/>
        <v>0</v>
      </c>
      <c r="Y53" s="228">
        <f t="shared" si="7"/>
        <v>0</v>
      </c>
      <c r="Z53" s="246"/>
      <c r="AA53" s="238">
        <f t="shared" si="8"/>
        <v>0</v>
      </c>
    </row>
    <row r="54" spans="1:27" ht="30">
      <c r="A54" s="458" t="s">
        <v>455</v>
      </c>
      <c r="B54" s="60" t="s">
        <v>393</v>
      </c>
      <c r="C54" s="39" t="s">
        <v>121</v>
      </c>
      <c r="D54" s="38"/>
      <c r="E54" s="453" t="s">
        <v>523</v>
      </c>
      <c r="F54" s="453" t="s">
        <v>634</v>
      </c>
      <c r="G54" s="299" t="s">
        <v>592</v>
      </c>
      <c r="H54" s="123" t="s">
        <v>663</v>
      </c>
      <c r="I54" s="454" t="s">
        <v>377</v>
      </c>
      <c r="J54" s="39" t="s">
        <v>514</v>
      </c>
      <c r="K54" s="38" t="s">
        <v>4</v>
      </c>
      <c r="L54" s="338" t="s">
        <v>550</v>
      </c>
      <c r="M54" s="463" t="s">
        <v>484</v>
      </c>
      <c r="N54" s="462" t="s">
        <v>740</v>
      </c>
      <c r="O54" s="222"/>
      <c r="P54" s="220"/>
      <c r="Q54" s="39"/>
      <c r="R54" s="15">
        <v>2.3</v>
      </c>
      <c r="S54" s="96">
        <v>300000</v>
      </c>
      <c r="T54" s="497"/>
      <c r="U54" s="498"/>
      <c r="V54" s="33">
        <f t="shared" si="6"/>
        <v>0</v>
      </c>
      <c r="W54" s="228">
        <f t="shared" si="4"/>
        <v>0</v>
      </c>
      <c r="X54" s="46">
        <f t="shared" si="5"/>
        <v>0</v>
      </c>
      <c r="Y54" s="228">
        <f t="shared" si="7"/>
        <v>0</v>
      </c>
      <c r="Z54" s="246"/>
      <c r="AA54" s="238">
        <f t="shared" si="8"/>
        <v>0</v>
      </c>
    </row>
    <row r="55" spans="1:27" s="75" customFormat="1" ht="17.25" customHeight="1">
      <c r="A55" s="520" t="s">
        <v>455</v>
      </c>
      <c r="B55" s="160" t="s">
        <v>395</v>
      </c>
      <c r="C55" s="175" t="s">
        <v>125</v>
      </c>
      <c r="D55" s="402"/>
      <c r="E55" s="456" t="s">
        <v>523</v>
      </c>
      <c r="F55" s="463" t="s">
        <v>634</v>
      </c>
      <c r="G55" s="299" t="s">
        <v>594</v>
      </c>
      <c r="H55" s="318" t="s">
        <v>660</v>
      </c>
      <c r="I55" s="456" t="s">
        <v>484</v>
      </c>
      <c r="J55" s="338" t="s">
        <v>515</v>
      </c>
      <c r="K55" s="315" t="s">
        <v>5</v>
      </c>
      <c r="L55" s="338" t="s">
        <v>543</v>
      </c>
      <c r="M55" s="456" t="s">
        <v>484</v>
      </c>
      <c r="N55" s="462" t="s">
        <v>740</v>
      </c>
      <c r="O55" s="340" t="s">
        <v>48</v>
      </c>
      <c r="P55" s="348" t="s">
        <v>722</v>
      </c>
      <c r="Q55" s="338"/>
      <c r="R55" s="15">
        <v>1</v>
      </c>
      <c r="S55" s="158">
        <v>41000</v>
      </c>
      <c r="T55" s="497"/>
      <c r="U55" s="498"/>
      <c r="V55" s="33">
        <f t="shared" si="6"/>
        <v>0</v>
      </c>
      <c r="W55" s="228">
        <f t="shared" si="4"/>
        <v>0</v>
      </c>
      <c r="X55" s="46">
        <f t="shared" si="5"/>
        <v>0</v>
      </c>
      <c r="Y55" s="228">
        <f t="shared" si="7"/>
        <v>0</v>
      </c>
      <c r="Z55" s="246"/>
      <c r="AA55" s="238">
        <f t="shared" si="8"/>
        <v>0</v>
      </c>
    </row>
    <row r="56" spans="1:27" ht="15">
      <c r="A56" s="261"/>
      <c r="B56" s="259"/>
      <c r="C56" s="261"/>
      <c r="D56" s="352"/>
      <c r="E56" s="352"/>
      <c r="F56" s="352"/>
      <c r="G56" s="358"/>
      <c r="H56" s="486"/>
      <c r="I56" s="352"/>
      <c r="J56" s="354"/>
      <c r="K56" s="352"/>
      <c r="L56" s="354"/>
      <c r="M56" s="352"/>
      <c r="N56" s="352"/>
      <c r="O56" s="355"/>
      <c r="P56" s="354"/>
      <c r="Q56" s="354"/>
      <c r="R56" s="260"/>
      <c r="S56" s="288"/>
      <c r="T56" s="504"/>
      <c r="U56" s="505"/>
      <c r="V56" s="260">
        <f t="shared" si="6"/>
        <v>0</v>
      </c>
      <c r="W56" s="263"/>
      <c r="X56" s="263"/>
      <c r="Y56" s="263">
        <f t="shared" si="7"/>
        <v>0</v>
      </c>
      <c r="Z56" s="263"/>
      <c r="AA56" s="282">
        <f t="shared" si="8"/>
        <v>0</v>
      </c>
    </row>
    <row r="57" spans="1:27" ht="150">
      <c r="A57" s="458" t="s">
        <v>419</v>
      </c>
      <c r="B57" s="43" t="s">
        <v>354</v>
      </c>
      <c r="C57" s="39" t="s">
        <v>321</v>
      </c>
      <c r="D57" s="38"/>
      <c r="E57" s="454" t="s">
        <v>523</v>
      </c>
      <c r="F57" s="453" t="s">
        <v>634</v>
      </c>
      <c r="G57" s="303" t="s">
        <v>532</v>
      </c>
      <c r="H57" s="123" t="s">
        <v>660</v>
      </c>
      <c r="I57" s="454" t="s">
        <v>484</v>
      </c>
      <c r="J57" s="39" t="s">
        <v>513</v>
      </c>
      <c r="K57" s="38" t="s">
        <v>5</v>
      </c>
      <c r="L57" s="338" t="s">
        <v>533</v>
      </c>
      <c r="M57" s="463" t="s">
        <v>484</v>
      </c>
      <c r="N57" s="462" t="s">
        <v>856</v>
      </c>
      <c r="O57" s="220"/>
      <c r="P57" s="220"/>
      <c r="Q57" s="39" t="s">
        <v>855</v>
      </c>
      <c r="R57" s="15">
        <v>1.2</v>
      </c>
      <c r="S57" s="96">
        <v>90000</v>
      </c>
      <c r="T57" s="497"/>
      <c r="U57" s="498"/>
      <c r="V57" s="33">
        <f t="shared" si="6"/>
        <v>0</v>
      </c>
      <c r="W57" s="228">
        <f aca="true" t="shared" si="9" ref="W57:W74">V57*R57</f>
        <v>0</v>
      </c>
      <c r="X57" s="46">
        <f aca="true" t="shared" si="10" ref="X57:X74">W57/S57*43560</f>
        <v>0</v>
      </c>
      <c r="Y57" s="228">
        <f t="shared" si="7"/>
        <v>0</v>
      </c>
      <c r="Z57" s="246"/>
      <c r="AA57" s="238">
        <f t="shared" si="8"/>
        <v>0</v>
      </c>
    </row>
    <row r="58" spans="1:27" ht="30">
      <c r="A58" s="458" t="s">
        <v>419</v>
      </c>
      <c r="B58" s="59" t="s">
        <v>287</v>
      </c>
      <c r="C58" s="34" t="s">
        <v>210</v>
      </c>
      <c r="D58" s="336" t="s">
        <v>202</v>
      </c>
      <c r="E58" s="456" t="s">
        <v>627</v>
      </c>
      <c r="F58" s="456" t="s">
        <v>538</v>
      </c>
      <c r="G58" s="306" t="s">
        <v>563</v>
      </c>
      <c r="H58" s="337" t="s">
        <v>659</v>
      </c>
      <c r="I58" s="456" t="s">
        <v>484</v>
      </c>
      <c r="J58" s="338" t="s">
        <v>513</v>
      </c>
      <c r="K58" s="315" t="s">
        <v>2</v>
      </c>
      <c r="L58" s="338" t="s">
        <v>551</v>
      </c>
      <c r="M58" s="456" t="s">
        <v>541</v>
      </c>
      <c r="N58" s="462" t="s">
        <v>740</v>
      </c>
      <c r="O58" s="351"/>
      <c r="P58" s="336"/>
      <c r="Q58" s="339"/>
      <c r="R58" s="15">
        <v>1</v>
      </c>
      <c r="S58" s="96">
        <v>38000</v>
      </c>
      <c r="T58" s="497"/>
      <c r="U58" s="498"/>
      <c r="V58" s="33">
        <f t="shared" si="6"/>
        <v>0</v>
      </c>
      <c r="W58" s="228">
        <f t="shared" si="9"/>
        <v>0</v>
      </c>
      <c r="X58" s="46">
        <f t="shared" si="10"/>
        <v>0</v>
      </c>
      <c r="Y58" s="228">
        <f t="shared" si="7"/>
        <v>0</v>
      </c>
      <c r="Z58" s="246"/>
      <c r="AA58" s="238">
        <f t="shared" si="8"/>
        <v>0</v>
      </c>
    </row>
    <row r="59" spans="1:27" ht="30">
      <c r="A59" s="458" t="s">
        <v>419</v>
      </c>
      <c r="B59" s="60" t="s">
        <v>399</v>
      </c>
      <c r="C59" s="39" t="s">
        <v>267</v>
      </c>
      <c r="D59" s="38" t="s">
        <v>202</v>
      </c>
      <c r="E59" s="454" t="s">
        <v>523</v>
      </c>
      <c r="F59" s="454" t="s">
        <v>538</v>
      </c>
      <c r="G59" s="299" t="s">
        <v>565</v>
      </c>
      <c r="H59" s="123" t="s">
        <v>663</v>
      </c>
      <c r="I59" s="454" t="s">
        <v>377</v>
      </c>
      <c r="J59" s="39" t="s">
        <v>514</v>
      </c>
      <c r="K59" s="38" t="s">
        <v>3</v>
      </c>
      <c r="L59" s="338" t="s">
        <v>558</v>
      </c>
      <c r="M59" s="463" t="s">
        <v>377</v>
      </c>
      <c r="N59" s="462" t="s">
        <v>756</v>
      </c>
      <c r="O59" s="222"/>
      <c r="P59" s="220"/>
      <c r="Q59" s="39"/>
      <c r="R59" s="15">
        <v>4.6</v>
      </c>
      <c r="S59" s="96">
        <v>900000</v>
      </c>
      <c r="T59" s="497"/>
      <c r="U59" s="498"/>
      <c r="V59" s="33">
        <f t="shared" si="6"/>
        <v>0</v>
      </c>
      <c r="W59" s="228">
        <f t="shared" si="9"/>
        <v>0</v>
      </c>
      <c r="X59" s="46">
        <f t="shared" si="10"/>
        <v>0</v>
      </c>
      <c r="Y59" s="228">
        <f t="shared" si="7"/>
        <v>0</v>
      </c>
      <c r="Z59" s="246"/>
      <c r="AA59" s="238">
        <f t="shared" si="8"/>
        <v>0</v>
      </c>
    </row>
    <row r="60" spans="1:27" ht="18.75" customHeight="1">
      <c r="A60" s="458" t="s">
        <v>419</v>
      </c>
      <c r="B60" s="59" t="s">
        <v>359</v>
      </c>
      <c r="C60" s="34" t="s">
        <v>137</v>
      </c>
      <c r="D60" s="315" t="s">
        <v>306</v>
      </c>
      <c r="E60" s="456" t="s">
        <v>523</v>
      </c>
      <c r="F60" s="456" t="s">
        <v>538</v>
      </c>
      <c r="G60" s="303">
        <v>9</v>
      </c>
      <c r="H60" s="318" t="s">
        <v>666</v>
      </c>
      <c r="I60" s="456" t="s">
        <v>377</v>
      </c>
      <c r="J60" s="338" t="s">
        <v>515</v>
      </c>
      <c r="K60" s="315" t="s">
        <v>2</v>
      </c>
      <c r="L60" s="338" t="s">
        <v>546</v>
      </c>
      <c r="M60" s="456"/>
      <c r="N60" s="462" t="s">
        <v>740</v>
      </c>
      <c r="O60" s="315"/>
      <c r="P60" s="315"/>
      <c r="Q60" s="338"/>
      <c r="R60" s="15">
        <v>0.2</v>
      </c>
      <c r="S60" s="96">
        <v>700</v>
      </c>
      <c r="T60" s="497"/>
      <c r="U60" s="498"/>
      <c r="V60" s="33">
        <f t="shared" si="6"/>
        <v>0</v>
      </c>
      <c r="W60" s="228">
        <f t="shared" si="9"/>
        <v>0</v>
      </c>
      <c r="X60" s="46">
        <f t="shared" si="10"/>
        <v>0</v>
      </c>
      <c r="Y60" s="228">
        <f t="shared" si="7"/>
        <v>0</v>
      </c>
      <c r="Z60" s="246"/>
      <c r="AA60" s="238">
        <f t="shared" si="8"/>
        <v>0</v>
      </c>
    </row>
    <row r="61" spans="1:27" ht="30">
      <c r="A61" s="458" t="s">
        <v>419</v>
      </c>
      <c r="B61" s="126" t="s">
        <v>826</v>
      </c>
      <c r="C61" s="34" t="s">
        <v>138</v>
      </c>
      <c r="D61" s="336"/>
      <c r="E61" s="456" t="s">
        <v>523</v>
      </c>
      <c r="F61" s="456" t="s">
        <v>538</v>
      </c>
      <c r="G61" s="303" t="s">
        <v>532</v>
      </c>
      <c r="H61" s="337" t="s">
        <v>664</v>
      </c>
      <c r="I61" s="456" t="s">
        <v>377</v>
      </c>
      <c r="J61" s="338" t="s">
        <v>514</v>
      </c>
      <c r="K61" s="315" t="s">
        <v>1</v>
      </c>
      <c r="L61" s="338" t="s">
        <v>551</v>
      </c>
      <c r="M61" s="456" t="s">
        <v>377</v>
      </c>
      <c r="N61" s="456">
        <v>1256</v>
      </c>
      <c r="O61" s="340"/>
      <c r="P61" s="315"/>
      <c r="Q61" s="338"/>
      <c r="R61" s="15">
        <v>0.3</v>
      </c>
      <c r="S61" s="96">
        <v>1875</v>
      </c>
      <c r="T61" s="497"/>
      <c r="U61" s="498"/>
      <c r="V61" s="33">
        <f t="shared" si="6"/>
        <v>0</v>
      </c>
      <c r="W61" s="228">
        <f t="shared" si="9"/>
        <v>0</v>
      </c>
      <c r="X61" s="46">
        <f t="shared" si="10"/>
        <v>0</v>
      </c>
      <c r="Y61" s="228">
        <f t="shared" si="7"/>
        <v>0</v>
      </c>
      <c r="Z61" s="246"/>
      <c r="AA61" s="238">
        <f t="shared" si="8"/>
        <v>0</v>
      </c>
    </row>
    <row r="62" spans="1:27" ht="30">
      <c r="A62" s="458" t="s">
        <v>419</v>
      </c>
      <c r="B62" s="59" t="s">
        <v>311</v>
      </c>
      <c r="C62" s="34" t="s">
        <v>312</v>
      </c>
      <c r="D62" s="336" t="s">
        <v>313</v>
      </c>
      <c r="E62" s="456" t="s">
        <v>522</v>
      </c>
      <c r="F62" s="463" t="s">
        <v>634</v>
      </c>
      <c r="G62" s="303">
        <v>24</v>
      </c>
      <c r="H62" s="337" t="s">
        <v>656</v>
      </c>
      <c r="I62" s="456" t="s">
        <v>484</v>
      </c>
      <c r="J62" s="338" t="s">
        <v>517</v>
      </c>
      <c r="K62" s="315" t="s">
        <v>2</v>
      </c>
      <c r="L62" s="338" t="s">
        <v>558</v>
      </c>
      <c r="M62" s="456"/>
      <c r="N62" s="456">
        <v>12456789</v>
      </c>
      <c r="O62" s="340"/>
      <c r="P62" s="315"/>
      <c r="Q62" s="338"/>
      <c r="R62" s="15">
        <v>0.5</v>
      </c>
      <c r="S62" s="96">
        <v>7000</v>
      </c>
      <c r="T62" s="497"/>
      <c r="U62" s="498"/>
      <c r="V62" s="33">
        <f t="shared" si="6"/>
        <v>0</v>
      </c>
      <c r="W62" s="228">
        <f t="shared" si="9"/>
        <v>0</v>
      </c>
      <c r="X62" s="46">
        <f t="shared" si="10"/>
        <v>0</v>
      </c>
      <c r="Y62" s="228">
        <f t="shared" si="7"/>
        <v>0</v>
      </c>
      <c r="Z62" s="246"/>
      <c r="AA62" s="238">
        <f t="shared" si="8"/>
        <v>0</v>
      </c>
    </row>
    <row r="63" spans="1:27" ht="30" customHeight="1">
      <c r="A63" s="458" t="s">
        <v>419</v>
      </c>
      <c r="B63" s="59" t="s">
        <v>360</v>
      </c>
      <c r="C63" s="34" t="s">
        <v>161</v>
      </c>
      <c r="D63" s="336" t="s">
        <v>313</v>
      </c>
      <c r="E63" s="456" t="s">
        <v>523</v>
      </c>
      <c r="F63" s="463" t="s">
        <v>634</v>
      </c>
      <c r="G63" s="299" t="s">
        <v>577</v>
      </c>
      <c r="H63" s="337" t="s">
        <v>671</v>
      </c>
      <c r="I63" s="456" t="s">
        <v>483</v>
      </c>
      <c r="J63" s="338" t="s">
        <v>517</v>
      </c>
      <c r="K63" s="315" t="s">
        <v>3</v>
      </c>
      <c r="L63" s="338" t="s">
        <v>550</v>
      </c>
      <c r="M63" s="456" t="s">
        <v>377</v>
      </c>
      <c r="N63" s="462" t="s">
        <v>756</v>
      </c>
      <c r="O63" s="340" t="s">
        <v>697</v>
      </c>
      <c r="P63" s="348" t="s">
        <v>719</v>
      </c>
      <c r="Q63" s="338"/>
      <c r="R63" s="15">
        <v>3</v>
      </c>
      <c r="S63" s="96">
        <v>500000</v>
      </c>
      <c r="T63" s="497"/>
      <c r="U63" s="498"/>
      <c r="V63" s="33">
        <f t="shared" si="6"/>
        <v>0</v>
      </c>
      <c r="W63" s="228">
        <f t="shared" si="9"/>
        <v>0</v>
      </c>
      <c r="X63" s="46">
        <f t="shared" si="10"/>
        <v>0</v>
      </c>
      <c r="Y63" s="228">
        <f t="shared" si="7"/>
        <v>0</v>
      </c>
      <c r="Z63" s="246"/>
      <c r="AA63" s="238">
        <f t="shared" si="8"/>
        <v>0</v>
      </c>
    </row>
    <row r="64" spans="1:27" ht="30">
      <c r="A64" s="458" t="s">
        <v>419</v>
      </c>
      <c r="B64" s="43" t="s">
        <v>361</v>
      </c>
      <c r="C64" s="39" t="s">
        <v>169</v>
      </c>
      <c r="D64" s="38" t="s">
        <v>313</v>
      </c>
      <c r="E64" s="454" t="s">
        <v>523</v>
      </c>
      <c r="F64" s="453" t="s">
        <v>634</v>
      </c>
      <c r="G64" s="303" t="s">
        <v>579</v>
      </c>
      <c r="H64" s="123" t="s">
        <v>666</v>
      </c>
      <c r="I64" s="454" t="s">
        <v>484</v>
      </c>
      <c r="J64" s="15" t="s">
        <v>513</v>
      </c>
      <c r="K64" s="38" t="s">
        <v>2</v>
      </c>
      <c r="L64" s="338">
        <v>7</v>
      </c>
      <c r="M64" s="463" t="s">
        <v>541</v>
      </c>
      <c r="N64" s="535" t="s">
        <v>740</v>
      </c>
      <c r="O64" s="220"/>
      <c r="P64" s="220"/>
      <c r="Q64" s="39"/>
      <c r="R64" s="15">
        <v>1.3</v>
      </c>
      <c r="S64" s="96">
        <v>70000</v>
      </c>
      <c r="T64" s="497"/>
      <c r="U64" s="498"/>
      <c r="V64" s="33">
        <f t="shared" si="6"/>
        <v>0</v>
      </c>
      <c r="W64" s="228">
        <f t="shared" si="9"/>
        <v>0</v>
      </c>
      <c r="X64" s="46">
        <f t="shared" si="10"/>
        <v>0</v>
      </c>
      <c r="Y64" s="228">
        <f t="shared" si="7"/>
        <v>0</v>
      </c>
      <c r="Z64" s="246"/>
      <c r="AA64" s="238">
        <f t="shared" si="8"/>
        <v>0</v>
      </c>
    </row>
    <row r="65" spans="1:27" ht="30">
      <c r="A65" s="458" t="s">
        <v>419</v>
      </c>
      <c r="B65" s="59" t="s">
        <v>292</v>
      </c>
      <c r="C65" s="34" t="s">
        <v>188</v>
      </c>
      <c r="D65" s="315" t="s">
        <v>202</v>
      </c>
      <c r="E65" s="463" t="s">
        <v>627</v>
      </c>
      <c r="F65" s="463" t="s">
        <v>538</v>
      </c>
      <c r="G65" s="299" t="s">
        <v>535</v>
      </c>
      <c r="H65" s="337" t="s">
        <v>660</v>
      </c>
      <c r="I65" s="456" t="s">
        <v>377</v>
      </c>
      <c r="J65" s="338" t="s">
        <v>513</v>
      </c>
      <c r="K65" s="315" t="s">
        <v>2</v>
      </c>
      <c r="L65" s="338" t="s">
        <v>566</v>
      </c>
      <c r="M65" s="456" t="s">
        <v>377</v>
      </c>
      <c r="N65" s="462" t="s">
        <v>740</v>
      </c>
      <c r="O65" s="340"/>
      <c r="P65" s="315"/>
      <c r="Q65" s="338"/>
      <c r="R65" s="15">
        <v>4</v>
      </c>
      <c r="S65" s="96">
        <v>700000</v>
      </c>
      <c r="T65" s="497"/>
      <c r="U65" s="498"/>
      <c r="V65" s="33">
        <f t="shared" si="6"/>
        <v>0</v>
      </c>
      <c r="W65" s="228">
        <f t="shared" si="9"/>
        <v>0</v>
      </c>
      <c r="X65" s="46">
        <f t="shared" si="10"/>
        <v>0</v>
      </c>
      <c r="Y65" s="228">
        <f t="shared" si="7"/>
        <v>0</v>
      </c>
      <c r="Z65" s="246"/>
      <c r="AA65" s="238">
        <f t="shared" si="8"/>
        <v>0</v>
      </c>
    </row>
    <row r="66" spans="1:27" ht="30">
      <c r="A66" s="458" t="s">
        <v>419</v>
      </c>
      <c r="B66" s="59" t="s">
        <v>293</v>
      </c>
      <c r="C66" s="34" t="s">
        <v>189</v>
      </c>
      <c r="D66" s="315" t="s">
        <v>160</v>
      </c>
      <c r="E66" s="456" t="s">
        <v>584</v>
      </c>
      <c r="F66" s="463" t="s">
        <v>634</v>
      </c>
      <c r="G66" s="303">
        <v>24</v>
      </c>
      <c r="H66" s="337" t="s">
        <v>659</v>
      </c>
      <c r="I66" s="456" t="s">
        <v>484</v>
      </c>
      <c r="J66" s="338" t="s">
        <v>607</v>
      </c>
      <c r="K66" s="315" t="s">
        <v>4</v>
      </c>
      <c r="L66" s="317" t="s">
        <v>566</v>
      </c>
      <c r="M66" s="456"/>
      <c r="N66" s="456">
        <v>13456789</v>
      </c>
      <c r="O66" s="340"/>
      <c r="P66" s="315"/>
      <c r="Q66" s="338"/>
      <c r="R66" s="15">
        <v>0.4</v>
      </c>
      <c r="S66" s="96">
        <v>2800</v>
      </c>
      <c r="T66" s="497"/>
      <c r="U66" s="498"/>
      <c r="V66" s="33">
        <f t="shared" si="6"/>
        <v>0</v>
      </c>
      <c r="W66" s="228">
        <f t="shared" si="9"/>
        <v>0</v>
      </c>
      <c r="X66" s="46">
        <f t="shared" si="10"/>
        <v>0</v>
      </c>
      <c r="Y66" s="228">
        <f t="shared" si="7"/>
        <v>0</v>
      </c>
      <c r="Z66" s="246"/>
      <c r="AA66" s="238">
        <f t="shared" si="8"/>
        <v>0</v>
      </c>
    </row>
    <row r="67" spans="1:27" ht="17.25" customHeight="1">
      <c r="A67" s="458" t="s">
        <v>419</v>
      </c>
      <c r="B67" s="43" t="s">
        <v>95</v>
      </c>
      <c r="C67" s="39" t="s">
        <v>94</v>
      </c>
      <c r="D67" s="125" t="s">
        <v>330</v>
      </c>
      <c r="E67" s="454" t="s">
        <v>584</v>
      </c>
      <c r="F67" s="454" t="s">
        <v>484</v>
      </c>
      <c r="G67" s="303">
        <v>24</v>
      </c>
      <c r="H67" s="123" t="s">
        <v>659</v>
      </c>
      <c r="I67" s="454" t="s">
        <v>377</v>
      </c>
      <c r="J67" s="39" t="s">
        <v>517</v>
      </c>
      <c r="K67" s="38" t="s">
        <v>3</v>
      </c>
      <c r="L67" s="317" t="s">
        <v>557</v>
      </c>
      <c r="M67" s="463"/>
      <c r="N67" s="462" t="s">
        <v>740</v>
      </c>
      <c r="O67" s="222"/>
      <c r="P67" s="220"/>
      <c r="Q67" s="39"/>
      <c r="R67" s="15">
        <v>0.4</v>
      </c>
      <c r="S67" s="96">
        <v>4000</v>
      </c>
      <c r="T67" s="497"/>
      <c r="U67" s="498"/>
      <c r="V67" s="33">
        <f t="shared" si="6"/>
        <v>0</v>
      </c>
      <c r="W67" s="228">
        <f t="shared" si="9"/>
        <v>0</v>
      </c>
      <c r="X67" s="46">
        <f t="shared" si="10"/>
        <v>0</v>
      </c>
      <c r="Y67" s="228">
        <f t="shared" si="7"/>
        <v>0</v>
      </c>
      <c r="Z67" s="246"/>
      <c r="AA67" s="238">
        <f t="shared" si="8"/>
        <v>0</v>
      </c>
    </row>
    <row r="68" spans="1:27" s="26" customFormat="1" ht="30">
      <c r="A68" s="458" t="s">
        <v>419</v>
      </c>
      <c r="B68" s="60" t="s">
        <v>479</v>
      </c>
      <c r="C68" s="39" t="s">
        <v>90</v>
      </c>
      <c r="D68" s="38" t="s">
        <v>320</v>
      </c>
      <c r="E68" s="454" t="s">
        <v>523</v>
      </c>
      <c r="F68" s="453" t="s">
        <v>634</v>
      </c>
      <c r="G68" s="303">
        <v>48</v>
      </c>
      <c r="H68" s="15" t="s">
        <v>712</v>
      </c>
      <c r="I68" s="454" t="s">
        <v>484</v>
      </c>
      <c r="J68" s="39" t="s">
        <v>484</v>
      </c>
      <c r="K68" s="38" t="s">
        <v>4</v>
      </c>
      <c r="L68" s="317" t="s">
        <v>543</v>
      </c>
      <c r="M68" s="463" t="s">
        <v>377</v>
      </c>
      <c r="N68" s="462" t="s">
        <v>740</v>
      </c>
      <c r="O68" s="222"/>
      <c r="P68" s="220"/>
      <c r="Q68" s="39"/>
      <c r="R68" s="15">
        <v>0.7</v>
      </c>
      <c r="S68" s="71">
        <v>11000</v>
      </c>
      <c r="T68" s="497"/>
      <c r="U68" s="498"/>
      <c r="V68" s="33">
        <f t="shared" si="6"/>
        <v>0</v>
      </c>
      <c r="W68" s="228">
        <f t="shared" si="9"/>
        <v>0</v>
      </c>
      <c r="X68" s="46">
        <f t="shared" si="10"/>
        <v>0</v>
      </c>
      <c r="Y68" s="228">
        <f t="shared" si="7"/>
        <v>0</v>
      </c>
      <c r="Z68" s="246"/>
      <c r="AA68" s="238">
        <f t="shared" si="8"/>
        <v>0</v>
      </c>
    </row>
    <row r="69" spans="1:27" s="75" customFormat="1" ht="15">
      <c r="A69" s="520" t="s">
        <v>419</v>
      </c>
      <c r="B69" s="160" t="s">
        <v>367</v>
      </c>
      <c r="C69" s="175" t="s">
        <v>103</v>
      </c>
      <c r="D69" s="38"/>
      <c r="E69" s="454" t="s">
        <v>523</v>
      </c>
      <c r="F69" s="453" t="s">
        <v>634</v>
      </c>
      <c r="G69" s="303">
        <v>24</v>
      </c>
      <c r="H69" s="15" t="s">
        <v>965</v>
      </c>
      <c r="I69" s="454" t="s">
        <v>377</v>
      </c>
      <c r="J69" s="15" t="s">
        <v>513</v>
      </c>
      <c r="K69" s="38" t="s">
        <v>4</v>
      </c>
      <c r="L69" s="338" t="s">
        <v>557</v>
      </c>
      <c r="M69" s="463"/>
      <c r="N69" s="462" t="s">
        <v>740</v>
      </c>
      <c r="O69" s="220"/>
      <c r="P69" s="220"/>
      <c r="Q69" s="39"/>
      <c r="R69" s="15">
        <v>0.1</v>
      </c>
      <c r="S69" s="146">
        <v>900</v>
      </c>
      <c r="T69" s="497"/>
      <c r="U69" s="498"/>
      <c r="V69" s="33">
        <f t="shared" si="6"/>
        <v>0</v>
      </c>
      <c r="W69" s="228">
        <f t="shared" si="9"/>
        <v>0</v>
      </c>
      <c r="X69" s="46">
        <f t="shared" si="10"/>
        <v>0</v>
      </c>
      <c r="Y69" s="228">
        <f t="shared" si="7"/>
        <v>0</v>
      </c>
      <c r="Z69" s="246"/>
      <c r="AA69" s="238">
        <f t="shared" si="8"/>
        <v>0</v>
      </c>
    </row>
    <row r="70" spans="1:27" ht="15">
      <c r="A70" s="458" t="s">
        <v>419</v>
      </c>
      <c r="B70" s="43" t="s">
        <v>710</v>
      </c>
      <c r="C70" s="39" t="s">
        <v>104</v>
      </c>
      <c r="D70" s="38" t="s">
        <v>306</v>
      </c>
      <c r="E70" s="454" t="s">
        <v>523</v>
      </c>
      <c r="F70" s="453" t="s">
        <v>634</v>
      </c>
      <c r="G70" s="303" t="s">
        <v>590</v>
      </c>
      <c r="H70" s="123" t="s">
        <v>660</v>
      </c>
      <c r="I70" s="454" t="s">
        <v>377</v>
      </c>
      <c r="J70" s="15" t="s">
        <v>513</v>
      </c>
      <c r="K70" s="38" t="s">
        <v>4</v>
      </c>
      <c r="L70" s="317" t="s">
        <v>547</v>
      </c>
      <c r="M70" s="463"/>
      <c r="N70" s="462" t="s">
        <v>740</v>
      </c>
      <c r="O70" s="220"/>
      <c r="P70" s="220"/>
      <c r="Q70" s="39"/>
      <c r="R70" s="15">
        <v>0.4</v>
      </c>
      <c r="S70" s="96">
        <v>2600</v>
      </c>
      <c r="T70" s="497"/>
      <c r="U70" s="498"/>
      <c r="V70" s="33">
        <f t="shared" si="6"/>
        <v>0</v>
      </c>
      <c r="W70" s="228">
        <f t="shared" si="9"/>
        <v>0</v>
      </c>
      <c r="X70" s="46">
        <f t="shared" si="10"/>
        <v>0</v>
      </c>
      <c r="Y70" s="228">
        <f t="shared" si="7"/>
        <v>0</v>
      </c>
      <c r="Z70" s="246"/>
      <c r="AA70" s="238">
        <f t="shared" si="8"/>
        <v>0</v>
      </c>
    </row>
    <row r="71" spans="1:27" ht="75">
      <c r="A71" s="458" t="s">
        <v>419</v>
      </c>
      <c r="B71" s="43" t="s">
        <v>314</v>
      </c>
      <c r="C71" s="39" t="s">
        <v>315</v>
      </c>
      <c r="D71" s="38" t="s">
        <v>309</v>
      </c>
      <c r="E71" s="454" t="s">
        <v>584</v>
      </c>
      <c r="F71" s="453" t="s">
        <v>538</v>
      </c>
      <c r="G71" s="303">
        <v>60</v>
      </c>
      <c r="H71" s="123" t="s">
        <v>659</v>
      </c>
      <c r="I71" s="454" t="s">
        <v>484</v>
      </c>
      <c r="J71" s="39" t="s">
        <v>513</v>
      </c>
      <c r="K71" s="38" t="s">
        <v>5</v>
      </c>
      <c r="L71" s="317" t="s">
        <v>546</v>
      </c>
      <c r="M71" s="463"/>
      <c r="N71" s="462" t="s">
        <v>934</v>
      </c>
      <c r="O71" s="222"/>
      <c r="P71" s="220"/>
      <c r="Q71" s="15" t="s">
        <v>933</v>
      </c>
      <c r="R71" s="15">
        <v>2</v>
      </c>
      <c r="S71" s="96">
        <v>185000</v>
      </c>
      <c r="T71" s="497"/>
      <c r="U71" s="498"/>
      <c r="V71" s="33">
        <f t="shared" si="6"/>
        <v>0</v>
      </c>
      <c r="W71" s="228">
        <f t="shared" si="9"/>
        <v>0</v>
      </c>
      <c r="X71" s="46">
        <f t="shared" si="10"/>
        <v>0</v>
      </c>
      <c r="Y71" s="228">
        <f t="shared" si="7"/>
        <v>0</v>
      </c>
      <c r="Z71" s="246"/>
      <c r="AA71" s="238">
        <f t="shared" si="8"/>
        <v>0</v>
      </c>
    </row>
    <row r="72" spans="1:27" ht="30">
      <c r="A72" s="458" t="s">
        <v>419</v>
      </c>
      <c r="B72" s="60" t="s">
        <v>368</v>
      </c>
      <c r="C72" s="39" t="s">
        <v>28</v>
      </c>
      <c r="D72" s="38" t="s">
        <v>309</v>
      </c>
      <c r="E72" s="454" t="s">
        <v>584</v>
      </c>
      <c r="F72" s="453" t="s">
        <v>634</v>
      </c>
      <c r="G72" s="299" t="s">
        <v>599</v>
      </c>
      <c r="H72" s="123" t="s">
        <v>659</v>
      </c>
      <c r="I72" s="454" t="s">
        <v>377</v>
      </c>
      <c r="J72" s="15" t="s">
        <v>517</v>
      </c>
      <c r="K72" s="38" t="s">
        <v>1</v>
      </c>
      <c r="L72" s="338" t="s">
        <v>548</v>
      </c>
      <c r="M72" s="463" t="s">
        <v>377</v>
      </c>
      <c r="N72" s="462" t="s">
        <v>831</v>
      </c>
      <c r="O72" s="220"/>
      <c r="P72" s="220"/>
      <c r="Q72" s="39"/>
      <c r="R72" s="15">
        <v>0.5</v>
      </c>
      <c r="S72" s="96">
        <v>7300</v>
      </c>
      <c r="T72" s="497"/>
      <c r="U72" s="498"/>
      <c r="V72" s="33">
        <f t="shared" si="6"/>
        <v>0</v>
      </c>
      <c r="W72" s="228">
        <f t="shared" si="9"/>
        <v>0</v>
      </c>
      <c r="X72" s="46">
        <f t="shared" si="10"/>
        <v>0</v>
      </c>
      <c r="Y72" s="228">
        <f t="shared" si="7"/>
        <v>0</v>
      </c>
      <c r="Z72" s="246"/>
      <c r="AA72" s="238">
        <f t="shared" si="8"/>
        <v>0</v>
      </c>
    </row>
    <row r="73" spans="1:27" ht="30">
      <c r="A73" s="458" t="s">
        <v>419</v>
      </c>
      <c r="B73" s="60" t="s">
        <v>371</v>
      </c>
      <c r="C73" s="39" t="s">
        <v>40</v>
      </c>
      <c r="D73" s="38" t="s">
        <v>306</v>
      </c>
      <c r="E73" s="454" t="s">
        <v>523</v>
      </c>
      <c r="F73" s="453" t="s">
        <v>634</v>
      </c>
      <c r="G73" s="303">
        <v>24</v>
      </c>
      <c r="H73" s="123" t="s">
        <v>660</v>
      </c>
      <c r="I73" s="454" t="s">
        <v>377</v>
      </c>
      <c r="J73" s="15" t="s">
        <v>517</v>
      </c>
      <c r="K73" s="38" t="s">
        <v>2</v>
      </c>
      <c r="L73" s="317" t="s">
        <v>548</v>
      </c>
      <c r="M73" s="463"/>
      <c r="N73" s="462" t="s">
        <v>740</v>
      </c>
      <c r="O73" s="220"/>
      <c r="P73" s="220"/>
      <c r="Q73" s="39"/>
      <c r="R73" s="15">
        <v>0.7</v>
      </c>
      <c r="S73" s="96">
        <v>12000</v>
      </c>
      <c r="T73" s="497"/>
      <c r="U73" s="498"/>
      <c r="V73" s="33">
        <f t="shared" si="6"/>
        <v>0</v>
      </c>
      <c r="W73" s="228">
        <f t="shared" si="9"/>
        <v>0</v>
      </c>
      <c r="X73" s="46">
        <f t="shared" si="10"/>
        <v>0</v>
      </c>
      <c r="Y73" s="228">
        <f t="shared" si="7"/>
        <v>0</v>
      </c>
      <c r="Z73" s="246"/>
      <c r="AA73" s="238">
        <f t="shared" si="8"/>
        <v>0</v>
      </c>
    </row>
    <row r="74" spans="1:27" ht="14.25" customHeight="1">
      <c r="A74" s="458" t="s">
        <v>419</v>
      </c>
      <c r="B74" s="60" t="s">
        <v>338</v>
      </c>
      <c r="C74" s="39" t="s">
        <v>41</v>
      </c>
      <c r="D74" s="38" t="s">
        <v>241</v>
      </c>
      <c r="E74" s="454" t="s">
        <v>523</v>
      </c>
      <c r="F74" s="453" t="s">
        <v>634</v>
      </c>
      <c r="G74" s="299" t="s">
        <v>535</v>
      </c>
      <c r="H74" s="123" t="s">
        <v>669</v>
      </c>
      <c r="I74" s="454" t="s">
        <v>484</v>
      </c>
      <c r="J74" s="15" t="s">
        <v>607</v>
      </c>
      <c r="K74" s="38" t="s">
        <v>2</v>
      </c>
      <c r="L74" s="338" t="s">
        <v>581</v>
      </c>
      <c r="M74" s="463" t="s">
        <v>541</v>
      </c>
      <c r="N74" s="462" t="s">
        <v>740</v>
      </c>
      <c r="O74" s="222"/>
      <c r="P74" s="220"/>
      <c r="Q74" s="39"/>
      <c r="R74" s="273">
        <v>0.7</v>
      </c>
      <c r="S74" s="40">
        <v>11000</v>
      </c>
      <c r="T74" s="497"/>
      <c r="U74" s="498"/>
      <c r="V74" s="33">
        <f t="shared" si="6"/>
        <v>0</v>
      </c>
      <c r="W74" s="228">
        <f t="shared" si="9"/>
        <v>0</v>
      </c>
      <c r="X74" s="46">
        <f t="shared" si="10"/>
        <v>0</v>
      </c>
      <c r="Y74" s="228">
        <f t="shared" si="7"/>
        <v>0</v>
      </c>
      <c r="Z74" s="246"/>
      <c r="AA74" s="238">
        <f t="shared" si="8"/>
        <v>0</v>
      </c>
    </row>
    <row r="75" spans="1:27" ht="14.25" customHeight="1">
      <c r="A75" s="261"/>
      <c r="B75" s="259"/>
      <c r="C75" s="261"/>
      <c r="D75" s="352"/>
      <c r="E75" s="352"/>
      <c r="F75" s="352"/>
      <c r="G75" s="358"/>
      <c r="H75" s="486"/>
      <c r="I75" s="352"/>
      <c r="J75" s="354"/>
      <c r="K75" s="352"/>
      <c r="L75" s="354"/>
      <c r="M75" s="352"/>
      <c r="N75" s="352"/>
      <c r="O75" s="355"/>
      <c r="P75" s="354"/>
      <c r="Q75" s="354"/>
      <c r="R75" s="260"/>
      <c r="S75" s="288"/>
      <c r="T75" s="504"/>
      <c r="U75" s="505"/>
      <c r="V75" s="260">
        <f t="shared" si="6"/>
        <v>0</v>
      </c>
      <c r="W75" s="263"/>
      <c r="X75" s="263"/>
      <c r="Y75" s="263">
        <f t="shared" si="7"/>
        <v>0</v>
      </c>
      <c r="Z75" s="263"/>
      <c r="AA75" s="282">
        <f t="shared" si="8"/>
        <v>0</v>
      </c>
    </row>
    <row r="76" spans="1:27" ht="15">
      <c r="A76" s="457" t="s">
        <v>433</v>
      </c>
      <c r="B76" s="60" t="s">
        <v>278</v>
      </c>
      <c r="C76" s="34" t="s">
        <v>261</v>
      </c>
      <c r="D76" s="336" t="s">
        <v>313</v>
      </c>
      <c r="E76" s="456" t="s">
        <v>627</v>
      </c>
      <c r="F76" s="463" t="s">
        <v>634</v>
      </c>
      <c r="G76" s="303">
        <v>12</v>
      </c>
      <c r="H76" s="337" t="s">
        <v>671</v>
      </c>
      <c r="I76" s="456" t="s">
        <v>377</v>
      </c>
      <c r="J76" s="338" t="s">
        <v>513</v>
      </c>
      <c r="K76" s="315" t="s">
        <v>1</v>
      </c>
      <c r="L76" s="338"/>
      <c r="M76" s="456"/>
      <c r="N76" s="462" t="s">
        <v>740</v>
      </c>
      <c r="O76" s="315"/>
      <c r="P76" s="315"/>
      <c r="Q76" s="338"/>
      <c r="R76" s="15">
        <v>1</v>
      </c>
      <c r="S76" s="96">
        <v>29000</v>
      </c>
      <c r="T76" s="497"/>
      <c r="U76" s="498"/>
      <c r="V76" s="33">
        <f t="shared" si="6"/>
        <v>0</v>
      </c>
      <c r="W76" s="228">
        <f aca="true" t="shared" si="11" ref="W76:W87">V76*R76</f>
        <v>0</v>
      </c>
      <c r="X76" s="46">
        <f aca="true" t="shared" si="12" ref="X76:X87">W76/S76*43560</f>
        <v>0</v>
      </c>
      <c r="Y76" s="228">
        <f t="shared" si="7"/>
        <v>0</v>
      </c>
      <c r="Z76" s="246"/>
      <c r="AA76" s="238">
        <f t="shared" si="8"/>
        <v>0</v>
      </c>
    </row>
    <row r="77" spans="1:27" s="32" customFormat="1" ht="15">
      <c r="A77" s="457" t="s">
        <v>433</v>
      </c>
      <c r="B77" s="43" t="s">
        <v>775</v>
      </c>
      <c r="C77" s="15" t="s">
        <v>776</v>
      </c>
      <c r="D77" s="125" t="s">
        <v>309</v>
      </c>
      <c r="E77" s="453" t="s">
        <v>584</v>
      </c>
      <c r="F77" s="453" t="s">
        <v>634</v>
      </c>
      <c r="G77" s="301" t="s">
        <v>612</v>
      </c>
      <c r="H77" s="15" t="s">
        <v>659</v>
      </c>
      <c r="I77" s="453" t="s">
        <v>377</v>
      </c>
      <c r="J77" s="15" t="s">
        <v>956</v>
      </c>
      <c r="K77" s="125" t="s">
        <v>1</v>
      </c>
      <c r="L77" s="338"/>
      <c r="M77" s="463" t="s">
        <v>377</v>
      </c>
      <c r="N77" s="462" t="s">
        <v>756</v>
      </c>
      <c r="O77" s="220"/>
      <c r="P77" s="220"/>
      <c r="Q77" s="39"/>
      <c r="R77" s="15">
        <v>1.6</v>
      </c>
      <c r="S77" s="40">
        <v>102000</v>
      </c>
      <c r="T77" s="497"/>
      <c r="U77" s="498"/>
      <c r="V77" s="33">
        <f t="shared" si="6"/>
        <v>0</v>
      </c>
      <c r="W77" s="228">
        <f t="shared" si="11"/>
        <v>0</v>
      </c>
      <c r="X77" s="46">
        <f t="shared" si="12"/>
        <v>0</v>
      </c>
      <c r="Y77" s="228">
        <f t="shared" si="7"/>
        <v>0</v>
      </c>
      <c r="Z77" s="246"/>
      <c r="AA77" s="238">
        <f t="shared" si="8"/>
        <v>0</v>
      </c>
    </row>
    <row r="78" spans="1:27" s="32" customFormat="1" ht="30">
      <c r="A78" s="457" t="s">
        <v>433</v>
      </c>
      <c r="B78" s="60" t="s">
        <v>777</v>
      </c>
      <c r="C78" s="39" t="s">
        <v>778</v>
      </c>
      <c r="D78" s="38"/>
      <c r="E78" s="453" t="s">
        <v>627</v>
      </c>
      <c r="F78" s="453" t="s">
        <v>634</v>
      </c>
      <c r="G78" s="301" t="s">
        <v>641</v>
      </c>
      <c r="H78" s="213" t="s">
        <v>659</v>
      </c>
      <c r="I78" s="453" t="s">
        <v>377</v>
      </c>
      <c r="J78" s="15" t="s">
        <v>513</v>
      </c>
      <c r="K78" s="125" t="s">
        <v>1</v>
      </c>
      <c r="L78" s="338"/>
      <c r="M78" s="463" t="s">
        <v>377</v>
      </c>
      <c r="N78" s="493" t="s">
        <v>740</v>
      </c>
      <c r="O78" s="220"/>
      <c r="P78" s="220"/>
      <c r="Q78" s="39"/>
      <c r="R78" s="15">
        <v>1</v>
      </c>
      <c r="S78" s="40">
        <v>30000</v>
      </c>
      <c r="T78" s="497"/>
      <c r="U78" s="498"/>
      <c r="V78" s="33">
        <f t="shared" si="6"/>
        <v>0</v>
      </c>
      <c r="W78" s="228">
        <f t="shared" si="11"/>
        <v>0</v>
      </c>
      <c r="X78" s="46">
        <f t="shared" si="12"/>
        <v>0</v>
      </c>
      <c r="Y78" s="228">
        <f t="shared" si="7"/>
        <v>0</v>
      </c>
      <c r="Z78" s="246"/>
      <c r="AA78" s="238">
        <f t="shared" si="8"/>
        <v>0</v>
      </c>
    </row>
    <row r="79" spans="1:27" ht="15">
      <c r="A79" s="457" t="s">
        <v>433</v>
      </c>
      <c r="B79" s="60" t="s">
        <v>493</v>
      </c>
      <c r="C79" s="39" t="s">
        <v>492</v>
      </c>
      <c r="D79" s="38" t="s">
        <v>313</v>
      </c>
      <c r="E79" s="454" t="s">
        <v>584</v>
      </c>
      <c r="F79" s="454" t="s">
        <v>634</v>
      </c>
      <c r="G79" s="303">
        <v>24</v>
      </c>
      <c r="H79" s="123" t="s">
        <v>659</v>
      </c>
      <c r="I79" s="454" t="s">
        <v>377</v>
      </c>
      <c r="J79" s="39" t="s">
        <v>517</v>
      </c>
      <c r="K79" s="38"/>
      <c r="L79" s="338" t="s">
        <v>566</v>
      </c>
      <c r="M79" s="463"/>
      <c r="N79" s="462" t="s">
        <v>740</v>
      </c>
      <c r="O79" s="222"/>
      <c r="P79" s="220"/>
      <c r="Q79" s="39"/>
      <c r="R79" s="15">
        <v>0.6</v>
      </c>
      <c r="S79" s="96">
        <v>10000</v>
      </c>
      <c r="T79" s="497"/>
      <c r="U79" s="498"/>
      <c r="V79" s="33">
        <f t="shared" si="6"/>
        <v>0</v>
      </c>
      <c r="W79" s="228">
        <f t="shared" si="11"/>
        <v>0</v>
      </c>
      <c r="X79" s="46">
        <f t="shared" si="12"/>
        <v>0</v>
      </c>
      <c r="Y79" s="228">
        <f t="shared" si="7"/>
        <v>0</v>
      </c>
      <c r="Z79" s="246"/>
      <c r="AA79" s="238">
        <f t="shared" si="8"/>
        <v>0</v>
      </c>
    </row>
    <row r="80" spans="1:27" ht="15" customHeight="1">
      <c r="A80" s="457" t="s">
        <v>433</v>
      </c>
      <c r="B80" s="60" t="s">
        <v>302</v>
      </c>
      <c r="C80" s="39" t="s">
        <v>157</v>
      </c>
      <c r="D80" s="38"/>
      <c r="E80" s="454" t="s">
        <v>584</v>
      </c>
      <c r="F80" s="453" t="s">
        <v>634</v>
      </c>
      <c r="G80" s="303">
        <v>36</v>
      </c>
      <c r="H80" s="123" t="s">
        <v>659</v>
      </c>
      <c r="I80" s="454" t="s">
        <v>484</v>
      </c>
      <c r="J80" s="39" t="s">
        <v>517</v>
      </c>
      <c r="K80" s="38" t="s">
        <v>1</v>
      </c>
      <c r="L80" s="338"/>
      <c r="M80" s="463"/>
      <c r="N80" s="462" t="s">
        <v>740</v>
      </c>
      <c r="O80" s="222"/>
      <c r="P80" s="220"/>
      <c r="Q80" s="39"/>
      <c r="R80" s="15">
        <v>0.5</v>
      </c>
      <c r="S80" s="71">
        <v>7600</v>
      </c>
      <c r="T80" s="497"/>
      <c r="U80" s="498"/>
      <c r="V80" s="33">
        <f t="shared" si="6"/>
        <v>0</v>
      </c>
      <c r="W80" s="228">
        <f t="shared" si="11"/>
        <v>0</v>
      </c>
      <c r="X80" s="46">
        <f t="shared" si="12"/>
        <v>0</v>
      </c>
      <c r="Y80" s="228">
        <f t="shared" si="7"/>
        <v>0</v>
      </c>
      <c r="Z80" s="246"/>
      <c r="AA80" s="238">
        <f t="shared" si="8"/>
        <v>0</v>
      </c>
    </row>
    <row r="81" spans="1:27" ht="15">
      <c r="A81" s="457" t="s">
        <v>433</v>
      </c>
      <c r="B81" s="60" t="s">
        <v>303</v>
      </c>
      <c r="C81" s="39" t="s">
        <v>158</v>
      </c>
      <c r="D81" s="38" t="s">
        <v>306</v>
      </c>
      <c r="E81" s="454" t="s">
        <v>584</v>
      </c>
      <c r="F81" s="453" t="s">
        <v>635</v>
      </c>
      <c r="G81" s="303">
        <v>36</v>
      </c>
      <c r="H81" s="15" t="s">
        <v>996</v>
      </c>
      <c r="I81" s="454" t="s">
        <v>484</v>
      </c>
      <c r="J81" s="39" t="s">
        <v>517</v>
      </c>
      <c r="K81" s="38" t="s">
        <v>1</v>
      </c>
      <c r="L81" s="338"/>
      <c r="M81" s="463"/>
      <c r="N81" s="456">
        <v>134789</v>
      </c>
      <c r="O81" s="222"/>
      <c r="P81" s="220"/>
      <c r="Q81" s="39"/>
      <c r="R81" s="15">
        <v>0.4</v>
      </c>
      <c r="S81" s="96">
        <v>5500</v>
      </c>
      <c r="T81" s="497"/>
      <c r="U81" s="498"/>
      <c r="V81" s="33">
        <f t="shared" si="6"/>
        <v>0</v>
      </c>
      <c r="W81" s="228">
        <f t="shared" si="11"/>
        <v>0</v>
      </c>
      <c r="X81" s="46">
        <f t="shared" si="12"/>
        <v>0</v>
      </c>
      <c r="Y81" s="228">
        <f t="shared" si="7"/>
        <v>0</v>
      </c>
      <c r="Z81" s="246"/>
      <c r="AA81" s="238">
        <f t="shared" si="8"/>
        <v>0</v>
      </c>
    </row>
    <row r="82" spans="1:27" s="32" customFormat="1" ht="15">
      <c r="A82" s="457" t="s">
        <v>433</v>
      </c>
      <c r="B82" s="60" t="s">
        <v>340</v>
      </c>
      <c r="C82" s="39" t="s">
        <v>159</v>
      </c>
      <c r="D82" s="38" t="s">
        <v>160</v>
      </c>
      <c r="E82" s="454" t="s">
        <v>627</v>
      </c>
      <c r="F82" s="454" t="s">
        <v>634</v>
      </c>
      <c r="G82" s="303">
        <v>48</v>
      </c>
      <c r="H82" s="15" t="s">
        <v>966</v>
      </c>
      <c r="I82" s="454" t="s">
        <v>484</v>
      </c>
      <c r="J82" s="15" t="s">
        <v>958</v>
      </c>
      <c r="K82" s="38" t="s">
        <v>1</v>
      </c>
      <c r="L82" s="338"/>
      <c r="M82" s="463" t="s">
        <v>377</v>
      </c>
      <c r="N82" s="462" t="s">
        <v>740</v>
      </c>
      <c r="O82" s="222"/>
      <c r="P82" s="220"/>
      <c r="Q82" s="39"/>
      <c r="R82" s="273">
        <v>0.4</v>
      </c>
      <c r="S82" s="40">
        <v>4200</v>
      </c>
      <c r="T82" s="497"/>
      <c r="U82" s="498"/>
      <c r="V82" s="33">
        <f t="shared" si="6"/>
        <v>0</v>
      </c>
      <c r="W82" s="228">
        <f t="shared" si="11"/>
        <v>0</v>
      </c>
      <c r="X82" s="117">
        <f t="shared" si="12"/>
        <v>0</v>
      </c>
      <c r="Y82" s="228">
        <f t="shared" si="7"/>
        <v>0</v>
      </c>
      <c r="Z82" s="470"/>
      <c r="AA82" s="238">
        <f t="shared" si="8"/>
        <v>0</v>
      </c>
    </row>
    <row r="83" spans="1:27" ht="16.5" customHeight="1">
      <c r="A83" s="457" t="s">
        <v>433</v>
      </c>
      <c r="B83" s="60" t="s">
        <v>307</v>
      </c>
      <c r="C83" s="39" t="s">
        <v>310</v>
      </c>
      <c r="D83" s="38" t="s">
        <v>309</v>
      </c>
      <c r="E83" s="454" t="s">
        <v>584</v>
      </c>
      <c r="F83" s="454" t="s">
        <v>538</v>
      </c>
      <c r="G83" s="303">
        <v>24</v>
      </c>
      <c r="H83" s="123" t="s">
        <v>659</v>
      </c>
      <c r="I83" s="454" t="s">
        <v>484</v>
      </c>
      <c r="J83" s="39" t="s">
        <v>513</v>
      </c>
      <c r="K83" s="38" t="s">
        <v>1</v>
      </c>
      <c r="L83" s="338"/>
      <c r="M83" s="463" t="s">
        <v>377</v>
      </c>
      <c r="N83" s="456">
        <v>13456789</v>
      </c>
      <c r="O83" s="268" t="s">
        <v>44</v>
      </c>
      <c r="P83" s="222" t="s">
        <v>44</v>
      </c>
      <c r="Q83" s="39"/>
      <c r="R83" s="15">
        <v>0.8</v>
      </c>
      <c r="S83" s="96">
        <v>20000</v>
      </c>
      <c r="T83" s="497"/>
      <c r="U83" s="498"/>
      <c r="V83" s="33">
        <f t="shared" si="6"/>
        <v>0</v>
      </c>
      <c r="W83" s="228">
        <f t="shared" si="11"/>
        <v>0</v>
      </c>
      <c r="X83" s="46">
        <f t="shared" si="12"/>
        <v>0</v>
      </c>
      <c r="Y83" s="228">
        <f t="shared" si="7"/>
        <v>0</v>
      </c>
      <c r="Z83" s="246"/>
      <c r="AA83" s="238">
        <f t="shared" si="8"/>
        <v>0</v>
      </c>
    </row>
    <row r="84" spans="1:27" ht="15">
      <c r="A84" s="457" t="s">
        <v>433</v>
      </c>
      <c r="B84" s="59" t="s">
        <v>375</v>
      </c>
      <c r="C84" s="34" t="s">
        <v>198</v>
      </c>
      <c r="D84" s="38" t="s">
        <v>313</v>
      </c>
      <c r="E84" s="453" t="s">
        <v>523</v>
      </c>
      <c r="F84" s="454" t="s">
        <v>634</v>
      </c>
      <c r="G84" s="299" t="s">
        <v>537</v>
      </c>
      <c r="H84" s="15" t="s">
        <v>967</v>
      </c>
      <c r="I84" s="454" t="s">
        <v>377</v>
      </c>
      <c r="J84" s="15" t="s">
        <v>958</v>
      </c>
      <c r="K84" s="38" t="s">
        <v>1</v>
      </c>
      <c r="L84" s="338">
        <v>7</v>
      </c>
      <c r="M84" s="463" t="s">
        <v>377</v>
      </c>
      <c r="N84" s="462" t="s">
        <v>740</v>
      </c>
      <c r="O84" s="220"/>
      <c r="P84" s="220"/>
      <c r="Q84" s="39"/>
      <c r="R84" s="15">
        <v>5</v>
      </c>
      <c r="S84" s="96">
        <v>1000000</v>
      </c>
      <c r="T84" s="497"/>
      <c r="U84" s="498"/>
      <c r="V84" s="33">
        <f t="shared" si="6"/>
        <v>0</v>
      </c>
      <c r="W84" s="228">
        <f t="shared" si="11"/>
        <v>0</v>
      </c>
      <c r="X84" s="117">
        <f t="shared" si="12"/>
        <v>0</v>
      </c>
      <c r="Y84" s="228">
        <f t="shared" si="7"/>
        <v>0</v>
      </c>
      <c r="Z84" s="470"/>
      <c r="AA84" s="238">
        <f t="shared" si="8"/>
        <v>0</v>
      </c>
    </row>
    <row r="85" spans="1:27" ht="75">
      <c r="A85" s="457" t="s">
        <v>433</v>
      </c>
      <c r="B85" s="60" t="s">
        <v>502</v>
      </c>
      <c r="C85" s="39" t="s">
        <v>503</v>
      </c>
      <c r="D85" s="38" t="s">
        <v>333</v>
      </c>
      <c r="E85" s="454" t="s">
        <v>523</v>
      </c>
      <c r="F85" s="454" t="s">
        <v>635</v>
      </c>
      <c r="G85" s="303">
        <v>24</v>
      </c>
      <c r="H85" s="15" t="s">
        <v>976</v>
      </c>
      <c r="I85" s="454" t="s">
        <v>377</v>
      </c>
      <c r="J85" s="39" t="s">
        <v>484</v>
      </c>
      <c r="K85" s="38"/>
      <c r="L85" s="338"/>
      <c r="M85" s="463" t="s">
        <v>484</v>
      </c>
      <c r="N85" s="462" t="s">
        <v>921</v>
      </c>
      <c r="O85" s="222"/>
      <c r="P85" s="220"/>
      <c r="Q85" s="39" t="s">
        <v>922</v>
      </c>
      <c r="R85" s="15">
        <v>2.1</v>
      </c>
      <c r="S85" s="71">
        <v>225000</v>
      </c>
      <c r="T85" s="497"/>
      <c r="U85" s="498"/>
      <c r="V85" s="33">
        <f t="shared" si="6"/>
        <v>0</v>
      </c>
      <c r="W85" s="228">
        <f t="shared" si="11"/>
        <v>0</v>
      </c>
      <c r="X85" s="46">
        <f t="shared" si="12"/>
        <v>0</v>
      </c>
      <c r="Y85" s="228">
        <f t="shared" si="7"/>
        <v>0</v>
      </c>
      <c r="Z85" s="246"/>
      <c r="AA85" s="238">
        <f t="shared" si="8"/>
        <v>0</v>
      </c>
    </row>
    <row r="86" spans="1:27" ht="31.5" customHeight="1">
      <c r="A86" s="457" t="s">
        <v>433</v>
      </c>
      <c r="B86" s="59" t="s">
        <v>341</v>
      </c>
      <c r="C86" s="34" t="s">
        <v>80</v>
      </c>
      <c r="D86" s="38" t="s">
        <v>320</v>
      </c>
      <c r="E86" s="454" t="s">
        <v>627</v>
      </c>
      <c r="F86" s="454" t="s">
        <v>634</v>
      </c>
      <c r="G86" s="303">
        <v>24</v>
      </c>
      <c r="H86" s="15" t="s">
        <v>970</v>
      </c>
      <c r="I86" s="454" t="s">
        <v>377</v>
      </c>
      <c r="J86" s="15" t="s">
        <v>607</v>
      </c>
      <c r="K86" s="38" t="s">
        <v>1</v>
      </c>
      <c r="L86" s="338"/>
      <c r="M86" s="463" t="s">
        <v>377</v>
      </c>
      <c r="N86" s="462" t="s">
        <v>740</v>
      </c>
      <c r="O86" s="220"/>
      <c r="P86" s="220"/>
      <c r="Q86" s="39"/>
      <c r="R86" s="15">
        <v>1.4</v>
      </c>
      <c r="S86" s="96">
        <v>80000</v>
      </c>
      <c r="T86" s="497"/>
      <c r="U86" s="498"/>
      <c r="V86" s="33">
        <f t="shared" si="6"/>
        <v>0</v>
      </c>
      <c r="W86" s="228">
        <f t="shared" si="11"/>
        <v>0</v>
      </c>
      <c r="X86" s="117">
        <f t="shared" si="12"/>
        <v>0</v>
      </c>
      <c r="Y86" s="228">
        <f t="shared" si="7"/>
        <v>0</v>
      </c>
      <c r="Z86" s="470"/>
      <c r="AA86" s="238">
        <f t="shared" si="8"/>
        <v>0</v>
      </c>
    </row>
    <row r="87" spans="1:27" s="26" customFormat="1" ht="30">
      <c r="A87" s="457" t="s">
        <v>433</v>
      </c>
      <c r="B87" s="43" t="s">
        <v>754</v>
      </c>
      <c r="C87" s="6" t="s">
        <v>753</v>
      </c>
      <c r="D87" s="125" t="s">
        <v>330</v>
      </c>
      <c r="E87" s="453" t="s">
        <v>584</v>
      </c>
      <c r="F87" s="453" t="s">
        <v>634</v>
      </c>
      <c r="G87" s="301" t="s">
        <v>564</v>
      </c>
      <c r="H87" s="15" t="s">
        <v>659</v>
      </c>
      <c r="I87" s="453" t="s">
        <v>377</v>
      </c>
      <c r="J87" s="15" t="s">
        <v>513</v>
      </c>
      <c r="K87" s="38"/>
      <c r="L87" s="317"/>
      <c r="M87" s="463"/>
      <c r="N87" s="462" t="s">
        <v>756</v>
      </c>
      <c r="O87" s="39"/>
      <c r="P87" s="39"/>
      <c r="Q87" s="39"/>
      <c r="R87" s="15">
        <v>3</v>
      </c>
      <c r="S87" s="40">
        <v>500000</v>
      </c>
      <c r="T87" s="497"/>
      <c r="U87" s="498"/>
      <c r="V87" s="33">
        <f t="shared" si="6"/>
        <v>0</v>
      </c>
      <c r="W87" s="228">
        <f t="shared" si="11"/>
        <v>0</v>
      </c>
      <c r="X87" s="117">
        <f t="shared" si="12"/>
        <v>0</v>
      </c>
      <c r="Y87" s="228">
        <f t="shared" si="7"/>
        <v>0</v>
      </c>
      <c r="Z87" s="470"/>
      <c r="AA87" s="238">
        <f t="shared" si="8"/>
        <v>0</v>
      </c>
    </row>
    <row r="88" spans="1:27" ht="15">
      <c r="A88" s="480"/>
      <c r="B88" s="259"/>
      <c r="C88" s="261"/>
      <c r="D88" s="352"/>
      <c r="E88" s="352"/>
      <c r="F88" s="352"/>
      <c r="G88" s="353"/>
      <c r="H88" s="486"/>
      <c r="I88" s="352"/>
      <c r="J88" s="354"/>
      <c r="K88" s="352"/>
      <c r="L88" s="354"/>
      <c r="M88" s="352"/>
      <c r="N88" s="352"/>
      <c r="O88" s="354"/>
      <c r="P88" s="354"/>
      <c r="Q88" s="354"/>
      <c r="R88" s="260"/>
      <c r="S88" s="288"/>
      <c r="T88" s="504"/>
      <c r="U88" s="505"/>
      <c r="V88" s="260">
        <f t="shared" si="6"/>
        <v>0</v>
      </c>
      <c r="W88" s="263"/>
      <c r="X88" s="263"/>
      <c r="Y88" s="263">
        <f t="shared" si="7"/>
        <v>0</v>
      </c>
      <c r="Z88" s="263"/>
      <c r="AA88" s="282">
        <f t="shared" si="8"/>
        <v>0</v>
      </c>
    </row>
    <row r="89" spans="1:27" ht="30">
      <c r="A89" s="458" t="s">
        <v>377</v>
      </c>
      <c r="B89" s="59" t="s">
        <v>379</v>
      </c>
      <c r="C89" s="34" t="s">
        <v>242</v>
      </c>
      <c r="D89" s="336" t="s">
        <v>241</v>
      </c>
      <c r="E89" s="456" t="s">
        <v>523</v>
      </c>
      <c r="F89" s="463" t="s">
        <v>634</v>
      </c>
      <c r="G89" s="305" t="s">
        <v>564</v>
      </c>
      <c r="H89" s="337" t="s">
        <v>660</v>
      </c>
      <c r="I89" s="456" t="s">
        <v>484</v>
      </c>
      <c r="J89" s="338" t="s">
        <v>515</v>
      </c>
      <c r="K89" s="315" t="s">
        <v>2</v>
      </c>
      <c r="L89" s="338" t="s">
        <v>550</v>
      </c>
      <c r="M89" s="456" t="s">
        <v>484</v>
      </c>
      <c r="N89" s="462" t="s">
        <v>740</v>
      </c>
      <c r="O89" s="315"/>
      <c r="P89" s="315"/>
      <c r="Q89" s="338"/>
      <c r="R89" s="15">
        <v>0.8</v>
      </c>
      <c r="S89" s="96">
        <v>17000</v>
      </c>
      <c r="T89" s="497"/>
      <c r="U89" s="498"/>
      <c r="V89" s="33">
        <f t="shared" si="6"/>
        <v>0</v>
      </c>
      <c r="W89" s="228">
        <f>V89*R89</f>
        <v>0</v>
      </c>
      <c r="X89" s="46">
        <f>W89/S89*43560</f>
        <v>0</v>
      </c>
      <c r="Y89" s="228">
        <f t="shared" si="7"/>
        <v>0</v>
      </c>
      <c r="Z89" s="246"/>
      <c r="AA89" s="238">
        <f t="shared" si="8"/>
        <v>0</v>
      </c>
    </row>
    <row r="90" spans="1:27" ht="30">
      <c r="A90" s="458" t="s">
        <v>377</v>
      </c>
      <c r="B90" s="43" t="s">
        <v>978</v>
      </c>
      <c r="C90" s="39" t="s">
        <v>143</v>
      </c>
      <c r="D90" s="38"/>
      <c r="E90" s="454" t="s">
        <v>520</v>
      </c>
      <c r="F90" s="453" t="s">
        <v>634</v>
      </c>
      <c r="G90" s="299" t="s">
        <v>563</v>
      </c>
      <c r="H90" s="123" t="s">
        <v>660</v>
      </c>
      <c r="I90" s="454" t="s">
        <v>484</v>
      </c>
      <c r="J90" s="15" t="s">
        <v>513</v>
      </c>
      <c r="K90" s="38" t="s">
        <v>5</v>
      </c>
      <c r="L90" s="338" t="s">
        <v>550</v>
      </c>
      <c r="M90" s="463" t="s">
        <v>484</v>
      </c>
      <c r="N90" s="462" t="s">
        <v>740</v>
      </c>
      <c r="O90" s="220" t="s">
        <v>144</v>
      </c>
      <c r="P90" s="220" t="s">
        <v>144</v>
      </c>
      <c r="Q90" s="39"/>
      <c r="R90" s="33">
        <v>1</v>
      </c>
      <c r="S90" s="96">
        <v>15000</v>
      </c>
      <c r="T90" s="497"/>
      <c r="U90" s="498"/>
      <c r="V90" s="33">
        <f t="shared" si="6"/>
        <v>0</v>
      </c>
      <c r="W90" s="228">
        <f>V90*R90</f>
        <v>0</v>
      </c>
      <c r="X90" s="46">
        <f>W90/S90*43560</f>
        <v>0</v>
      </c>
      <c r="Y90" s="228">
        <f>IF(X90&gt;Z90,"too high",X90)</f>
        <v>0</v>
      </c>
      <c r="Z90" s="246">
        <v>8</v>
      </c>
      <c r="AA90" s="238">
        <f t="shared" si="8"/>
        <v>0</v>
      </c>
    </row>
    <row r="91" spans="1:27" ht="15">
      <c r="A91" s="458" t="s">
        <v>377</v>
      </c>
      <c r="B91" s="43" t="s">
        <v>384</v>
      </c>
      <c r="C91" s="39" t="s">
        <v>36</v>
      </c>
      <c r="D91" s="38" t="s">
        <v>66</v>
      </c>
      <c r="E91" s="454" t="s">
        <v>520</v>
      </c>
      <c r="F91" s="454" t="s">
        <v>538</v>
      </c>
      <c r="G91" s="299" t="s">
        <v>643</v>
      </c>
      <c r="H91" s="123" t="s">
        <v>666</v>
      </c>
      <c r="I91" s="454" t="s">
        <v>484</v>
      </c>
      <c r="J91" s="15" t="s">
        <v>513</v>
      </c>
      <c r="K91" s="38" t="s">
        <v>4</v>
      </c>
      <c r="L91" s="317" t="s">
        <v>546</v>
      </c>
      <c r="M91" s="463" t="s">
        <v>377</v>
      </c>
      <c r="N91" s="462" t="s">
        <v>740</v>
      </c>
      <c r="O91" s="220"/>
      <c r="P91" s="220"/>
      <c r="Q91" s="39"/>
      <c r="R91" s="15">
        <v>0.3</v>
      </c>
      <c r="S91" s="40">
        <v>2052</v>
      </c>
      <c r="T91" s="497"/>
      <c r="U91" s="498"/>
      <c r="V91" s="33">
        <f t="shared" si="6"/>
        <v>0</v>
      </c>
      <c r="W91" s="228">
        <f>V91*R91</f>
        <v>0</v>
      </c>
      <c r="X91" s="46">
        <f>W91/S91*43560</f>
        <v>0</v>
      </c>
      <c r="Y91" s="228">
        <f t="shared" si="7"/>
        <v>0</v>
      </c>
      <c r="Z91" s="246"/>
      <c r="AA91" s="238">
        <f t="shared" si="8"/>
        <v>0</v>
      </c>
    </row>
    <row r="92" spans="1:27" s="184" customFormat="1" ht="15">
      <c r="A92" s="181"/>
      <c r="B92" s="137" t="s">
        <v>304</v>
      </c>
      <c r="C92" s="181"/>
      <c r="D92" s="359"/>
      <c r="E92" s="359"/>
      <c r="F92" s="359"/>
      <c r="G92" s="359"/>
      <c r="H92" s="412"/>
      <c r="I92" s="359"/>
      <c r="J92" s="359"/>
      <c r="K92" s="359"/>
      <c r="L92" s="524"/>
      <c r="M92" s="359"/>
      <c r="N92" s="359"/>
      <c r="O92" s="359"/>
      <c r="P92" s="359"/>
      <c r="Q92" s="359"/>
      <c r="R92" s="181"/>
      <c r="S92" s="181"/>
      <c r="T92" s="181"/>
      <c r="U92" s="439">
        <f>SUM(U42:U91)</f>
        <v>0</v>
      </c>
      <c r="V92" s="194">
        <f>SUM(V42:V91)</f>
        <v>0</v>
      </c>
      <c r="W92" s="197">
        <f>SUM(W42:W91)</f>
        <v>0</v>
      </c>
      <c r="X92" s="198">
        <f>SUM(X42:X91)</f>
        <v>0</v>
      </c>
      <c r="Y92" s="198">
        <f>SUM(Y42:Y91)</f>
        <v>0</v>
      </c>
      <c r="Z92" s="198"/>
      <c r="AA92" s="183">
        <f>SUM(AA42:AA91)</f>
        <v>0</v>
      </c>
    </row>
    <row r="94" spans="1:5" ht="15">
      <c r="A94" s="8" t="s">
        <v>687</v>
      </c>
      <c r="B94" s="26"/>
      <c r="C94" s="26"/>
      <c r="D94" s="328"/>
      <c r="E94" s="328"/>
    </row>
    <row r="95" spans="1:5" ht="15.75">
      <c r="A95" s="199" t="s">
        <v>726</v>
      </c>
      <c r="B95" s="26"/>
      <c r="C95" s="26"/>
      <c r="D95" s="328"/>
      <c r="E95" s="328"/>
    </row>
    <row r="96" spans="1:5" ht="15">
      <c r="A96" s="26"/>
      <c r="B96" s="26"/>
      <c r="C96" s="26"/>
      <c r="D96" s="328"/>
      <c r="E96" s="328"/>
    </row>
    <row r="97" spans="1:5" ht="75">
      <c r="A97" s="26"/>
      <c r="B97" s="619" t="s">
        <v>681</v>
      </c>
      <c r="C97" s="619"/>
      <c r="D97" s="619"/>
      <c r="E97" s="361" t="s">
        <v>723</v>
      </c>
    </row>
    <row r="98" spans="1:5" ht="15">
      <c r="A98" s="64"/>
      <c r="B98" s="620" t="s">
        <v>682</v>
      </c>
      <c r="C98" s="621"/>
      <c r="D98" s="362"/>
      <c r="E98" s="295">
        <v>12</v>
      </c>
    </row>
    <row r="99" spans="1:5" ht="15">
      <c r="A99" s="26"/>
      <c r="B99" s="614" t="s">
        <v>683</v>
      </c>
      <c r="C99" s="280" t="s">
        <v>950</v>
      </c>
      <c r="D99" s="363"/>
      <c r="E99" s="295">
        <v>25</v>
      </c>
    </row>
    <row r="100" spans="1:5" ht="15">
      <c r="A100" s="26"/>
      <c r="B100" s="614"/>
      <c r="C100" s="281" t="s">
        <v>948</v>
      </c>
      <c r="D100" s="363"/>
      <c r="E100" s="295">
        <v>35</v>
      </c>
    </row>
    <row r="101" spans="1:5" ht="15">
      <c r="A101" s="26"/>
      <c r="B101" s="614"/>
      <c r="C101" s="281" t="s">
        <v>949</v>
      </c>
      <c r="D101" s="363"/>
      <c r="E101" s="295">
        <v>56</v>
      </c>
    </row>
  </sheetData>
  <sheetProtection/>
  <mergeCells count="19">
    <mergeCell ref="A33:AA33"/>
    <mergeCell ref="A36:AA36"/>
    <mergeCell ref="T40:U40"/>
    <mergeCell ref="A4:AA4"/>
    <mergeCell ref="A7:AA7"/>
    <mergeCell ref="A11:AA11"/>
    <mergeCell ref="A12:AA12"/>
    <mergeCell ref="A14:AA14"/>
    <mergeCell ref="A28:W28"/>
    <mergeCell ref="B99:B101"/>
    <mergeCell ref="V17:AA17"/>
    <mergeCell ref="V40:AA40"/>
    <mergeCell ref="B97:D97"/>
    <mergeCell ref="B98:C98"/>
    <mergeCell ref="A40:Q40"/>
    <mergeCell ref="A17:Q17"/>
    <mergeCell ref="R17:S17"/>
    <mergeCell ref="T17:U17"/>
    <mergeCell ref="R40:S40"/>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nhallyn</dc:creator>
  <cp:keywords/>
  <dc:description/>
  <cp:lastModifiedBy>nhallyn</cp:lastModifiedBy>
  <cp:lastPrinted>2010-04-01T18:29:57Z</cp:lastPrinted>
  <dcterms:created xsi:type="dcterms:W3CDTF">2009-04-22T21:20:56Z</dcterms:created>
  <dcterms:modified xsi:type="dcterms:W3CDTF">2010-09-30T16:33:13Z</dcterms:modified>
  <cp:category/>
  <cp:version/>
  <cp:contentType/>
  <cp:contentStatus/>
</cp:coreProperties>
</file>