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120" windowWidth="11355" windowHeight="8700"/>
  </bookViews>
  <sheets>
    <sheet name="inst" sheetId="6" r:id="rId1"/>
    <sheet name="def" sheetId="2" r:id="rId2"/>
    <sheet name="prof" sheetId="4" r:id="rId3"/>
    <sheet name="cost" sheetId="5" r:id="rId4"/>
  </sheets>
  <calcPr calcId="125725"/>
</workbook>
</file>

<file path=xl/calcChain.xml><?xml version="1.0" encoding="utf-8"?>
<calcChain xmlns="http://schemas.openxmlformats.org/spreadsheetml/2006/main">
  <c r="C40" i="2"/>
  <c r="C39"/>
  <c r="C37"/>
  <c r="C36"/>
  <c r="C32"/>
  <c r="C31"/>
  <c r="C29"/>
  <c r="C28"/>
  <c r="I31" i="4"/>
  <c r="I30"/>
  <c r="I28"/>
  <c r="I27"/>
  <c r="I25"/>
  <c r="I24"/>
  <c r="A21"/>
  <c r="I19" l="1"/>
  <c r="I18"/>
  <c r="I16"/>
  <c r="I15"/>
</calcChain>
</file>

<file path=xl/comments1.xml><?xml version="1.0" encoding="utf-8"?>
<comments xmlns="http://schemas.openxmlformats.org/spreadsheetml/2006/main">
  <authors>
    <author>wils1joh</author>
  </authors>
  <commentList>
    <comment ref="I15" authorId="0">
      <text>
        <r>
          <rPr>
            <b/>
            <sz val="8"/>
            <color indexed="81"/>
            <rFont val="Tahoma"/>
            <family val="2"/>
          </rPr>
          <t>wils1joh:</t>
        </r>
        <r>
          <rPr>
            <sz val="8"/>
            <color indexed="81"/>
            <rFont val="Tahoma"/>
            <family val="2"/>
          </rPr>
          <t xml:space="preserve">
default values vary based on Geographic Area selected on &lt;def&gt; tab</t>
        </r>
      </text>
    </comment>
    <comment ref="I24" authorId="0">
      <text>
        <r>
          <rPr>
            <b/>
            <sz val="8"/>
            <color indexed="81"/>
            <rFont val="Tahoma"/>
            <family val="2"/>
          </rPr>
          <t>wils1joh:</t>
        </r>
        <r>
          <rPr>
            <sz val="8"/>
            <color indexed="81"/>
            <rFont val="Tahoma"/>
            <family val="2"/>
          </rPr>
          <t xml:space="preserve">
default values vary based on Roadway Facility (Freeway vs. other) selected on &lt;def&gt; tab</t>
        </r>
      </text>
    </comment>
  </commentList>
</comments>
</file>

<file path=xl/sharedStrings.xml><?xml version="1.0" encoding="utf-8"?>
<sst xmlns="http://schemas.openxmlformats.org/spreadsheetml/2006/main" count="79" uniqueCount="52">
  <si>
    <t>Benefit-Cost Analysis Input Worksheet for TRLF Applicants</t>
  </si>
  <si>
    <t>Hours of Congested Operation (Length of Daily Peak Period)</t>
  </si>
  <si>
    <t>Existing</t>
  </si>
  <si>
    <t>Future</t>
  </si>
  <si>
    <t>Default Value</t>
  </si>
  <si>
    <t>Project Value or "D"efault</t>
  </si>
  <si>
    <t>First Year of Construction</t>
  </si>
  <si>
    <t>Duration of Construction (years)</t>
  </si>
  <si>
    <t>First Year of Traffic Analysis</t>
  </si>
  <si>
    <t>Final Year of Traffic Analysis</t>
  </si>
  <si>
    <t>Truck Percentage</t>
  </si>
  <si>
    <t>Project Definition</t>
  </si>
  <si>
    <t>Geographic Area</t>
  </si>
  <si>
    <t>Baseline</t>
  </si>
  <si>
    <t>"Build" Alternative</t>
  </si>
  <si>
    <t>Average Vehicle Occupancy Ratios</t>
  </si>
  <si>
    <t>Non-Peak</t>
  </si>
  <si>
    <t>Peak</t>
  </si>
  <si>
    <t>Roadway Facility</t>
  </si>
  <si>
    <t>Roadway Length (mi)</t>
  </si>
  <si>
    <t>Number of Lanes</t>
  </si>
  <si>
    <t>Days of Week Analyzed</t>
  </si>
  <si>
    <t>Average Daily Traffic</t>
  </si>
  <si>
    <t>Average Speed (MPH)</t>
  </si>
  <si>
    <t>Traffic Profile</t>
  </si>
  <si>
    <t>Fatal</t>
  </si>
  <si>
    <t>Personal Injury</t>
  </si>
  <si>
    <t>Property Damage</t>
  </si>
  <si>
    <t>Cost Estimates</t>
  </si>
  <si>
    <t>Annual Maintenance per Lane-Mile</t>
  </si>
  <si>
    <t>Estimate Year (to adjust for inflation)</t>
  </si>
  <si>
    <t>Initial Capital Costs</t>
  </si>
  <si>
    <t>Preliminary Engineering</t>
  </si>
  <si>
    <t>Right of Way</t>
  </si>
  <si>
    <t>Major Structures</t>
  </si>
  <si>
    <t>Roadway</t>
  </si>
  <si>
    <t>Other Capital or Maintenance Costs</t>
  </si>
  <si>
    <t>Year</t>
  </si>
  <si>
    <t>example</t>
  </si>
  <si>
    <t>Cost Type (C or M)</t>
  </si>
  <si>
    <t>Amount</t>
  </si>
  <si>
    <t>M</t>
  </si>
  <si>
    <t>Instructions</t>
  </si>
  <si>
    <t>Questions? Please contact John Wilson, Office of Capital Programs and Performance Measures</t>
  </si>
  <si>
    <t>john.wilson@state.mn.us</t>
  </si>
  <si>
    <t>(651) 366-3732</t>
  </si>
  <si>
    <t>Annual Count or Rate per 100 Million VMT?</t>
  </si>
  <si>
    <t>Where available, default values are shown. These may be overridden with project-specific data, or the defaults can be accepted by typing "D" in the highlight box. Because some defaults depend on Project Definition selections, that tab should be filled in first.</t>
  </si>
  <si>
    <t>Any free-form supporting notes can be included next to the data input.</t>
  </si>
  <si>
    <t>To enable basic benefit-cost calculations by the review team, enter information in the highlighted areas within Project Definition, Traffic Profile, and Cost Estimates tabs. (Cells will change color from yellow to green once data is provided.)</t>
  </si>
  <si>
    <t xml:space="preserve">For an evaluation of expected growth over the 20-year planning horizon, traffic analysis should be performed for two time periods: one historical and one a future projection. </t>
  </si>
  <si>
    <r>
      <t>For an electronic (Excel) copy of this worksheet that's easier to complete</t>
    </r>
    <r>
      <rPr>
        <sz val="12"/>
        <rFont val="Calibri"/>
        <family val="2"/>
      </rPr>
      <t>—with drop-down menus and dynamic default values—</t>
    </r>
    <r>
      <rPr>
        <sz val="12"/>
        <rFont val="Calibri"/>
        <family val="2"/>
        <scheme val="minor"/>
      </rPr>
      <t xml:space="preserve"> contact John Wilson (e-mail and phone below).</t>
    </r>
  </si>
</sst>
</file>

<file path=xl/styles.xml><?xml version="1.0" encoding="utf-8"?>
<styleSheet xmlns="http://schemas.openxmlformats.org/spreadsheetml/2006/main">
  <numFmts count="2">
    <numFmt numFmtId="164" formatCode="0.0"/>
    <numFmt numFmtId="165" formatCode="&quot;$&quot;#,##0"/>
  </numFmts>
  <fonts count="12">
    <font>
      <sz val="10"/>
      <name val="Arial"/>
    </font>
    <font>
      <sz val="8"/>
      <name val="Arial"/>
      <family val="2"/>
    </font>
    <font>
      <sz val="12"/>
      <name val="Calibri"/>
      <family val="2"/>
      <scheme val="minor"/>
    </font>
    <font>
      <b/>
      <sz val="14"/>
      <name val="Calibri"/>
      <family val="2"/>
      <scheme val="minor"/>
    </font>
    <font>
      <b/>
      <sz val="12"/>
      <name val="Calibri"/>
      <family val="2"/>
      <scheme val="minor"/>
    </font>
    <font>
      <i/>
      <sz val="12"/>
      <name val="Calibri"/>
      <family val="2"/>
      <scheme val="minor"/>
    </font>
    <font>
      <sz val="10"/>
      <name val="Arial"/>
      <family val="2"/>
    </font>
    <font>
      <sz val="8"/>
      <color indexed="81"/>
      <name val="Tahoma"/>
      <family val="2"/>
    </font>
    <font>
      <b/>
      <sz val="8"/>
      <color indexed="81"/>
      <name val="Tahoma"/>
      <family val="2"/>
    </font>
    <font>
      <u/>
      <sz val="6.5"/>
      <color theme="10"/>
      <name val="Arial"/>
      <family val="2"/>
    </font>
    <font>
      <i/>
      <u/>
      <sz val="12"/>
      <color theme="10"/>
      <name val="Calibri"/>
      <family val="2"/>
      <scheme val="minor"/>
    </font>
    <font>
      <sz val="12"/>
      <name val="Calibri"/>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3">
    <xf numFmtId="0" fontId="0" fillId="0" borderId="0"/>
    <xf numFmtId="9" fontId="6" fillId="0" borderId="0" applyFont="0" applyFill="0" applyBorder="0" applyAlignment="0" applyProtection="0"/>
    <xf numFmtId="0" fontId="9" fillId="0" borderId="0" applyNumberFormat="0" applyFill="0" applyBorder="0" applyAlignment="0" applyProtection="0">
      <alignment vertical="top"/>
      <protection locked="0"/>
    </xf>
  </cellStyleXfs>
  <cellXfs count="32">
    <xf numFmtId="0" fontId="0" fillId="0" borderId="0" xfId="0"/>
    <xf numFmtId="0" fontId="2" fillId="0" borderId="0" xfId="0" applyFont="1"/>
    <xf numFmtId="0" fontId="3" fillId="0" borderId="0" xfId="0" applyFont="1"/>
    <xf numFmtId="0" fontId="2" fillId="0" borderId="0" xfId="0" applyFont="1" applyAlignment="1">
      <alignment horizontal="center"/>
    </xf>
    <xf numFmtId="0" fontId="2" fillId="0" borderId="0" xfId="0" applyFont="1" applyAlignment="1">
      <alignment horizontal="center" wrapText="1"/>
    </xf>
    <xf numFmtId="0" fontId="4"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horizontal="center"/>
    </xf>
    <xf numFmtId="0" fontId="2" fillId="2" borderId="0" xfId="0" applyFont="1" applyFill="1" applyAlignment="1">
      <alignment horizontal="center"/>
    </xf>
    <xf numFmtId="9" fontId="2" fillId="2" borderId="0" xfId="1" applyFont="1" applyFill="1" applyAlignment="1">
      <alignment horizontal="center"/>
    </xf>
    <xf numFmtId="9" fontId="5" fillId="0" borderId="0" xfId="1" applyFont="1" applyAlignment="1">
      <alignment horizontal="center"/>
    </xf>
    <xf numFmtId="2" fontId="2" fillId="2" borderId="0" xfId="0" applyNumberFormat="1" applyFont="1" applyFill="1" applyAlignment="1">
      <alignment horizontal="center"/>
    </xf>
    <xf numFmtId="2" fontId="5" fillId="0" borderId="0" xfId="0" applyNumberFormat="1" applyFont="1" applyAlignment="1">
      <alignment horizontal="center"/>
    </xf>
    <xf numFmtId="0" fontId="2" fillId="0" borderId="0" xfId="0" applyFont="1" applyFill="1"/>
    <xf numFmtId="164" fontId="2" fillId="2" borderId="0" xfId="0" applyNumberFormat="1" applyFont="1" applyFill="1" applyAlignment="1">
      <alignment horizontal="center"/>
    </xf>
    <xf numFmtId="1" fontId="2" fillId="2" borderId="0" xfId="0" applyNumberFormat="1" applyFont="1" applyFill="1" applyAlignment="1">
      <alignment horizontal="center"/>
    </xf>
    <xf numFmtId="0" fontId="4" fillId="0" borderId="0" xfId="0" applyFont="1"/>
    <xf numFmtId="3" fontId="2" fillId="2" borderId="0" xfId="0" applyNumberFormat="1" applyFont="1" applyFill="1" applyAlignment="1">
      <alignment horizontal="center"/>
    </xf>
    <xf numFmtId="1" fontId="2" fillId="0" borderId="0" xfId="0" applyNumberFormat="1" applyFont="1"/>
    <xf numFmtId="0" fontId="2" fillId="2" borderId="0" xfId="0" applyFont="1" applyFill="1" applyAlignment="1">
      <alignment horizontal="center"/>
    </xf>
    <xf numFmtId="1" fontId="5" fillId="0" borderId="0" xfId="0" applyNumberFormat="1" applyFont="1" applyAlignment="1">
      <alignment horizontal="center"/>
    </xf>
    <xf numFmtId="165" fontId="2" fillId="2" borderId="0" xfId="0" applyNumberFormat="1" applyFont="1" applyFill="1" applyAlignment="1">
      <alignment horizontal="center"/>
    </xf>
    <xf numFmtId="165" fontId="5" fillId="0" borderId="0" xfId="0" applyNumberFormat="1" applyFont="1" applyAlignment="1">
      <alignment horizontal="center"/>
    </xf>
    <xf numFmtId="0" fontId="5" fillId="0" borderId="0" xfId="0" applyFont="1"/>
    <xf numFmtId="165" fontId="2" fillId="0" borderId="0" xfId="0" applyNumberFormat="1" applyFont="1" applyAlignment="1">
      <alignment horizontal="center"/>
    </xf>
    <xf numFmtId="165" fontId="4" fillId="0" borderId="0" xfId="0" applyNumberFormat="1" applyFont="1" applyAlignment="1">
      <alignment horizontal="center" wrapText="1"/>
    </xf>
    <xf numFmtId="165" fontId="5" fillId="0" borderId="0" xfId="0" applyNumberFormat="1" applyFont="1" applyAlignment="1">
      <alignment horizontal="center" wrapText="1"/>
    </xf>
    <xf numFmtId="0" fontId="4" fillId="0" borderId="0" xfId="0" applyFont="1" applyAlignment="1">
      <alignment horizontal="center"/>
    </xf>
    <xf numFmtId="165" fontId="4" fillId="0" borderId="0" xfId="0" applyNumberFormat="1" applyFont="1" applyAlignment="1">
      <alignment horizontal="center"/>
    </xf>
    <xf numFmtId="0" fontId="2" fillId="0" borderId="0" xfId="0" applyFont="1" applyAlignment="1">
      <alignment wrapText="1"/>
    </xf>
    <xf numFmtId="0" fontId="10" fillId="0" borderId="0" xfId="2" applyFont="1" applyAlignment="1" applyProtection="1"/>
    <xf numFmtId="0" fontId="2" fillId="2" borderId="0" xfId="0" applyFont="1" applyFill="1" applyAlignment="1">
      <alignment horizontal="center"/>
    </xf>
  </cellXfs>
  <cellStyles count="3">
    <cellStyle name="Hyperlink" xfId="2" builtinId="8"/>
    <cellStyle name="Normal" xfId="0" builtinId="0"/>
    <cellStyle name="Percent" xfId="1" builtinId="5"/>
  </cellStyles>
  <dxfs count="5">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ohn.wilson@state.mn.u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I16"/>
  <sheetViews>
    <sheetView showGridLines="0" tabSelected="1" zoomScaleNormal="100" workbookViewId="0">
      <selection activeCell="A3" sqref="A3"/>
    </sheetView>
  </sheetViews>
  <sheetFormatPr defaultRowHeight="15.75"/>
  <cols>
    <col min="1" max="1" width="125.7109375" style="1" customWidth="1"/>
    <col min="2" max="16384" width="9.140625" style="1"/>
  </cols>
  <sheetData>
    <row r="1" spans="1:9" ht="18.75">
      <c r="A1" s="2" t="s">
        <v>0</v>
      </c>
      <c r="H1" s="3"/>
      <c r="I1" s="7"/>
    </row>
    <row r="2" spans="1:9">
      <c r="A2" s="16" t="s">
        <v>42</v>
      </c>
      <c r="H2" s="3"/>
      <c r="I2" s="7"/>
    </row>
    <row r="4" spans="1:9" ht="31.5">
      <c r="A4" s="29" t="s">
        <v>51</v>
      </c>
    </row>
    <row r="6" spans="1:9" ht="31.5">
      <c r="A6" s="29" t="s">
        <v>49</v>
      </c>
    </row>
    <row r="8" spans="1:9" ht="31.5">
      <c r="A8" s="29" t="s">
        <v>50</v>
      </c>
    </row>
    <row r="10" spans="1:9" ht="31.5">
      <c r="A10" s="29" t="s">
        <v>47</v>
      </c>
    </row>
    <row r="12" spans="1:9">
      <c r="A12" s="1" t="s">
        <v>48</v>
      </c>
    </row>
    <row r="14" spans="1:9">
      <c r="A14" s="23" t="s">
        <v>43</v>
      </c>
    </row>
    <row r="15" spans="1:9">
      <c r="A15" s="30" t="s">
        <v>44</v>
      </c>
    </row>
    <row r="16" spans="1:9">
      <c r="A16" s="23" t="s">
        <v>45</v>
      </c>
    </row>
  </sheetData>
  <hyperlinks>
    <hyperlink ref="A15" r:id="rId1"/>
  </hyperlinks>
  <pageMargins left="0.7" right="0.7" top="0.75" bottom="0.75" header="0.3" footer="0.3"/>
  <pageSetup orientation="portrait" r:id="rId2"/>
  <headerFooter>
    <oddFooter>&amp;L&amp;A&amp;CPage &amp;P of &amp;N&amp;R&amp;D</oddFooter>
  </headerFooter>
</worksheet>
</file>

<file path=xl/worksheets/sheet2.xml><?xml version="1.0" encoding="utf-8"?>
<worksheet xmlns="http://schemas.openxmlformats.org/spreadsheetml/2006/main" xmlns:r="http://schemas.openxmlformats.org/officeDocument/2006/relationships">
  <dimension ref="A1:I40"/>
  <sheetViews>
    <sheetView zoomScaleNormal="100" workbookViewId="0">
      <selection activeCell="A3" sqref="A3"/>
    </sheetView>
  </sheetViews>
  <sheetFormatPr defaultRowHeight="15.75"/>
  <cols>
    <col min="1" max="7" width="9.140625" style="1"/>
    <col min="8" max="8" width="10.7109375" style="3" customWidth="1"/>
    <col min="9" max="9" width="9.140625" style="7"/>
    <col min="10" max="16384" width="9.140625" style="1"/>
  </cols>
  <sheetData>
    <row r="1" spans="1:9" ht="18.75">
      <c r="A1" s="2" t="s">
        <v>0</v>
      </c>
    </row>
    <row r="2" spans="1:9">
      <c r="A2" s="16" t="s">
        <v>11</v>
      </c>
    </row>
    <row r="4" spans="1:9">
      <c r="A4" s="1" t="s">
        <v>12</v>
      </c>
      <c r="E4" s="31"/>
      <c r="F4" s="31"/>
      <c r="G4" s="31"/>
      <c r="H4" s="31"/>
      <c r="I4" s="31"/>
    </row>
    <row r="5" spans="1:9">
      <c r="H5" s="1"/>
      <c r="I5" s="1"/>
    </row>
    <row r="6" spans="1:9">
      <c r="A6" s="1" t="s">
        <v>18</v>
      </c>
      <c r="H6" s="1"/>
      <c r="I6" s="1"/>
    </row>
    <row r="7" spans="1:9">
      <c r="B7" s="1" t="s">
        <v>13</v>
      </c>
      <c r="E7" s="31"/>
      <c r="F7" s="31"/>
      <c r="G7" s="31"/>
      <c r="H7" s="31"/>
      <c r="I7" s="31"/>
    </row>
    <row r="8" spans="1:9">
      <c r="B8" s="1" t="s">
        <v>14</v>
      </c>
      <c r="E8" s="31"/>
      <c r="F8" s="31"/>
      <c r="G8" s="31"/>
      <c r="H8" s="31"/>
      <c r="I8" s="31"/>
    </row>
    <row r="9" spans="1:9" s="13" customFormat="1"/>
    <row r="10" spans="1:9">
      <c r="A10" s="1" t="s">
        <v>6</v>
      </c>
      <c r="E10" s="8"/>
      <c r="H10" s="4"/>
      <c r="I10" s="6"/>
    </row>
    <row r="11" spans="1:9">
      <c r="A11" s="1" t="s">
        <v>7</v>
      </c>
      <c r="E11" s="8"/>
      <c r="H11" s="4"/>
      <c r="I11" s="6"/>
    </row>
    <row r="12" spans="1:9">
      <c r="H12" s="4"/>
      <c r="I12" s="6"/>
    </row>
    <row r="13" spans="1:9">
      <c r="A13" s="1" t="s">
        <v>8</v>
      </c>
      <c r="E13" s="8"/>
      <c r="H13" s="4"/>
      <c r="I13" s="6"/>
    </row>
    <row r="14" spans="1:9">
      <c r="A14" s="1" t="s">
        <v>9</v>
      </c>
      <c r="E14" s="8"/>
      <c r="H14" s="4"/>
      <c r="I14" s="6"/>
    </row>
    <row r="15" spans="1:9">
      <c r="H15" s="4"/>
      <c r="I15" s="6"/>
    </row>
    <row r="16" spans="1:9">
      <c r="A16" s="1" t="s">
        <v>19</v>
      </c>
      <c r="H16" s="1"/>
      <c r="I16" s="1"/>
    </row>
    <row r="17" spans="1:9">
      <c r="B17" s="1" t="s">
        <v>13</v>
      </c>
      <c r="E17" s="14"/>
      <c r="H17" s="1"/>
      <c r="I17" s="1"/>
    </row>
    <row r="18" spans="1:9">
      <c r="B18" s="1" t="s">
        <v>14</v>
      </c>
      <c r="E18" s="14"/>
      <c r="H18" s="1"/>
      <c r="I18" s="1"/>
    </row>
    <row r="19" spans="1:9">
      <c r="H19" s="1"/>
      <c r="I19" s="1"/>
    </row>
    <row r="20" spans="1:9">
      <c r="A20" s="1" t="s">
        <v>20</v>
      </c>
      <c r="H20" s="1"/>
      <c r="I20" s="1"/>
    </row>
    <row r="21" spans="1:9">
      <c r="B21" s="1" t="s">
        <v>13</v>
      </c>
      <c r="E21" s="15"/>
      <c r="H21" s="1"/>
      <c r="I21" s="1"/>
    </row>
    <row r="22" spans="1:9">
      <c r="B22" s="1" t="s">
        <v>14</v>
      </c>
      <c r="E22" s="15"/>
      <c r="H22" s="1"/>
      <c r="I22" s="1"/>
    </row>
    <row r="23" spans="1:9">
      <c r="H23" s="1"/>
      <c r="I23" s="1"/>
    </row>
    <row r="24" spans="1:9">
      <c r="A24" s="1" t="s">
        <v>21</v>
      </c>
      <c r="E24" s="31"/>
      <c r="F24" s="31"/>
      <c r="G24" s="31"/>
      <c r="H24" s="31"/>
      <c r="I24" s="31"/>
    </row>
    <row r="25" spans="1:9">
      <c r="H25" s="1"/>
      <c r="I25" s="1"/>
    </row>
    <row r="26" spans="1:9">
      <c r="A26" s="1" t="s">
        <v>22</v>
      </c>
      <c r="H26" s="5"/>
      <c r="I26" s="6"/>
    </row>
    <row r="27" spans="1:9">
      <c r="B27" s="1" t="s">
        <v>13</v>
      </c>
      <c r="H27" s="5"/>
      <c r="I27" s="6"/>
    </row>
    <row r="28" spans="1:9">
      <c r="C28" s="1" t="str">
        <f>IF($E$13="","",$E$13)</f>
        <v/>
      </c>
      <c r="E28" s="17"/>
      <c r="H28" s="5"/>
      <c r="I28" s="6"/>
    </row>
    <row r="29" spans="1:9">
      <c r="C29" s="1" t="str">
        <f>IF($E$14="","",$E$14)</f>
        <v/>
      </c>
      <c r="E29" s="17"/>
      <c r="H29" s="5"/>
      <c r="I29" s="6"/>
    </row>
    <row r="30" spans="1:9">
      <c r="B30" s="1" t="s">
        <v>14</v>
      </c>
      <c r="H30" s="5"/>
      <c r="I30" s="6"/>
    </row>
    <row r="31" spans="1:9">
      <c r="C31" s="1" t="str">
        <f>IF($E$13="","",$E$13)</f>
        <v/>
      </c>
      <c r="E31" s="17"/>
      <c r="H31" s="5"/>
      <c r="I31" s="6"/>
    </row>
    <row r="32" spans="1:9">
      <c r="C32" s="1" t="str">
        <f>IF($E$14="","",$E$14)</f>
        <v/>
      </c>
      <c r="E32" s="17"/>
      <c r="H32" s="5"/>
      <c r="I32" s="6"/>
    </row>
    <row r="33" spans="1:9">
      <c r="G33" s="5"/>
      <c r="H33" s="6"/>
      <c r="I33" s="1"/>
    </row>
    <row r="34" spans="1:9">
      <c r="A34" s="1" t="s">
        <v>23</v>
      </c>
      <c r="G34" s="5"/>
      <c r="H34" s="6"/>
      <c r="I34" s="1"/>
    </row>
    <row r="35" spans="1:9">
      <c r="B35" s="1" t="s">
        <v>13</v>
      </c>
      <c r="H35" s="5"/>
      <c r="I35" s="6"/>
    </row>
    <row r="36" spans="1:9">
      <c r="C36" s="1" t="str">
        <f>IF($E$13="","",$E$13)</f>
        <v/>
      </c>
      <c r="E36" s="15"/>
      <c r="H36" s="5"/>
      <c r="I36" s="6"/>
    </row>
    <row r="37" spans="1:9">
      <c r="C37" s="1" t="str">
        <f>IF($E$14="","",$E$14)</f>
        <v/>
      </c>
      <c r="E37" s="15"/>
      <c r="H37" s="5"/>
      <c r="I37" s="6"/>
    </row>
    <row r="38" spans="1:9">
      <c r="B38" s="1" t="s">
        <v>14</v>
      </c>
      <c r="E38" s="18"/>
      <c r="H38" s="5"/>
      <c r="I38" s="6"/>
    </row>
    <row r="39" spans="1:9">
      <c r="C39" s="1" t="str">
        <f>IF($E$13="","",$E$13)</f>
        <v/>
      </c>
      <c r="E39" s="15"/>
      <c r="H39" s="5"/>
      <c r="I39" s="6"/>
    </row>
    <row r="40" spans="1:9">
      <c r="C40" s="1" t="str">
        <f>IF($E$14="","",$E$14)</f>
        <v/>
      </c>
      <c r="E40" s="15"/>
      <c r="H40" s="5"/>
      <c r="I40" s="6"/>
    </row>
  </sheetData>
  <mergeCells count="4">
    <mergeCell ref="E4:I4"/>
    <mergeCell ref="E7:I7"/>
    <mergeCell ref="E8:I8"/>
    <mergeCell ref="E24:I24"/>
  </mergeCells>
  <phoneticPr fontId="1" type="noConversion"/>
  <conditionalFormatting sqref="E10:E11 E13:E14 E4:I4 E7:I8 E17:E18 E21:E22 E24:I24 E28:E29 E31:E32 E35:E40">
    <cfRule type="notContainsBlanks" dxfId="4" priority="8">
      <formula>LEN(TRIM(E4))&gt;0</formula>
    </cfRule>
  </conditionalFormatting>
  <dataValidations disablePrompts="1" count="3">
    <dataValidation type="list" allowBlank="1" showInputMessage="1" showErrorMessage="1" sqref="E7:I8">
      <formula1>"Freeway,Multi-lane Divided,Undivided"</formula1>
    </dataValidation>
    <dataValidation type="list" allowBlank="1" showInputMessage="1" showErrorMessage="1" sqref="E4">
      <formula1>"Seven-County Twin Cities Metropolitan Area,Urban Area,Rural Area"</formula1>
    </dataValidation>
    <dataValidation type="list" allowBlank="1" showInputMessage="1" showErrorMessage="1" sqref="E24:I24">
      <formula1>"Weekdays + Weekends,Weekdays Only"</formula1>
    </dataValidation>
  </dataValidations>
  <pageMargins left="0.75" right="0.75" top="1" bottom="1" header="0.5" footer="0.5"/>
  <pageSetup orientation="portrait" r:id="rId1"/>
  <headerFooter alignWithMargins="0">
    <oddFooter>&amp;L&amp;A&amp;CPage &amp;P of &amp;N&amp;R&amp;D</oddFooter>
  </headerFooter>
</worksheet>
</file>

<file path=xl/worksheets/sheet3.xml><?xml version="1.0" encoding="utf-8"?>
<worksheet xmlns="http://schemas.openxmlformats.org/spreadsheetml/2006/main" xmlns:r="http://schemas.openxmlformats.org/officeDocument/2006/relationships">
  <dimension ref="A1:I31"/>
  <sheetViews>
    <sheetView zoomScaleNormal="100" workbookViewId="0">
      <selection activeCell="A3" sqref="A3"/>
    </sheetView>
  </sheetViews>
  <sheetFormatPr defaultRowHeight="15.75"/>
  <cols>
    <col min="1" max="6" width="9.140625" style="1"/>
    <col min="7" max="7" width="3.7109375" style="1" customWidth="1"/>
    <col min="8" max="8" width="20.7109375" style="3" customWidth="1"/>
    <col min="9" max="9" width="11.7109375" style="7" customWidth="1"/>
    <col min="10" max="16384" width="9.140625" style="1"/>
  </cols>
  <sheetData>
    <row r="1" spans="1:9" ht="18.75">
      <c r="A1" s="2" t="s">
        <v>0</v>
      </c>
    </row>
    <row r="2" spans="1:9">
      <c r="A2" s="16" t="s">
        <v>24</v>
      </c>
    </row>
    <row r="3" spans="1:9">
      <c r="G3" s="5"/>
      <c r="H3" s="6"/>
      <c r="I3" s="1"/>
    </row>
    <row r="4" spans="1:9" ht="31.5">
      <c r="H4" s="5" t="s">
        <v>5</v>
      </c>
      <c r="I4" s="6" t="s">
        <v>4</v>
      </c>
    </row>
    <row r="5" spans="1:9">
      <c r="A5" s="1" t="s">
        <v>1</v>
      </c>
    </row>
    <row r="6" spans="1:9">
      <c r="B6" s="1" t="s">
        <v>2</v>
      </c>
      <c r="H6" s="19"/>
      <c r="I6" s="7">
        <v>2</v>
      </c>
    </row>
    <row r="7" spans="1:9">
      <c r="B7" s="1" t="s">
        <v>3</v>
      </c>
      <c r="H7" s="19"/>
      <c r="I7" s="7">
        <v>2</v>
      </c>
    </row>
    <row r="9" spans="1:9">
      <c r="A9" s="1" t="s">
        <v>10</v>
      </c>
    </row>
    <row r="10" spans="1:9">
      <c r="B10" s="1" t="s">
        <v>13</v>
      </c>
      <c r="H10" s="9"/>
      <c r="I10" s="10">
        <v>0.08</v>
      </c>
    </row>
    <row r="11" spans="1:9">
      <c r="B11" s="1" t="s">
        <v>14</v>
      </c>
      <c r="H11" s="9"/>
      <c r="I11" s="10">
        <v>0.08</v>
      </c>
    </row>
    <row r="13" spans="1:9">
      <c r="A13" s="1" t="s">
        <v>15</v>
      </c>
    </row>
    <row r="14" spans="1:9">
      <c r="B14" s="1" t="s">
        <v>16</v>
      </c>
    </row>
    <row r="15" spans="1:9">
      <c r="C15" s="1" t="s">
        <v>13</v>
      </c>
      <c r="H15" s="11"/>
      <c r="I15" s="12" t="str">
        <f>IF(def!$E$4="Urban Area",1.46,IF(def!$E$4="Rural Area",1.6,IF(def!$E$4="","Geog. Area?",1.43)))</f>
        <v>Geog. Area?</v>
      </c>
    </row>
    <row r="16" spans="1:9">
      <c r="C16" s="1" t="s">
        <v>14</v>
      </c>
      <c r="H16" s="11"/>
      <c r="I16" s="12" t="str">
        <f>IF(def!$E$4="Urban Area",1.46,IF(def!$E$4="Rural Area",1.6,IF(def!$E$4="","Geog. Area?",1.43)))</f>
        <v>Geog. Area?</v>
      </c>
    </row>
    <row r="17" spans="1:9">
      <c r="B17" s="1" t="s">
        <v>17</v>
      </c>
    </row>
    <row r="18" spans="1:9">
      <c r="C18" s="1" t="s">
        <v>13</v>
      </c>
      <c r="H18" s="11"/>
      <c r="I18" s="12" t="str">
        <f>IF(def!$E$4="Urban Area",1.47,IF(def!$E$4="Rural Area",1.36,IF(def!$E$4="","Geog. Area?",1.28)))</f>
        <v>Geog. Area?</v>
      </c>
    </row>
    <row r="19" spans="1:9">
      <c r="C19" s="1" t="s">
        <v>14</v>
      </c>
      <c r="H19" s="11"/>
      <c r="I19" s="12" t="str">
        <f>IF(def!$E$4="Urban Area",1.47,IF(def!$E$4="Rural Area",1.36,IF(def!$E$4="","Geog. Area?",1.28)))</f>
        <v>Geog. Area?</v>
      </c>
    </row>
    <row r="21" spans="1:9">
      <c r="A21" s="1" t="str">
        <f>"Crash Statistics for Future Year ("&amp;TEXT(def!$E$14,"0000")&amp;")"</f>
        <v>Crash Statistics for Future Year (0000)</v>
      </c>
    </row>
    <row r="22" spans="1:9">
      <c r="B22" s="1" t="s">
        <v>46</v>
      </c>
      <c r="H22" s="11"/>
    </row>
    <row r="23" spans="1:9">
      <c r="B23" s="1" t="s">
        <v>25</v>
      </c>
    </row>
    <row r="24" spans="1:9">
      <c r="C24" s="1" t="s">
        <v>13</v>
      </c>
      <c r="H24" s="11"/>
      <c r="I24" s="12" t="str">
        <f>IF($H$22="Annual Count",IF(def!$E$7="Freeway",0.19,IF(def!$E$7="","Roadway?",0.84))/100000000*def!$E$29*def!$E$17*IF(def!$E$24="Weekdays Only",260,365),IF(def!$E$7="Freeway",0.19,IF(def!$E$7="","Roadway?",0.84)))</f>
        <v>Roadway?</v>
      </c>
    </row>
    <row r="25" spans="1:9">
      <c r="C25" s="1" t="s">
        <v>14</v>
      </c>
      <c r="H25" s="11"/>
      <c r="I25" s="12" t="str">
        <f>IF($H$22="Annual Count",IF(def!$E$8="Freeway",0.19,IF(def!$E$8="","Roadway?",0.84))/100000000*def!$E$29*def!$E$17*IF(def!$E$24="Weekdays Only",260,365),IF(def!$E$8="Freeway",0.19,IF(def!$E$8="","Roadway?",0.84)))</f>
        <v>Roadway?</v>
      </c>
    </row>
    <row r="26" spans="1:9">
      <c r="B26" s="1" t="s">
        <v>26</v>
      </c>
    </row>
    <row r="27" spans="1:9">
      <c r="C27" s="1" t="s">
        <v>13</v>
      </c>
      <c r="H27" s="15"/>
      <c r="I27" s="20" t="str">
        <f>IF($H$22="Annual Count",IF(def!$E$7="Freeway",20,IF(def!$E$7="","Roadway?",46))/100000000*def!$E$29*def!$E$17*IF(def!$E$24="Weekdays Only",260,365),IF(def!$E$7="Freeway",20,IF(def!$E$7="","Roadway?",46)))</f>
        <v>Roadway?</v>
      </c>
    </row>
    <row r="28" spans="1:9">
      <c r="C28" s="1" t="s">
        <v>14</v>
      </c>
      <c r="H28" s="15"/>
      <c r="I28" s="20" t="str">
        <f>IF($H$22="Annual Count",IF(def!$E$8="Freeway",20,IF(def!$E$8="","Roadway?",46))/100000000*def!$E$29*def!$E$17*IF(def!$E$24="Weekdays Only",260,365),IF(def!$E$8="Freeway",20,IF(def!$E$8="","Roadway?",46)))</f>
        <v>Roadway?</v>
      </c>
    </row>
    <row r="29" spans="1:9">
      <c r="B29" s="1" t="s">
        <v>27</v>
      </c>
    </row>
    <row r="30" spans="1:9">
      <c r="C30" s="1" t="s">
        <v>13</v>
      </c>
      <c r="H30" s="15"/>
      <c r="I30" s="20" t="str">
        <f>IF($H$22="Annual Count",IF(def!$E$7="Freeway",55,IF(def!$E$7="","Roadway?",103))/100000000*def!$E$29*def!$E$17*IF(def!$E$24="Weekdays Only",260,365),IF(def!$E$7="Freeway",55,IF(def!$E$7="","Roadway?",103)))</f>
        <v>Roadway?</v>
      </c>
    </row>
    <row r="31" spans="1:9">
      <c r="C31" s="1" t="s">
        <v>14</v>
      </c>
      <c r="H31" s="15"/>
      <c r="I31" s="20" t="str">
        <f>IF($H$22="Annual Count",IF(def!$E$8="Freeway",55,IF(def!$E$8="","Roadway?",103))/100000000*def!$E$29*def!$E$17*IF(def!$E$24="Weekdays Only",260,365),IF(def!$E$8="Freeway",55,IF(def!$E$8="","Roadway?",103)))</f>
        <v>Roadway?</v>
      </c>
    </row>
  </sheetData>
  <conditionalFormatting sqref="H18:H19 H6:H7 H10:H11 H15:H16 E4 H24:H25">
    <cfRule type="notContainsBlanks" dxfId="3" priority="4">
      <formula>LEN(TRIM(E4))&gt;0</formula>
    </cfRule>
  </conditionalFormatting>
  <conditionalFormatting sqref="H27:H28 H30:H31">
    <cfRule type="notContainsBlanks" dxfId="2" priority="2">
      <formula>LEN(TRIM(H27))&gt;0</formula>
    </cfRule>
  </conditionalFormatting>
  <conditionalFormatting sqref="H22">
    <cfRule type="notContainsBlanks" dxfId="1" priority="1">
      <formula>LEN(TRIM(H22))&gt;0</formula>
    </cfRule>
  </conditionalFormatting>
  <dataValidations disablePrompts="1" count="1">
    <dataValidation type="list" allowBlank="1" showInputMessage="1" showErrorMessage="1" sqref="H22">
      <formula1>"Annual Count, Per 100 Million VMT"</formula1>
    </dataValidation>
  </dataValidations>
  <pageMargins left="0.75" right="0.75" top="1" bottom="1" header="0.5" footer="0.5"/>
  <pageSetup orientation="portrait" r:id="rId1"/>
  <headerFooter alignWithMargins="0">
    <oddFooter>&amp;L&amp;A&amp;CPage &amp;P of &amp;N&amp;R&amp;D</oddFooter>
  </headerFooter>
  <legacyDrawing r:id="rId2"/>
</worksheet>
</file>

<file path=xl/worksheets/sheet4.xml><?xml version="1.0" encoding="utf-8"?>
<worksheet xmlns="http://schemas.openxmlformats.org/spreadsheetml/2006/main" xmlns:r="http://schemas.openxmlformats.org/officeDocument/2006/relationships">
  <dimension ref="A1:I18"/>
  <sheetViews>
    <sheetView zoomScaleNormal="100" workbookViewId="0">
      <selection activeCell="A3" sqref="A3"/>
    </sheetView>
  </sheetViews>
  <sheetFormatPr defaultRowHeight="15.75"/>
  <cols>
    <col min="1" max="6" width="9.140625" style="1"/>
    <col min="7" max="7" width="10.7109375" style="3" customWidth="1"/>
    <col min="8" max="8" width="13.7109375" style="24" customWidth="1"/>
    <col min="9" max="9" width="11.7109375" style="1" customWidth="1"/>
    <col min="10" max="16384" width="9.140625" style="1"/>
  </cols>
  <sheetData>
    <row r="1" spans="1:9" ht="18.75">
      <c r="A1" s="2" t="s">
        <v>0</v>
      </c>
    </row>
    <row r="2" spans="1:9">
      <c r="A2" s="16" t="s">
        <v>28</v>
      </c>
    </row>
    <row r="4" spans="1:9" ht="47.25">
      <c r="H4" s="25" t="s">
        <v>5</v>
      </c>
      <c r="I4" s="6" t="s">
        <v>4</v>
      </c>
    </row>
    <row r="5" spans="1:9">
      <c r="A5" s="1" t="s">
        <v>30</v>
      </c>
      <c r="H5" s="15"/>
      <c r="I5" s="6">
        <v>2010</v>
      </c>
    </row>
    <row r="6" spans="1:9">
      <c r="H6" s="26"/>
    </row>
    <row r="7" spans="1:9">
      <c r="A7" s="1" t="s">
        <v>31</v>
      </c>
      <c r="H7" s="26"/>
    </row>
    <row r="8" spans="1:9">
      <c r="B8" s="1" t="s">
        <v>32</v>
      </c>
      <c r="H8" s="21"/>
      <c r="I8" s="6"/>
    </row>
    <row r="9" spans="1:9">
      <c r="B9" s="1" t="s">
        <v>33</v>
      </c>
      <c r="H9" s="21"/>
      <c r="I9" s="6"/>
    </row>
    <row r="10" spans="1:9">
      <c r="B10" s="1" t="s">
        <v>34</v>
      </c>
      <c r="H10" s="21"/>
      <c r="I10" s="6"/>
    </row>
    <row r="11" spans="1:9">
      <c r="B11" s="1" t="s">
        <v>35</v>
      </c>
      <c r="H11" s="21"/>
      <c r="I11" s="6"/>
    </row>
    <row r="12" spans="1:9">
      <c r="H12" s="25"/>
      <c r="I12" s="6"/>
    </row>
    <row r="13" spans="1:9">
      <c r="A13" s="1" t="s">
        <v>29</v>
      </c>
    </row>
    <row r="14" spans="1:9">
      <c r="B14" s="1" t="s">
        <v>13</v>
      </c>
      <c r="H14" s="21"/>
      <c r="I14" s="22">
        <v>9000</v>
      </c>
    </row>
    <row r="15" spans="1:9">
      <c r="B15" s="1" t="s">
        <v>14</v>
      </c>
      <c r="H15" s="21"/>
      <c r="I15" s="22">
        <v>9000</v>
      </c>
    </row>
    <row r="17" spans="1:8" ht="31.5">
      <c r="A17" s="1" t="s">
        <v>36</v>
      </c>
      <c r="F17" s="27" t="s">
        <v>37</v>
      </c>
      <c r="G17" s="5" t="s">
        <v>39</v>
      </c>
      <c r="H17" s="28" t="s">
        <v>40</v>
      </c>
    </row>
    <row r="18" spans="1:8">
      <c r="E18" s="23" t="s">
        <v>38</v>
      </c>
      <c r="F18" s="3">
        <v>2018</v>
      </c>
      <c r="G18" s="3" t="s">
        <v>41</v>
      </c>
      <c r="H18" s="24">
        <v>230000</v>
      </c>
    </row>
  </sheetData>
  <conditionalFormatting sqref="E4:E12 H8:H11 H5 H14:H15">
    <cfRule type="notContainsBlanks" dxfId="0" priority="2">
      <formula>LEN(TRIM(E4))&gt;0</formula>
    </cfRule>
  </conditionalFormatting>
  <pageMargins left="0.7" right="0.7" top="0.75" bottom="0.75" header="0.3" footer="0.3"/>
  <pageSetup orientation="portrait" r:id="rId1"/>
  <headerFooter>
    <oddFooter>&amp;L&amp;A&amp;CPage &amp;P of &amp;N&amp;R&amp;D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inst</vt:lpstr>
      <vt:lpstr>def</vt:lpstr>
      <vt:lpstr>prof</vt:lpstr>
      <vt:lpstr>cost</vt:lpstr>
    </vt:vector>
  </TitlesOfParts>
  <Company>MNDOT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DSS</dc:creator>
  <cp:lastModifiedBy>wils1joh</cp:lastModifiedBy>
  <cp:lastPrinted>2010-10-07T18:49:49Z</cp:lastPrinted>
  <dcterms:created xsi:type="dcterms:W3CDTF">2009-09-09T20:12:05Z</dcterms:created>
  <dcterms:modified xsi:type="dcterms:W3CDTF">2010-10-07T18:49:51Z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_Links_Updated">
    <vt:bool>true</vt:bool>
  </property>
</Properties>
</file>