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vela1rau\Documents\Projects\NRRA\2019\Improve_Material_Inputs_Mechanistic_Design_Reclaimed_HMA_RCA\"/>
    </mc:Choice>
  </mc:AlternateContent>
  <xr:revisionPtr revIDLastSave="0" documentId="8_{E7902DEB-AB36-4204-B245-04DFD0C95910}" xr6:coauthVersionLast="45" xr6:coauthVersionMax="45" xr10:uidLastSave="{00000000-0000-0000-0000-000000000000}"/>
  <bookViews>
    <workbookView xWindow="-120" yWindow="-120" windowWidth="29040" windowHeight="15840" tabRatio="653" xr2:uid="{00000000-000D-0000-FFFF-FFFF00000000}"/>
  </bookViews>
  <sheets>
    <sheet name="Grain size distribution" sheetId="2" r:id="rId1"/>
    <sheet name="Atterberg limits" sheetId="3" r:id="rId2"/>
    <sheet name="Compaction" sheetId="9" r:id="rId3"/>
    <sheet name="Resilient modulus" sheetId="6" r:id="rId4"/>
    <sheet name="CBR" sheetId="8" r:id="rId5"/>
    <sheet name="Hydraulic conductivity" sheetId="4" r:id="rId6"/>
    <sheet name="Shear strength" sheetId="5" r:id="rId7"/>
    <sheet name="R Value" sheetId="7" r:id="rId8"/>
    <sheet name="Pavement ME" sheetId="13" r:id="rId9"/>
    <sheet name="References" sheetId="10" r:id="rId10"/>
  </sheets>
  <definedNames>
    <definedName name="Location">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3" i="13" l="1"/>
  <c r="V3" i="13"/>
  <c r="K3" i="13"/>
  <c r="K4" i="13"/>
  <c r="K5" i="13"/>
  <c r="K6" i="13"/>
  <c r="K7" i="13"/>
  <c r="K8" i="13"/>
  <c r="K9" i="13"/>
  <c r="K10" i="13"/>
  <c r="K11" i="13"/>
  <c r="K12" i="13"/>
  <c r="K13" i="13"/>
  <c r="K14" i="13"/>
  <c r="P14" i="13"/>
  <c r="Q14" i="13"/>
  <c r="K15" i="13"/>
  <c r="K16" i="13"/>
  <c r="K17" i="13"/>
  <c r="K18" i="13"/>
  <c r="K19" i="13"/>
  <c r="K20" i="13"/>
  <c r="K24" i="13"/>
  <c r="K25" i="13"/>
  <c r="K26" i="13"/>
  <c r="P26" i="13"/>
  <c r="Q26" i="13"/>
  <c r="K27" i="13"/>
  <c r="P27" i="13"/>
  <c r="Q27" i="13"/>
  <c r="K28" i="13"/>
  <c r="P28" i="13"/>
  <c r="Q28" i="13"/>
  <c r="K29" i="13"/>
  <c r="P29" i="13"/>
  <c r="Q29" i="13"/>
  <c r="K30" i="13"/>
  <c r="P30" i="13"/>
  <c r="Q30" i="13"/>
  <c r="K31" i="13"/>
  <c r="K32" i="13"/>
  <c r="R32" i="13"/>
  <c r="K33" i="13"/>
  <c r="K34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R53" i="13"/>
  <c r="K54" i="13"/>
  <c r="R54" i="13"/>
  <c r="K55" i="13"/>
  <c r="R55" i="13"/>
  <c r="V4" i="13"/>
  <c r="W4" i="13"/>
  <c r="X4" i="13"/>
  <c r="AE4" i="13"/>
  <c r="BT5" i="13"/>
  <c r="BT4" i="13"/>
  <c r="BT3" i="13"/>
  <c r="AI5" i="13"/>
  <c r="AI4" i="13"/>
  <c r="AI3" i="13"/>
  <c r="AH5" i="13"/>
  <c r="AH4" i="13"/>
  <c r="AH3" i="13"/>
  <c r="AE3" i="13"/>
  <c r="AE5" i="13"/>
  <c r="BQ3" i="13"/>
  <c r="BQ4" i="13"/>
  <c r="BQ5" i="13"/>
  <c r="BS3" i="13"/>
  <c r="BS4" i="13"/>
  <c r="BS5" i="13"/>
  <c r="BR5" i="13"/>
  <c r="BR4" i="13"/>
  <c r="BR3" i="13"/>
  <c r="AG3" i="13"/>
  <c r="AG4" i="13"/>
  <c r="AG5" i="13"/>
  <c r="AF5" i="13"/>
  <c r="AF4" i="13"/>
  <c r="BB10" i="13"/>
  <c r="BB15" i="13"/>
  <c r="BB17" i="13"/>
  <c r="BB18" i="13"/>
  <c r="BB19" i="13"/>
  <c r="BB29" i="13"/>
  <c r="BB30" i="13"/>
  <c r="BB31" i="13"/>
  <c r="BP3" i="13"/>
  <c r="BP4" i="13"/>
  <c r="BP5" i="13"/>
  <c r="BA10" i="13"/>
  <c r="BA15" i="13"/>
  <c r="BA17" i="13"/>
  <c r="BA18" i="13"/>
  <c r="BA19" i="13"/>
  <c r="BA29" i="13"/>
  <c r="BA30" i="13"/>
  <c r="BA31" i="13"/>
  <c r="BO5" i="13"/>
  <c r="BO4" i="13"/>
  <c r="BO3" i="13"/>
  <c r="BJ3" i="13"/>
  <c r="BK3" i="13"/>
  <c r="BL3" i="13"/>
  <c r="BM3" i="13"/>
  <c r="BN3" i="13"/>
  <c r="BJ4" i="13"/>
  <c r="BK4" i="13"/>
  <c r="BL4" i="13"/>
  <c r="BM4" i="13"/>
  <c r="BN4" i="13"/>
  <c r="BJ5" i="13"/>
  <c r="BK5" i="13"/>
  <c r="BL5" i="13"/>
  <c r="BM5" i="13"/>
  <c r="BN5" i="13"/>
  <c r="BI5" i="13"/>
  <c r="BI4" i="13"/>
  <c r="BI3" i="13"/>
  <c r="AD3" i="13"/>
  <c r="AD4" i="13"/>
  <c r="AD5" i="13"/>
  <c r="AC5" i="13"/>
  <c r="AC4" i="13"/>
  <c r="AC3" i="13"/>
  <c r="X3" i="13"/>
  <c r="Y3" i="13"/>
  <c r="Z3" i="13"/>
  <c r="AA3" i="13"/>
  <c r="AB3" i="13"/>
  <c r="Y4" i="13"/>
  <c r="Z4" i="13"/>
  <c r="AA4" i="13"/>
  <c r="AB4" i="13"/>
  <c r="X5" i="13"/>
  <c r="Y5" i="13"/>
  <c r="Z5" i="13"/>
  <c r="AA5" i="13"/>
  <c r="AB5" i="13"/>
  <c r="W5" i="13"/>
  <c r="W3" i="13"/>
  <c r="BH5" i="13"/>
  <c r="BH4" i="13"/>
  <c r="BH3" i="13"/>
  <c r="V5" i="13"/>
  <c r="AV22" i="13"/>
  <c r="AV21" i="13"/>
  <c r="AV20" i="13"/>
  <c r="AV19" i="13"/>
  <c r="AV18" i="13"/>
  <c r="AV17" i="13"/>
  <c r="AV16" i="13"/>
  <c r="AV15" i="13"/>
  <c r="AV10" i="13"/>
  <c r="AV9" i="13"/>
  <c r="AV8" i="13"/>
  <c r="AV7" i="13"/>
  <c r="AV6" i="13"/>
  <c r="AV5" i="13"/>
  <c r="AV4" i="13"/>
  <c r="AV3" i="13"/>
  <c r="E114" i="4"/>
  <c r="E113" i="4"/>
  <c r="E112" i="4"/>
  <c r="E107" i="4"/>
  <c r="E106" i="4"/>
  <c r="E105" i="4"/>
  <c r="E104" i="4"/>
  <c r="E111" i="4"/>
  <c r="E110" i="4"/>
  <c r="E109" i="4"/>
  <c r="E108" i="4"/>
  <c r="E103" i="4"/>
  <c r="E102" i="4"/>
  <c r="E101" i="4"/>
  <c r="E100" i="4"/>
</calcChain>
</file>

<file path=xl/sharedStrings.xml><?xml version="1.0" encoding="utf-8"?>
<sst xmlns="http://schemas.openxmlformats.org/spreadsheetml/2006/main" count="2069" uniqueCount="754">
  <si>
    <t>R Value</t>
  </si>
  <si>
    <t>CBR</t>
  </si>
  <si>
    <t>Triaxial</t>
  </si>
  <si>
    <t>Soaked</t>
  </si>
  <si>
    <t>Aggregate calss 5</t>
  </si>
  <si>
    <t>RAP</t>
  </si>
  <si>
    <t>RCA</t>
  </si>
  <si>
    <t>RPM</t>
  </si>
  <si>
    <t>100% RAP</t>
  </si>
  <si>
    <t>MT</t>
  </si>
  <si>
    <t>VA</t>
  </si>
  <si>
    <t>NCHRP Report 598</t>
  </si>
  <si>
    <t>Location</t>
  </si>
  <si>
    <t>Gravel (%)</t>
  </si>
  <si>
    <t>Sand (%)</t>
  </si>
  <si>
    <t>Fine (%)</t>
  </si>
  <si>
    <t>Mn</t>
  </si>
  <si>
    <t>GW-GM</t>
  </si>
  <si>
    <t>A-1-b</t>
  </si>
  <si>
    <t>Blend</t>
  </si>
  <si>
    <t>SP</t>
  </si>
  <si>
    <t>A-1-a</t>
  </si>
  <si>
    <t>SW</t>
  </si>
  <si>
    <t>GP</t>
  </si>
  <si>
    <t>SC</t>
  </si>
  <si>
    <t>GW</t>
  </si>
  <si>
    <t>SW-SM</t>
  </si>
  <si>
    <t>NJ</t>
  </si>
  <si>
    <t>RMP</t>
  </si>
  <si>
    <t>CBC#1 unmixed</t>
  </si>
  <si>
    <t>A-1-a (6A)</t>
  </si>
  <si>
    <t>CBC#1 20%RAP</t>
  </si>
  <si>
    <t>A-1-a(5A)</t>
  </si>
  <si>
    <t>CBC#1 50%RAP</t>
  </si>
  <si>
    <t>CBC#2 unmixed</t>
  </si>
  <si>
    <t>CBC#2 20%RAP</t>
  </si>
  <si>
    <t>CBC#2 50%RAP</t>
  </si>
  <si>
    <t>CBC#3 unmixed</t>
  </si>
  <si>
    <t>CBC#3 20%RAP</t>
  </si>
  <si>
    <t>CBC#3 50%RAP</t>
  </si>
  <si>
    <t>Pitrun unmixed</t>
  </si>
  <si>
    <t>Spec. Borrow</t>
  </si>
  <si>
    <t>Pitrun 20%RAP</t>
  </si>
  <si>
    <t>Pitrun 50%RAP</t>
  </si>
  <si>
    <t>GW/SW</t>
  </si>
  <si>
    <t>0.28-0.32</t>
  </si>
  <si>
    <t>1.3-2</t>
  </si>
  <si>
    <t>5.1-6</t>
  </si>
  <si>
    <t>1.2-2.2</t>
  </si>
  <si>
    <t>FL RAP hammermill</t>
  </si>
  <si>
    <t>3.75-5</t>
  </si>
  <si>
    <t>10-14.3</t>
  </si>
  <si>
    <t>1.5-2.1</t>
  </si>
  <si>
    <t>14-14.3</t>
  </si>
  <si>
    <t>20%RAP1</t>
  </si>
  <si>
    <t>30%RAP1</t>
  </si>
  <si>
    <t>40%RAP1</t>
  </si>
  <si>
    <t>50%RAP1</t>
  </si>
  <si>
    <t>60%RAP1</t>
  </si>
  <si>
    <t>RAP2</t>
  </si>
  <si>
    <t>RAP5</t>
  </si>
  <si>
    <t>LL (%)</t>
  </si>
  <si>
    <t>PL (%)</t>
  </si>
  <si>
    <t>NV</t>
  </si>
  <si>
    <t>NP</t>
  </si>
  <si>
    <t>RAP, RCA, Blend</t>
  </si>
  <si>
    <t>Test Type</t>
  </si>
  <si>
    <t>7.7x10-4</t>
  </si>
  <si>
    <t>Secant modulus (psi)</t>
  </si>
  <si>
    <t>Strain 1%</t>
  </si>
  <si>
    <t>Strain 10%</t>
  </si>
  <si>
    <t>Large direct shear box</t>
  </si>
  <si>
    <t>CBC#3 75%RAP</t>
  </si>
  <si>
    <t>Pit run 75% RAP</t>
  </si>
  <si>
    <t>Method</t>
  </si>
  <si>
    <t>SMr (MPa)</t>
  </si>
  <si>
    <t>OMC</t>
  </si>
  <si>
    <t>External</t>
  </si>
  <si>
    <t>Internal</t>
  </si>
  <si>
    <t>Power function</t>
  </si>
  <si>
    <t>NCHRP Model</t>
  </si>
  <si>
    <t>Geoguage composite surface modulus</t>
  </si>
  <si>
    <t>LWD</t>
  </si>
  <si>
    <t>30%RAP2</t>
  </si>
  <si>
    <t>40%RAP2</t>
  </si>
  <si>
    <t>50%RAP2</t>
  </si>
  <si>
    <t>60%RAP2</t>
  </si>
  <si>
    <t>30%RAP5</t>
  </si>
  <si>
    <t>40%RAP5</t>
  </si>
  <si>
    <t>50%RAP5</t>
  </si>
  <si>
    <t>60%RAP5</t>
  </si>
  <si>
    <t>Soaked -Unsaoked</t>
  </si>
  <si>
    <t>unsoaked</t>
  </si>
  <si>
    <t>30%RAP11</t>
  </si>
  <si>
    <t>40%RAP11</t>
  </si>
  <si>
    <t>50%RAP11</t>
  </si>
  <si>
    <t>60%RAP11</t>
  </si>
  <si>
    <t>NCHRP report</t>
  </si>
  <si>
    <t>Hammer RAP</t>
  </si>
  <si>
    <t>Tubg RAP</t>
  </si>
  <si>
    <t>Title</t>
  </si>
  <si>
    <t xml:space="preserve">Recycled Unbound Materials </t>
  </si>
  <si>
    <t>EVALUATION OF AGGREGATE SUBGRADE MATERIALS USED AS PAVEMENT SUBGRADE/GRANULAR SUBBASE</t>
  </si>
  <si>
    <t>Hasan Kazmee, Erol Tutumluer</t>
  </si>
  <si>
    <t>Robert Locander</t>
  </si>
  <si>
    <t>Woosung Kim, Joseph F. Labuz, and Shongtao Dai</t>
  </si>
  <si>
    <t>DGABC</t>
  </si>
  <si>
    <t>Dong(2014)</t>
  </si>
  <si>
    <t>TN</t>
  </si>
  <si>
    <t>Mijic et al.(2019)</t>
  </si>
  <si>
    <t>MD</t>
  </si>
  <si>
    <t>Ullah et al.(2018)</t>
  </si>
  <si>
    <t>Edil et al.(2017)</t>
  </si>
  <si>
    <t>Hasan et al.(2018)</t>
  </si>
  <si>
    <t>NM</t>
  </si>
  <si>
    <t>https://sci-hub.tw/10.3141/2005-04</t>
  </si>
  <si>
    <t>Laboratory Evaluation on Resilient Modulus and Rate Dependencies of RAP Used as Unbound Base Material</t>
  </si>
  <si>
    <t>https://sci-hub.tw/10.1061/%28ASCE%29MT.1943-5533.0000820</t>
  </si>
  <si>
    <t>Hydraulic and environmental impacts of using recycled asphalt pavement on highway shoulders</t>
  </si>
  <si>
    <t>https://sci-hub.tw/10.1016/j.conbuildmat.2019.117226</t>
  </si>
  <si>
    <t>Optimizing the Gradation of Fine Processed Reclaimed Asphalt Pavement and Aggregate Blends for Unbound Base Courses</t>
  </si>
  <si>
    <t>https://sci-hub.tw/10.1177/0361198118758683</t>
  </si>
  <si>
    <t>Characterization of subgrade soil mixed with recycled asphalt pavement</t>
  </si>
  <si>
    <t>https://sci-hub.tw/10.1016/j.jtte.2017.03.007</t>
  </si>
  <si>
    <t xml:space="preserve">Pitrun unmixed </t>
  </si>
  <si>
    <t>Kim et al. (2005)</t>
  </si>
  <si>
    <t>100% aggregate CR 3</t>
  </si>
  <si>
    <t>25% RAP from CR 3</t>
  </si>
  <si>
    <t>50% RAP from CR 3</t>
  </si>
  <si>
    <t>75% RAP from CR 3</t>
  </si>
  <si>
    <t>RAP 1</t>
  </si>
  <si>
    <t>RAP3</t>
  </si>
  <si>
    <t>RAP4</t>
  </si>
  <si>
    <t>RAP6</t>
  </si>
  <si>
    <t>RAP7</t>
  </si>
  <si>
    <t>RAP 1 as is</t>
  </si>
  <si>
    <t>RAP 2 as is</t>
  </si>
  <si>
    <t>VA as is</t>
  </si>
  <si>
    <t>Natural aggregate</t>
  </si>
  <si>
    <t>RCA blend</t>
  </si>
  <si>
    <t>Subgrade soil</t>
  </si>
  <si>
    <t>A-2-6</t>
  </si>
  <si>
    <t>30% RAP</t>
  </si>
  <si>
    <t>VA Eng.</t>
  </si>
  <si>
    <t>bubble-tube constant-head permeameter</t>
  </si>
  <si>
    <t>C</t>
  </si>
  <si>
    <t xml:space="preserve">AASHTO bulk stress model </t>
  </si>
  <si>
    <t>25% RAP</t>
  </si>
  <si>
    <t>50% RAP</t>
  </si>
  <si>
    <t>75% RAP</t>
  </si>
  <si>
    <t>100%RAP</t>
  </si>
  <si>
    <t>25% RCA</t>
  </si>
  <si>
    <t>50% RCA</t>
  </si>
  <si>
    <t>75% RCA</t>
  </si>
  <si>
    <t>100%RCA</t>
  </si>
  <si>
    <t>100% CR 3 at OMC</t>
  </si>
  <si>
    <t>100% CR 3 at 65% OMC</t>
  </si>
  <si>
    <t>25% RAP at OMC</t>
  </si>
  <si>
    <t>25% RAP at 65% OMC</t>
  </si>
  <si>
    <t>50% RAP at OMC</t>
  </si>
  <si>
    <t>50% RAP at 65% OMC</t>
  </si>
  <si>
    <t>75% RAP at 65% OMC</t>
  </si>
  <si>
    <t>Universal model power law</t>
  </si>
  <si>
    <t>Limestone</t>
  </si>
  <si>
    <t>gravel</t>
  </si>
  <si>
    <t>60% RAP 1 as is after 100k load cycle</t>
  </si>
  <si>
    <t>60%RAP 2 as is</t>
  </si>
  <si>
    <t>Natural aggregate at 15 cm depth 7 F-T cycle</t>
  </si>
  <si>
    <t>FWD Modulus</t>
  </si>
  <si>
    <t>Natural aggregate at 30 cm depth 7 F-T cycle</t>
  </si>
  <si>
    <t>RCA  at 15 cm depth 7 F-T cycle</t>
  </si>
  <si>
    <t>FWD</t>
  </si>
  <si>
    <t>RCA  at 30 cm depth 7 F-T cycle</t>
  </si>
  <si>
    <t>RCA blend  at 15 cm depth 7 F-T cycle</t>
  </si>
  <si>
    <t>RCA blend  at 30 cm depth 7 F-T cycle</t>
  </si>
  <si>
    <t>RAP  at 15 cm depth 7 F-T cycle</t>
  </si>
  <si>
    <t>RAP  at 30 cm depth 7 F-T cycle</t>
  </si>
  <si>
    <t>30% RAP with 6.3 MC</t>
  </si>
  <si>
    <t>30% RAP with 7.1 MC</t>
  </si>
  <si>
    <t>30% RAP with 5.7 MC</t>
  </si>
  <si>
    <t>30% RAP with 7.6 MC</t>
  </si>
  <si>
    <t xml:space="preserve">20%RAP11 </t>
  </si>
  <si>
    <t>100% aggregate from CR 3</t>
  </si>
  <si>
    <t>PCT</t>
  </si>
  <si>
    <t>GCT</t>
  </si>
  <si>
    <t>MN</t>
  </si>
  <si>
    <t>Cosentino et al. (2013)</t>
  </si>
  <si>
    <t>Wu et al.(2012)</t>
  </si>
  <si>
    <t>WA</t>
  </si>
  <si>
    <t>Puppala et al. (2012)</t>
  </si>
  <si>
    <t>Soleimanbeigi and Edil(2015)</t>
  </si>
  <si>
    <t>WI</t>
  </si>
  <si>
    <t>0% RAP</t>
  </si>
  <si>
    <t>20% RAP</t>
  </si>
  <si>
    <t>40% RAP</t>
  </si>
  <si>
    <t>60% RAP</t>
  </si>
  <si>
    <t>80% RAP</t>
  </si>
  <si>
    <t>25%RAP 75% Limeock</t>
  </si>
  <si>
    <t>0.12/10 in</t>
  </si>
  <si>
    <t>50% RAP 50% Limerock</t>
  </si>
  <si>
    <t>50%RAP 50% class 5 with 6% fine content at OMC</t>
  </si>
  <si>
    <t>50%RAP 50% class 5 with 6% fine content at OMC+2%</t>
  </si>
  <si>
    <t>50%RAP 50% class 5 with 10% fine content at OMC</t>
  </si>
  <si>
    <t>50%RAP 50% class 5 with 10% fine content at OMC+2%</t>
  </si>
  <si>
    <t>RAP at 5 C without thermal preloading</t>
  </si>
  <si>
    <t>RAP at 22  without thermal preloading</t>
  </si>
  <si>
    <t>RAP at 35  without thermal preloading</t>
  </si>
  <si>
    <t>RAP at 50  without thermal preloading</t>
  </si>
  <si>
    <t>RAP at 5C with thermal preloading</t>
  </si>
  <si>
    <t>RAP at 35  with thermal preloading</t>
  </si>
  <si>
    <t>RAP at 50  with thermal preloading</t>
  </si>
  <si>
    <t xml:space="preserve">Class 5 </t>
  </si>
  <si>
    <t>RAP crushed melbourne</t>
  </si>
  <si>
    <t>Unsoaked for modified compaction</t>
  </si>
  <si>
    <t xml:space="preserve">RAP milled Melbourne </t>
  </si>
  <si>
    <t xml:space="preserve">RAP milled Whitehurst </t>
  </si>
  <si>
    <t>RAP crushed jacksonville</t>
  </si>
  <si>
    <t>Unsoaked for gyratory</t>
  </si>
  <si>
    <t>https://sci-hub.tw/10.3141/2401-04</t>
  </si>
  <si>
    <t>https://sci-hub.tw/10.3141/2335-03</t>
  </si>
  <si>
    <t>Evaluating Laboratory Compaction Techniques of Reclaimed Asphalt Pavement</t>
  </si>
  <si>
    <t>https://sci-hub.tw/10.3141/2335-10</t>
  </si>
  <si>
    <t>Influence of Recycled Asphalt Pavement Content on Air Void Distribution, Permeability, and Modulus of Base Layer</t>
  </si>
  <si>
    <t>https://sci-hub.tw/10.3141/2267-07</t>
  </si>
  <si>
    <t>Sustainable Reuse of Limestone Quarry Fines and RAP in Pavement Base/Subbase Layers</t>
  </si>
  <si>
    <t>https://sci-hub.tw/10.1061/(ASCE)MT.1943-5533.0000404</t>
  </si>
  <si>
    <t>Strain Response of Reclaimed Asphalt Pavement Material Blends under Extended Loading Testing</t>
  </si>
  <si>
    <t>https://sci-hub.tw/10.1061/(ASCE)MT.1943-5533.0000743</t>
  </si>
  <si>
    <t>Thermal Conditioning to Improve Geotechnical Properties of Recycled Asphalt Pavements</t>
  </si>
  <si>
    <t>10.1520/GTJ20140149</t>
  </si>
  <si>
    <t>Climatic effect on resilient modulus of recycled unbound aggregates</t>
  </si>
  <si>
    <t>https://sci-hub.tw/10.1080/14680629.2015.1060250</t>
  </si>
  <si>
    <t>Soleimanbeigi et al.(2015)</t>
  </si>
  <si>
    <t>Kang et al (2011)</t>
  </si>
  <si>
    <t xml:space="preserve">GW-GM </t>
  </si>
  <si>
    <t xml:space="preserve">SW-SM </t>
  </si>
  <si>
    <t xml:space="preserve">A-1-a </t>
  </si>
  <si>
    <t>TX</t>
  </si>
  <si>
    <t>25%RAP</t>
  </si>
  <si>
    <t>75%RAP</t>
  </si>
  <si>
    <t>25%RCM</t>
  </si>
  <si>
    <t>50%RCM</t>
  </si>
  <si>
    <t>75%RCM</t>
  </si>
  <si>
    <t>100%RCM</t>
  </si>
  <si>
    <t xml:space="preserve">Moosazedh and Witczak </t>
  </si>
  <si>
    <t xml:space="preserve">NCHRP 1-28A </t>
  </si>
  <si>
    <t>CO</t>
  </si>
  <si>
    <t>Unsoaked CBR</t>
  </si>
  <si>
    <t>Recycled Materials as Substitutes for Virgin Aggregates in Road Construction: I. Hydraulic and Mechanical Characteristics</t>
  </si>
  <si>
    <t>https://sci-hub.tw/10.2136/sssaj2010.0295</t>
  </si>
  <si>
    <t>UT</t>
  </si>
  <si>
    <t>Bradshaw et al (2016)</t>
  </si>
  <si>
    <t>RI</t>
  </si>
  <si>
    <t>RAP Trunk highway 10</t>
  </si>
  <si>
    <t>RAP TH 19-MM 101 field 50-50</t>
  </si>
  <si>
    <t>RAP TH 19-MM 104 field 50-50</t>
  </si>
  <si>
    <t>RAP TH 22 field 50-50</t>
  </si>
  <si>
    <t>50% RAP TH 10 +50% Class 5 lab</t>
  </si>
  <si>
    <t>75% RAP TH 10+25% Class 5 lab</t>
  </si>
  <si>
    <t>RAP 2</t>
  </si>
  <si>
    <t>Base1</t>
  </si>
  <si>
    <t>GWGM</t>
  </si>
  <si>
    <t>Base2</t>
  </si>
  <si>
    <t>SP-SM</t>
  </si>
  <si>
    <t>RAP1, 23%</t>
  </si>
  <si>
    <t>RAP2, 14%</t>
  </si>
  <si>
    <t>RAP3, 23%</t>
  </si>
  <si>
    <t>RAP 3R, 25%</t>
  </si>
  <si>
    <t>RAP4, 26%</t>
  </si>
  <si>
    <t>Rap 5, 19%</t>
  </si>
  <si>
    <t>RAP 6 , 39%</t>
  </si>
  <si>
    <t>−0.18</t>
  </si>
  <si>
    <t>−0.07</t>
  </si>
  <si>
    <t>−0.13</t>
  </si>
  <si>
    <t>−0.16</t>
  </si>
  <si>
    <t>−0.17</t>
  </si>
  <si>
    <t>Modeling the Effect of Moisture on Resilient Modulus of Untreated Reclaimed Asphalt Pavement</t>
  </si>
  <si>
    <t>https://sci-hub.tw/10.3141/2167-04</t>
  </si>
  <si>
    <t>Effects of Reclaimed Asphalt Pavement on Mechanical Properties of Base Materials</t>
  </si>
  <si>
    <t>https://sci-hub.tw/10.3141/2005-06</t>
  </si>
  <si>
    <t>Resilient Moduli of Reclaimed Asphalt Pavement Aggregate Subbase Blends</t>
  </si>
  <si>
    <t>https://sci-hub.tw/10.1061/(ASCE)MT.1943-5533.0001508</t>
  </si>
  <si>
    <t>OMC + 1%</t>
  </si>
  <si>
    <t>OMC – 1%</t>
  </si>
  <si>
    <t>OMC – 3%</t>
  </si>
  <si>
    <t>OMC + 2%</t>
  </si>
  <si>
    <t>OMC – 2%</t>
  </si>
  <si>
    <t>50% RAP sample 1 Ref case,  50% class 5</t>
  </si>
  <si>
    <t>Witczak model</t>
  </si>
  <si>
    <t>MEPDG model</t>
  </si>
  <si>
    <t>50% RAP sample 2, 50% class 5</t>
  </si>
  <si>
    <t>75% RAP sample 1 Ref case,25% class 5</t>
  </si>
  <si>
    <t>75% RAP sample 2, 25% class 5</t>
  </si>
  <si>
    <t>100% RAP sample 1r ef case</t>
  </si>
  <si>
    <t>100% RAP sample 2</t>
  </si>
  <si>
    <t>Alam et al. (2010)</t>
  </si>
  <si>
    <t>Class 6</t>
  </si>
  <si>
    <t>RAP 30%</t>
  </si>
  <si>
    <t>RAP 50%</t>
  </si>
  <si>
    <t>RAP 70%</t>
  </si>
  <si>
    <t>RAP 100%</t>
  </si>
  <si>
    <t>RAP TH 10 (100%)</t>
  </si>
  <si>
    <t>50% RAP TH10 50% class 5</t>
  </si>
  <si>
    <t>75% RAP TH10 25% Class 5</t>
  </si>
  <si>
    <t>RAP cell 18 100% RAP</t>
  </si>
  <si>
    <t xml:space="preserve">RAP TH 19 - MM 104 </t>
  </si>
  <si>
    <t>50% RAP 50% field agg</t>
  </si>
  <si>
    <t>RAP TH 22 50% RAP 50% field agg</t>
  </si>
  <si>
    <t>RAP TH 19 - MM 101  50% RAP 50% field agg</t>
  </si>
  <si>
    <t>Attia and Abdelrahman (2011)</t>
  </si>
  <si>
    <t>Variability in Resilient Modulus of Reclaimed Asphalt Pavement as Base Layer and Its Impact on Flexible Pavement Performance</t>
  </si>
  <si>
    <t>https://sci-hub.tw/10.3141/2167-03</t>
  </si>
  <si>
    <t>Laboratory characterisation of recycled asphalt pavement as a base layer</t>
  </si>
  <si>
    <t>https://sci-hub.tw/10.1080/10298430902731362</t>
  </si>
  <si>
    <t>Effect of State of Stress on the Resilient Modulus of Base Layer Containing Reclaimed Asphalt Pavement</t>
  </si>
  <si>
    <t>https://sci-hub.tw/https://www.tandfonline.com/doi/abs/10.1080/14680629.2011.9690353</t>
  </si>
  <si>
    <t>Agg at 0 F-T cycle</t>
  </si>
  <si>
    <t>Agg at 5 F-T cycle</t>
  </si>
  <si>
    <t>Agg at 10 F-T cycle</t>
  </si>
  <si>
    <t>Agg at 20 F-T cycle</t>
  </si>
  <si>
    <t>RAP at 0 F-T cycle</t>
  </si>
  <si>
    <t>RAP at 5 F-T cycle</t>
  </si>
  <si>
    <t>RAP at 10 F-T cycle</t>
  </si>
  <si>
    <t>RAP at 20 F-T cycle</t>
  </si>
  <si>
    <t>RCA at 0 F-T cycle</t>
  </si>
  <si>
    <t>RCA at 5 F-T cycle</t>
  </si>
  <si>
    <t>RCA at 10 F-T cycle</t>
  </si>
  <si>
    <t>RCA at 20 F-T cycle</t>
  </si>
  <si>
    <t>RAP at 5F-T cycle</t>
  </si>
  <si>
    <t>Power Model</t>
  </si>
  <si>
    <t>RCA at 5 cycle</t>
  </si>
  <si>
    <t>RAP at 2% dry</t>
  </si>
  <si>
    <t>RAP at OMC</t>
  </si>
  <si>
    <t>RAP at 2% wet</t>
  </si>
  <si>
    <t>RAP at 5</t>
  </si>
  <si>
    <t xml:space="preserve">RAP at 10 </t>
  </si>
  <si>
    <t>RAP at 20</t>
  </si>
  <si>
    <t>RCA at 2% dry</t>
  </si>
  <si>
    <t>RCA at OMC</t>
  </si>
  <si>
    <t>RCA at 2% wet</t>
  </si>
  <si>
    <t>RAP 2% dry</t>
  </si>
  <si>
    <t xml:space="preserve">RAP at 7,23,35,50 degree celcius </t>
  </si>
  <si>
    <t>RAP 1 25%</t>
  </si>
  <si>
    <t>RAP 2 25%</t>
  </si>
  <si>
    <t>RAP1 50%</t>
  </si>
  <si>
    <t>RAP 2 50%</t>
  </si>
  <si>
    <t>RAP1 75%</t>
  </si>
  <si>
    <t>RAP 2 75%</t>
  </si>
  <si>
    <t>RAP1 100%</t>
  </si>
  <si>
    <t>NA</t>
  </si>
  <si>
    <t>100% RCM</t>
  </si>
  <si>
    <t>IL</t>
  </si>
  <si>
    <t>FL</t>
  </si>
  <si>
    <t>MR
AASHTO
T274-82</t>
  </si>
  <si>
    <t xml:space="preserve">RAP </t>
  </si>
  <si>
    <t>soaked LBR</t>
  </si>
  <si>
    <t>The Development of a Performance Specification for Granular Base and Subbase Material</t>
  </si>
  <si>
    <t>https://cait.rutgers.edu/wp-content/uploads/2018/05/fhwa-nj-2005-003.pdf</t>
  </si>
  <si>
    <t>Bennert and Maher (2005)</t>
  </si>
  <si>
    <t xml:space="preserve">Falling head </t>
  </si>
  <si>
    <t>Constant head</t>
  </si>
  <si>
    <t>100% RCA</t>
  </si>
  <si>
    <t xml:space="preserve">Mechanical and Environmental Suitability of Recycled Concrete Aggregate as a Highway Base Material </t>
  </si>
  <si>
    <t>10.1061/(ASCE)MT.1943-5533.0001564</t>
  </si>
  <si>
    <t>Bestgen et al. (2016)</t>
  </si>
  <si>
    <t>Eastern USA</t>
  </si>
  <si>
    <t>G1</t>
  </si>
  <si>
    <t>G2</t>
  </si>
  <si>
    <t>G3</t>
  </si>
  <si>
    <t>G4</t>
  </si>
  <si>
    <t>RCA 1</t>
  </si>
  <si>
    <t>RCA 2</t>
  </si>
  <si>
    <t xml:space="preserve">A-1-a(0) </t>
  </si>
  <si>
    <t>power model</t>
  </si>
  <si>
    <t xml:space="preserve">25R175G1 </t>
  </si>
  <si>
    <t xml:space="preserve">50R150G1 </t>
  </si>
  <si>
    <t xml:space="preserve">75R125G1 </t>
  </si>
  <si>
    <t xml:space="preserve">25R175G2 </t>
  </si>
  <si>
    <t xml:space="preserve">50R150G2 </t>
  </si>
  <si>
    <t xml:space="preserve">75R125G2 </t>
  </si>
  <si>
    <t xml:space="preserve">25R275G1 </t>
  </si>
  <si>
    <t xml:space="preserve">50R250G1 </t>
  </si>
  <si>
    <t xml:space="preserve">75R225G1 </t>
  </si>
  <si>
    <t xml:space="preserve">25R275G2 </t>
  </si>
  <si>
    <t xml:space="preserve">50R250G2 </t>
  </si>
  <si>
    <t xml:space="preserve">75R225G2 </t>
  </si>
  <si>
    <t xml:space="preserve">25R175G3 </t>
  </si>
  <si>
    <t xml:space="preserve">50R150G3 </t>
  </si>
  <si>
    <t xml:space="preserve">75R125G3 </t>
  </si>
  <si>
    <t xml:space="preserve">25R175G4 </t>
  </si>
  <si>
    <t xml:space="preserve">50R150G4 </t>
  </si>
  <si>
    <t xml:space="preserve">75R125G4 </t>
  </si>
  <si>
    <t>MI</t>
  </si>
  <si>
    <t>CA</t>
  </si>
  <si>
    <t>OH</t>
  </si>
  <si>
    <t xml:space="preserve">EFFECTS OF MATERIAL BLENDING ON STRENGTH, MODULUS AND DEFORMATION CHARACTERISTICS OF RECYCLED CONCRETE AGGREGATES </t>
  </si>
  <si>
    <t>Tutumluer et al. (2012)</t>
  </si>
  <si>
    <t xml:space="preserve">power </t>
  </si>
  <si>
    <t>Characterization of Recycled Concrete Aggregate after
Eight Years of Field Deployment</t>
  </si>
  <si>
    <t>https://sci-hub.tw/10.1061/(ASCE)MT.1943-5533.0002708</t>
  </si>
  <si>
    <t>Natarajan et al. (2019)</t>
  </si>
  <si>
    <t>RCA Passing lane</t>
  </si>
  <si>
    <t>RCA Driving lane</t>
  </si>
  <si>
    <t>RCA Center line</t>
  </si>
  <si>
    <t>Carbonation based leaching assessment of recycled concrete aggregates</t>
  </si>
  <si>
    <t>IA</t>
  </si>
  <si>
    <t>RCA1</t>
  </si>
  <si>
    <t>RCA2</t>
  </si>
  <si>
    <t>Leaching of Alkaline Substances and Heavy Metals from Recycled Concrete Aggregate Used as Unbound Base Course</t>
  </si>
  <si>
    <t>https://sci-hub.tw/10.3141/2349-10</t>
  </si>
  <si>
    <t>Chen et al. (2013)</t>
  </si>
  <si>
    <t>WI Fresh</t>
  </si>
  <si>
    <t>WI StockPile</t>
  </si>
  <si>
    <t>SM</t>
  </si>
  <si>
    <t>GP-GM</t>
  </si>
  <si>
    <t>The Effects of Recycled Clay Brick Content on the Engineering Properties, Weathering Durability, and Resilient Modulus of Recycled Concrete Aggregate</t>
  </si>
  <si>
    <t>https://sci-hub.tw/10.1016/j.trgeo.2014.12.003</t>
  </si>
  <si>
    <t>Diagne et al. (2015)</t>
  </si>
  <si>
    <t>RCA 0 F-T cycle</t>
  </si>
  <si>
    <t>RCA 5 F-T cycle</t>
  </si>
  <si>
    <t>RCA 10 F-T cycle</t>
  </si>
  <si>
    <t>Determining Pavement Design Criteria
for Recycled Aggregate Base and
Large Stone Subbase</t>
  </si>
  <si>
    <t>https://www.dot.state.mn.us/mnroad/nrra/structure-teams/geotechnical/files/lt1-task-4-laboratory-testing.pdf</t>
  </si>
  <si>
    <t>Coarse RCA</t>
  </si>
  <si>
    <t>Fine RCA</t>
  </si>
  <si>
    <t>RCA+RAP</t>
  </si>
  <si>
    <t>Proctor Compaction Test Results</t>
  </si>
  <si>
    <t>Corrected for Oversize Particles</t>
  </si>
  <si>
    <t>at 60% saturation</t>
  </si>
  <si>
    <t>0.1 inch</t>
  </si>
  <si>
    <t>0.2 inch</t>
  </si>
  <si>
    <t>CENTRAL DGABC</t>
  </si>
  <si>
    <t>25% R1B1</t>
  </si>
  <si>
    <t>50% R1B1</t>
  </si>
  <si>
    <t>75% R1B1</t>
  </si>
  <si>
    <t>25% R1B2</t>
  </si>
  <si>
    <t>50% R1B2</t>
  </si>
  <si>
    <t>75% R1B2</t>
  </si>
  <si>
    <t>25% R2B2</t>
  </si>
  <si>
    <t>50% R2B2</t>
  </si>
  <si>
    <t>75% R2B2</t>
  </si>
  <si>
    <t>25% R2B1</t>
  </si>
  <si>
    <t>50% R2B1</t>
  </si>
  <si>
    <t>75% R2B1</t>
  </si>
  <si>
    <t>100% RAP 2</t>
  </si>
  <si>
    <t>100% Limerock</t>
  </si>
  <si>
    <t>25% aggregate− 75% RAP from CR 3</t>
  </si>
  <si>
    <t>50% aggregate− 50% RAP from CR 3</t>
  </si>
  <si>
    <t>75% aggregate− 25% RAP from CR 3</t>
  </si>
  <si>
    <t>class 5</t>
  </si>
  <si>
    <t xml:space="preserve">Crushed aggregate (basalt) </t>
  </si>
  <si>
    <t>Wu et al. (2012)</t>
  </si>
  <si>
    <t>Crushed aggregate (basalt)</t>
  </si>
  <si>
    <t>100% Agg</t>
  </si>
  <si>
    <t>Class 5</t>
  </si>
  <si>
    <t>Ullah and Tanyu (2019)</t>
  </si>
  <si>
    <t>Bennert et al. (2000)</t>
  </si>
  <si>
    <t>Kang et al. (2011)</t>
  </si>
  <si>
    <t>Bradshaw et al. (2016)</t>
  </si>
  <si>
    <t>G/S</t>
  </si>
  <si>
    <t>NJ, RAP</t>
  </si>
  <si>
    <t>NJ, RCA</t>
  </si>
  <si>
    <t>RCA,NJ</t>
  </si>
  <si>
    <t>RAP &lt;NJ</t>
  </si>
  <si>
    <t>Tutumluer et al. (2012), IL</t>
  </si>
  <si>
    <t>Median</t>
  </si>
  <si>
    <t>Cosentino et al. (2003)</t>
  </si>
  <si>
    <t>https://rosap.ntl.bts.gov/view/dot/24855</t>
  </si>
  <si>
    <t>constant head</t>
  </si>
  <si>
    <t>Improving the properties of reclaimed asphalt pavement for roadway base applications</t>
  </si>
  <si>
    <t>Cosentino, P.J., Kalajian, E.H., Bleakley, A.M., Diouf, B.S., Misilo, T.J., Petersen, A.J., Sajjadi, A.M.</t>
  </si>
  <si>
    <t>Cosentino et al. (2012)</t>
  </si>
  <si>
    <t>Garg and Thompson (1996)</t>
  </si>
  <si>
    <t>Crushed RAP</t>
  </si>
  <si>
    <t>GW/GP</t>
  </si>
  <si>
    <t>Maher et al. (1997)</t>
  </si>
  <si>
    <t>21-11</t>
  </si>
  <si>
    <t>LBR</t>
  </si>
  <si>
    <t>Montemayor (1998)</t>
  </si>
  <si>
    <t>16-43</t>
  </si>
  <si>
    <t>Gomez (2003)</t>
  </si>
  <si>
    <t>APAC Melbourne Crushed</t>
  </si>
  <si>
    <t>APAC Melbourne Milled</t>
  </si>
  <si>
    <t>Whitehurst Gainesville Milled</t>
  </si>
  <si>
    <t>APAC Jacksonville Crushed</t>
  </si>
  <si>
    <t>0 - limerock</t>
  </si>
  <si>
    <t>0 Limerock</t>
  </si>
  <si>
    <t>75% milled mel and LR</t>
  </si>
  <si>
    <t>100 Limerock</t>
  </si>
  <si>
    <t>100% milled elbourne rap</t>
  </si>
  <si>
    <t>Developing Specifications for Using Recycled Asphalt Pavement as Base, Subbase or General Fill Materials, Phase II</t>
  </si>
  <si>
    <t>Paul J. Cosentino, Ph.D., P.E. Edward H. Kalajian Ph.D., P.E. Chih-Shin Shieh, Ph.D. Wilbur J. K. Mathurin Francis A. Gomez Elizabeth D. Cleary Ailada Treeratrakoon</t>
  </si>
  <si>
    <t>https://ntlrepository.blob.core.windows.net/lib/24000/24800/24879/CVE_Final_Report.pdf</t>
  </si>
  <si>
    <t>100% RAP modified</t>
  </si>
  <si>
    <t>80%- fine sand</t>
  </si>
  <si>
    <t>mixed with processed organic soil</t>
  </si>
  <si>
    <t>Resilient Modulus and Strength of Base Course with Recycled Bituminous Material</t>
  </si>
  <si>
    <t>http://dotapp7.dot.state.mn.us/research/pdf/200705.pdf</t>
  </si>
  <si>
    <t>Kim and Labuz (2007)</t>
  </si>
  <si>
    <t>gyratory 100% omc=8.8</t>
  </si>
  <si>
    <t>100% OMC= 8</t>
  </si>
  <si>
    <t>65%OMC=5.7</t>
  </si>
  <si>
    <t>5.7=65% OMC</t>
  </si>
  <si>
    <t>100% OMC=8.7</t>
  </si>
  <si>
    <t>65% OMC=5.2</t>
  </si>
  <si>
    <t>Evaluation of Recycled Asphalt Concrete Materials as Aggregate Base</t>
  </si>
  <si>
    <t>http://www.ucprc.ucdavis.edu/PDF/TM-UCB-PRC-2001-4.pdf</t>
  </si>
  <si>
    <t>Bejarano (2001)</t>
  </si>
  <si>
    <t>95% maximum wet density</t>
  </si>
  <si>
    <t>95% Maximum Wet Density</t>
  </si>
  <si>
    <t>https://sci-hub.tw/10.1177/0361198196154700113</t>
  </si>
  <si>
    <t>Lincoln Avenue Reclaimed Asphalt Pavement Base Project</t>
  </si>
  <si>
    <t>CHARACTERIZATION OF THE STRUCTURAL BEHAVIOR OF RECLAIMED ASPHALT PAVEMENT AS PAVEMENT BASE LAYER</t>
  </si>
  <si>
    <t>https://search-proquest-com.proxy2.cl.msu.edu/docview/837466339/BC28BD091C5243CEPQ/1?accountid=12598</t>
  </si>
  <si>
    <t>RAP 95% wet density</t>
  </si>
  <si>
    <t>Effect of Matric Suction on Resilient Modulus of Compacted Aggregate Base Courses</t>
  </si>
  <si>
    <t>10.1007/s10706-013-9674-y</t>
  </si>
  <si>
    <t>Ba et al. 2012</t>
  </si>
  <si>
    <t>CO, TX</t>
  </si>
  <si>
    <t>CO RAP</t>
  </si>
  <si>
    <t>TX RAP</t>
  </si>
  <si>
    <t>SW–SM</t>
  </si>
  <si>
    <t>Max</t>
  </si>
  <si>
    <t>;p</t>
  </si>
  <si>
    <t>Kang et al. 2011</t>
  </si>
  <si>
    <t xml:space="preserve">RAP1 Plagioclase and Pyroxene </t>
  </si>
  <si>
    <t>RAP 5</t>
  </si>
  <si>
    <t>RAP 11</t>
  </si>
  <si>
    <t>Attia and abdelrahman (2011)</t>
  </si>
  <si>
    <t xml:space="preserve">NCHRP </t>
  </si>
  <si>
    <t>NJ RAP</t>
  </si>
  <si>
    <t>FL RAP</t>
  </si>
  <si>
    <t xml:space="preserve">Max </t>
  </si>
  <si>
    <t>Min</t>
  </si>
  <si>
    <t>Dong and huang(2014)</t>
  </si>
  <si>
    <t>Locander (2009)</t>
  </si>
  <si>
    <t xml:space="preserve">100% Agg </t>
  </si>
  <si>
    <t>Gyratory compaction</t>
  </si>
  <si>
    <t>RAP1, 23% Mixture of cold recycled RAP and VA</t>
  </si>
  <si>
    <t>75% RCA, VA</t>
  </si>
  <si>
    <t>Base 1</t>
  </si>
  <si>
    <t>Base 2</t>
  </si>
  <si>
    <t xml:space="preserve"> Mokwa and Peebles (2005)</t>
  </si>
  <si>
    <t>Tutumluer et al. (2015)</t>
  </si>
  <si>
    <t>Material</t>
  </si>
  <si>
    <t>Edil et al. (2012a)</t>
  </si>
  <si>
    <t>Guthrie et al. (2007)</t>
  </si>
  <si>
    <t>Cetin et al. (2020)</t>
  </si>
  <si>
    <t>Tutumluer et al.(2015)</t>
  </si>
  <si>
    <t>Dong and Huang (2014)</t>
  </si>
  <si>
    <t>Abdelrahman and Noureldin (2014)</t>
  </si>
  <si>
    <t>Cosentino and Bleakley (2013)</t>
  </si>
  <si>
    <t>Attia et al. (2013)</t>
  </si>
  <si>
    <t>Soleimanbeigi and Edil (2015b)</t>
  </si>
  <si>
    <t>Camargo et al. (2013)</t>
  </si>
  <si>
    <t>Edil et al. (2012c)</t>
  </si>
  <si>
    <t>Edil et al.(2012b)</t>
  </si>
  <si>
    <t>2012b</t>
  </si>
  <si>
    <t>2010b</t>
  </si>
  <si>
    <t>Attia and Abdelrahman (2010b)</t>
  </si>
  <si>
    <t>Attia and Abdelrahman (2010a)</t>
  </si>
  <si>
    <t>Kim et al. (2007)</t>
  </si>
  <si>
    <t>Dong and Huang(2014)</t>
  </si>
  <si>
    <t>Edil et al. (2012b)</t>
  </si>
  <si>
    <t>Mahedi and Cetin (2020)</t>
  </si>
  <si>
    <t>Attia and Abdelrahman(2010b)</t>
  </si>
  <si>
    <t>Edil et al. (2017)</t>
  </si>
  <si>
    <t>Ullah et al. (2018)</t>
  </si>
  <si>
    <t>Abdelrahmad and Noureldin (2014)</t>
  </si>
  <si>
    <t>NJ, FL, TX</t>
  </si>
  <si>
    <t>Attia and Abdelrahman(2010a)</t>
  </si>
  <si>
    <t>Edil, T. B., Tinjum, J. M., and Benson, C. H</t>
  </si>
  <si>
    <t>Report No. 2012-35. Minnesota Department of Transportation. St. Paul, MN</t>
  </si>
  <si>
    <t>Colorado Department of Transportation DTD Applied Research and Innovation Branch, Report No. CDOT-2009-5, pp 1-68.</t>
  </si>
  <si>
    <t>Analysis of Using Reclaimed Asphalt Pavement (RAP) as a Base Course Material</t>
  </si>
  <si>
    <t xml:space="preserve">Mokwa, R., and Peebles, C. </t>
  </si>
  <si>
    <t>Evaluation of the Engineering Characteristics of Rap/Aggregate Blends</t>
  </si>
  <si>
    <t>FHWA/MT-05-008/8117-24. Prepared for State of Montana Department of Transportation, doi: 10.21949/1518189.</t>
  </si>
  <si>
    <t xml:space="preserve">Methodology to Develop Design Guidelines to Construct Unbound Base Course with Reclaimed Asphalt Pavement (RAP). </t>
  </si>
  <si>
    <t xml:space="preserve">Ullah, S., and Tanyu, B. </t>
  </si>
  <si>
    <t xml:space="preserve">Saeed, A. </t>
  </si>
  <si>
    <t xml:space="preserve">NCHRP Report 598. Performance-Related Tests of Recycled Aggregates for Use in Unbound Pavement Layers. </t>
  </si>
  <si>
    <t>Resilient Modulus of Base Course Containing Recycled Asphalt Pavement. </t>
  </si>
  <si>
    <t xml:space="preserve">Huang, B., and Dong, Q. </t>
  </si>
  <si>
    <t xml:space="preserve">Mijic, Z., Dayioglu, A., Hatipoglu, M., and Aydilek, A. </t>
  </si>
  <si>
    <t xml:space="preserve">Ullah, S., Tanyu, B., and Hoppe, E. </t>
  </si>
  <si>
    <t xml:space="preserve">Edil, T., Cetin, B., Soleimanbeigi, A. </t>
  </si>
  <si>
    <t xml:space="preserve">Laboratory and Field Performance of Recycled Aggregate Base in a Seasonally Cold Region. </t>
  </si>
  <si>
    <t>Hasan, M., Islam, R., and Tarefder, R</t>
  </si>
  <si>
    <t xml:space="preserve">Abdelrahman, M., and Noureldin, E. </t>
  </si>
  <si>
    <t xml:space="preserve">Cosentino, P. J., and Bleakley, A. M. </t>
  </si>
  <si>
    <t>Transportation Research Record, volume 2335, issue 1, pp 20-28.</t>
  </si>
  <si>
    <t>Improving Properties of Reclaimed Asphalt Pavement for Roadway Base Applications through Blending and Chemical Stabilization</t>
  </si>
  <si>
    <t xml:space="preserve">Cosentino, P. J., Bleakley, A. M., Petersen, A. J., and Sajjadi, A. M. </t>
  </si>
  <si>
    <t xml:space="preserve">Wu, M., Wen, H., Muhunthan, B., and Manahiloh, K. </t>
  </si>
  <si>
    <t xml:space="preserve">Puppala, A., Saride, S., and Williammee, R. </t>
  </si>
  <si>
    <t xml:space="preserve">Attia, M., Abdelrahman, M., and Waldenmaier, A. </t>
  </si>
  <si>
    <t xml:space="preserve">Soleimanbeigi, A., and Edil, T. B. </t>
  </si>
  <si>
    <t xml:space="preserve">Soleimanbeigi, A., Shedivy, R. F., Tinjum, J. M., and Edil, T. B. </t>
  </si>
  <si>
    <t xml:space="preserve">Camargo, F., Edil, T., and Benson, C. </t>
  </si>
  <si>
    <t xml:space="preserve">Strength and Stiffness of Recycled Base Materials Blended with Fly Ash. </t>
  </si>
  <si>
    <t xml:space="preserve">Edil, T., Wen, H., Camargo, F., and Son. Y </t>
  </si>
  <si>
    <t>2012c</t>
  </si>
  <si>
    <t xml:space="preserve">Edil, T., Ebrahimi, A., and Son. Y </t>
  </si>
  <si>
    <t xml:space="preserve"> Effectiveness of Cement Kiln Dust in Stabilizing Recycled Base Materials.</t>
  </si>
  <si>
    <t xml:space="preserve">Kang, D. H., Gupta, S. C., Bloom, P. R., Ranaivoson, A. Z., Roberson, R., and Siekmeier, J. </t>
  </si>
  <si>
    <t>75% RAP at OMC</t>
  </si>
  <si>
    <t>75% RAP at 7.1 OMC</t>
  </si>
  <si>
    <t>100% soil subgrade at 7.1% OMC</t>
  </si>
  <si>
    <t>Class 5 granular course agg</t>
  </si>
  <si>
    <t>high cyclic stress (cyclic stress/sigma3 = 7)</t>
  </si>
  <si>
    <t>7 degree C</t>
  </si>
  <si>
    <t xml:space="preserve">−0.22 </t>
  </si>
  <si>
    <t xml:space="preserve">−0.16 </t>
  </si>
  <si>
    <t xml:space="preserve">−0.15 </t>
  </si>
  <si>
    <t xml:space="preserve">−0.18 </t>
  </si>
  <si>
    <t xml:space="preserve">−0.13 </t>
  </si>
  <si>
    <t>20%RAP1 Plagioclase and Pyroxene with high binder content</t>
  </si>
  <si>
    <t>20%RAP2 Plagioclase and Pyroxene with low binder</t>
  </si>
  <si>
    <t>20%RAP5 Plagioclase and Pyroxene with medium binder</t>
  </si>
  <si>
    <t>RAP TH 19 - MM 104 50% RAP 50% field agg</t>
  </si>
  <si>
    <t>Locander  (2009)</t>
  </si>
  <si>
    <t>Mokwa and Peebles (2005)</t>
  </si>
  <si>
    <t>1 day cure</t>
  </si>
  <si>
    <t>100% milled elbourne RAP</t>
  </si>
  <si>
    <t>Characteristic</t>
  </si>
  <si>
    <t>RCA1 TX</t>
  </si>
  <si>
    <t>RCA2 TX</t>
  </si>
  <si>
    <t>RCA1 IA</t>
  </si>
  <si>
    <t>RCA 2 IA</t>
  </si>
  <si>
    <t>RCA MN</t>
  </si>
  <si>
    <t>Transportation Research Record: Journal of the Transportation Research Board, volume 2167, issue 1, pp 30-40.</t>
  </si>
  <si>
    <t xml:space="preserve">Attia, M., and Abdelrahman, M. </t>
  </si>
  <si>
    <t xml:space="preserve">Transportation Research Record, volume 2005, issue 1, pp 44-52.
Transportation Research Record, volume 2005, issue 1, pp 44-52.
Transportation Research Record, volume 2005, issue 1, pp 44-52.
</t>
  </si>
  <si>
    <t xml:space="preserve">Guthrie, W., Cooley, D., and Eggett, D. </t>
  </si>
  <si>
    <t>Journal of Materials in Civil Engineering, volume 28, issue 5, pp. 1-6.</t>
  </si>
  <si>
    <t xml:space="preserve">Bradshaw, A., Costa, J., and Giampa, J. </t>
  </si>
  <si>
    <t xml:space="preserve">Transportation Research Record, volume 2167, issue 1, pp 18–29. </t>
  </si>
  <si>
    <t xml:space="preserve">Alam, T., Abdelrahman, M., and Schram, S. </t>
  </si>
  <si>
    <t>The International Journal of Pavement Engineering, volume 11, issue 2, pp 123–131.</t>
  </si>
  <si>
    <t>Bennert, T., and Maher, A.</t>
  </si>
  <si>
    <t xml:space="preserve">No. FHWA-NJ-2005-003. </t>
  </si>
  <si>
    <t xml:space="preserve">Bestgen, J. O., Hatipoglu, M., Cetin, B., and Aydilek, A. H. </t>
  </si>
  <si>
    <t xml:space="preserve">Tutumluer, E., Kazmee, H., Mishra, D., Boler, H., and Roesler, J. </t>
  </si>
  <si>
    <t>Natarajan, B., Kanavas, Z., Sanger, M., Rudolph, J., Chen, J., Edil, T., and Ginder-Vogel, M</t>
  </si>
  <si>
    <t xml:space="preserve">Mahedi, M., and Cetin, B.,  </t>
  </si>
  <si>
    <t xml:space="preserve">Chen, J., Tinjum, J., and Edil, T. </t>
  </si>
  <si>
    <t xml:space="preserve">Diagne, M., Tinjum, J., Nokkaew, K. </t>
  </si>
  <si>
    <t>MnDOT Project TPF-5(341).</t>
  </si>
  <si>
    <t xml:space="preserve">Cetin, B., Coban, H., Edil T. </t>
  </si>
  <si>
    <t>Final Report. FL/DOT/BDK81 97702, State Materials Office, FDOT.</t>
  </si>
  <si>
    <t xml:space="preserve">Contract BB-892. State Materials Office, FDOT. </t>
  </si>
  <si>
    <t>No. MN/RC-2007-05.</t>
  </si>
  <si>
    <t xml:space="preserve">Kim, W., and Labuz, J. F. </t>
  </si>
  <si>
    <t xml:space="preserve">Ba, M., Nokkaew, K., Fall, M., and Tinjum, J. </t>
  </si>
  <si>
    <t>(Ph.D. Dissertation). North Dakota State University.</t>
  </si>
  <si>
    <t xml:space="preserve">Attia, M. </t>
  </si>
  <si>
    <t xml:space="preserve">Garg, N., and Thompson, M. </t>
  </si>
  <si>
    <t>Bejarano, M.</t>
  </si>
  <si>
    <t>Source</t>
  </si>
  <si>
    <t>Absorption (%)</t>
  </si>
  <si>
    <t>Fines (%)</t>
  </si>
  <si>
    <t>Classification</t>
  </si>
  <si>
    <t>USCS</t>
  </si>
  <si>
    <t>ASHTO</t>
  </si>
  <si>
    <r>
      <t>C</t>
    </r>
    <r>
      <rPr>
        <b/>
        <vertAlign val="subscript"/>
        <sz val="12"/>
        <color theme="1"/>
        <rFont val="Times New Roman"/>
        <family val="1"/>
      </rPr>
      <t>u</t>
    </r>
  </si>
  <si>
    <r>
      <t>C</t>
    </r>
    <r>
      <rPr>
        <b/>
        <vertAlign val="subscript"/>
        <sz val="12"/>
        <color theme="1"/>
        <rFont val="Times New Roman"/>
        <family val="1"/>
      </rPr>
      <t>c</t>
    </r>
  </si>
  <si>
    <r>
      <t>G</t>
    </r>
    <r>
      <rPr>
        <b/>
        <vertAlign val="subscript"/>
        <sz val="12"/>
        <color theme="1"/>
        <rFont val="Times New Roman"/>
        <family val="1"/>
      </rPr>
      <t>s</t>
    </r>
  </si>
  <si>
    <r>
      <t>D</t>
    </r>
    <r>
      <rPr>
        <b/>
        <vertAlign val="subscript"/>
        <sz val="12"/>
        <color theme="1"/>
        <rFont val="Times New Roman"/>
        <family val="1"/>
      </rPr>
      <t>10</t>
    </r>
    <r>
      <rPr>
        <b/>
        <sz val="12"/>
        <color theme="1"/>
        <rFont val="Times New Roman"/>
        <family val="1"/>
      </rPr>
      <t xml:space="preserve"> (mm)</t>
    </r>
  </si>
  <si>
    <r>
      <t>D</t>
    </r>
    <r>
      <rPr>
        <b/>
        <vertAlign val="subscript"/>
        <sz val="12"/>
        <color theme="1"/>
        <rFont val="Times New Roman"/>
        <family val="1"/>
      </rPr>
      <t>30</t>
    </r>
    <r>
      <rPr>
        <b/>
        <sz val="12"/>
        <color theme="1"/>
        <rFont val="Times New Roman"/>
        <family val="1"/>
      </rPr>
      <t xml:space="preserve"> (mm)</t>
    </r>
  </si>
  <si>
    <r>
      <t>D</t>
    </r>
    <r>
      <rPr>
        <b/>
        <vertAlign val="subscript"/>
        <sz val="12"/>
        <color theme="1"/>
        <rFont val="Times New Roman"/>
        <family val="1"/>
      </rPr>
      <t>60</t>
    </r>
    <r>
      <rPr>
        <b/>
        <sz val="12"/>
        <color theme="1"/>
        <rFont val="Times New Roman"/>
        <family val="1"/>
      </rPr>
      <t xml:space="preserve"> (mm)</t>
    </r>
  </si>
  <si>
    <t>FL RAP unprocessed</t>
  </si>
  <si>
    <t>FL RAP tubgrinder</t>
  </si>
  <si>
    <t>RAP1 (Plagioclase and Pyroxene)</t>
  </si>
  <si>
    <t>RAP2 (Plagioclase and Pyroxene)</t>
  </si>
  <si>
    <t>RAP5 (Plagioclase and Pyroxene)</t>
  </si>
  <si>
    <t>RAP11 (Muscovite, Quartz, Biotite and Amphibo)</t>
  </si>
  <si>
    <t>Virgin aggregate as is</t>
  </si>
  <si>
    <t>Virgin aggregate Eng.</t>
  </si>
  <si>
    <t>PI (%)</t>
  </si>
  <si>
    <r>
      <t>Max Dry Unit Weight (kN/m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)</t>
    </r>
  </si>
  <si>
    <t>Optimum Moisture Content (%)</t>
  </si>
  <si>
    <t>Void Ratio</t>
  </si>
  <si>
    <r>
      <t>e</t>
    </r>
    <r>
      <rPr>
        <b/>
        <vertAlign val="subscript"/>
        <sz val="12"/>
        <color theme="1"/>
        <rFont val="Times New Roman"/>
        <family val="1"/>
      </rPr>
      <t>max</t>
    </r>
  </si>
  <si>
    <r>
      <t>e</t>
    </r>
    <r>
      <rPr>
        <b/>
        <vertAlign val="subscript"/>
        <sz val="12"/>
        <color theme="1"/>
        <rFont val="Times New Roman"/>
        <family val="1"/>
      </rPr>
      <t>min</t>
    </r>
  </si>
  <si>
    <t>Relative Compaction (%)</t>
  </si>
  <si>
    <r>
      <t>In-Situ Dry Unit Weight (kN/m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)</t>
    </r>
  </si>
  <si>
    <t xml:space="preserve">Modified Proctor </t>
  </si>
  <si>
    <t>Modified Proctor</t>
  </si>
  <si>
    <t>Gyratory Compaction</t>
  </si>
  <si>
    <t>Standard Proctor</t>
  </si>
  <si>
    <t>Modified Proctor (ASTM D1557)
Void Ratio (AASHTO T85)</t>
  </si>
  <si>
    <t>Modified Proctor (ASTM D1557)</t>
  </si>
  <si>
    <t>Modified Proctor (AASHTO T-99)</t>
  </si>
  <si>
    <t>RAP 5, 19%</t>
  </si>
  <si>
    <t>Method/Model</t>
  </si>
  <si>
    <t>Plastic Strain</t>
  </si>
  <si>
    <t>Temperature (°C)</t>
  </si>
  <si>
    <r>
      <t>k</t>
    </r>
    <r>
      <rPr>
        <b/>
        <vertAlign val="subscript"/>
        <sz val="12"/>
        <color theme="1"/>
        <rFont val="Times New Roman"/>
        <family val="1"/>
      </rPr>
      <t>1</t>
    </r>
  </si>
  <si>
    <r>
      <t>k</t>
    </r>
    <r>
      <rPr>
        <b/>
        <vertAlign val="subscript"/>
        <sz val="12"/>
        <color theme="1"/>
        <rFont val="Times New Roman"/>
        <family val="1"/>
      </rPr>
      <t>2</t>
    </r>
  </si>
  <si>
    <r>
      <t>k</t>
    </r>
    <r>
      <rPr>
        <b/>
        <vertAlign val="subscript"/>
        <sz val="12"/>
        <color theme="1"/>
        <rFont val="Times New Roman"/>
        <family val="1"/>
      </rPr>
      <t>3</t>
    </r>
  </si>
  <si>
    <r>
      <t>k</t>
    </r>
    <r>
      <rPr>
        <b/>
        <vertAlign val="subscript"/>
        <sz val="12"/>
        <color theme="1"/>
        <rFont val="Times New Roman"/>
        <family val="1"/>
      </rPr>
      <t>6</t>
    </r>
  </si>
  <si>
    <r>
      <t>k</t>
    </r>
    <r>
      <rPr>
        <b/>
        <vertAlign val="subscript"/>
        <sz val="12"/>
        <color theme="1"/>
        <rFont val="Times New Roman"/>
        <family val="1"/>
      </rPr>
      <t>7</t>
    </r>
  </si>
  <si>
    <t>0.15/10 in</t>
  </si>
  <si>
    <t>0.7/10 in</t>
  </si>
  <si>
    <t>20%RAP1 (Plagioclase and Pyroxene with high binder content)</t>
  </si>
  <si>
    <t>20%RAP2 (Plagioclase and Pyroxene with low binder)</t>
  </si>
  <si>
    <t>20%RAP5 (Plagioclase and Pyroxene with medium binder)</t>
  </si>
  <si>
    <r>
      <t>K</t>
    </r>
    <r>
      <rPr>
        <b/>
        <vertAlign val="subscript"/>
        <sz val="12"/>
        <color theme="1"/>
        <rFont val="Times New Roman"/>
        <family val="1"/>
      </rPr>
      <t>sat</t>
    </r>
    <r>
      <rPr>
        <b/>
        <sz val="12"/>
        <color theme="1"/>
        <rFont val="Times New Roman"/>
        <family val="1"/>
      </rPr>
      <t xml:space="preserve"> (m/s)</t>
    </r>
  </si>
  <si>
    <t xml:space="preserve">0% Cemented Coquina </t>
  </si>
  <si>
    <t>(°)</t>
  </si>
  <si>
    <t>Internal Friction</t>
  </si>
  <si>
    <t>(kPa)</t>
  </si>
  <si>
    <t>100% OMC</t>
  </si>
  <si>
    <t>65% OMC</t>
  </si>
  <si>
    <r>
      <t>SM</t>
    </r>
    <r>
      <rPr>
        <b/>
        <vertAlign val="subscript"/>
        <sz val="12"/>
        <color theme="1"/>
        <rFont val="Times Roman"/>
      </rPr>
      <t>r</t>
    </r>
    <r>
      <rPr>
        <b/>
        <sz val="12"/>
        <color theme="1"/>
        <rFont val="Times Roman"/>
      </rPr>
      <t xml:space="preserve"> - Internal (MPa)</t>
    </r>
  </si>
  <si>
    <r>
      <t>SM</t>
    </r>
    <r>
      <rPr>
        <b/>
        <vertAlign val="subscript"/>
        <sz val="12"/>
        <color theme="1"/>
        <rFont val="Times Roman"/>
      </rPr>
      <t>r</t>
    </r>
    <r>
      <rPr>
        <b/>
        <sz val="12"/>
        <color theme="1"/>
        <rFont val="Times Roman"/>
      </rPr>
      <t xml:space="preserve"> - External (MPa)</t>
    </r>
  </si>
  <si>
    <t>OMC (%)</t>
  </si>
  <si>
    <r>
      <t>SM</t>
    </r>
    <r>
      <rPr>
        <b/>
        <vertAlign val="subscript"/>
        <sz val="12"/>
        <color theme="1"/>
        <rFont val="Times New Roman"/>
        <family val="1"/>
      </rPr>
      <t>r</t>
    </r>
    <r>
      <rPr>
        <b/>
        <sz val="12"/>
        <color theme="1"/>
        <rFont val="Times New Roman"/>
        <family val="1"/>
      </rPr>
      <t xml:space="preserve"> (MPa)</t>
    </r>
  </si>
  <si>
    <r>
      <t>Maximum Dry Unit Weight (kN/m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)</t>
    </r>
  </si>
  <si>
    <r>
      <t>Construction &amp; Building Materials, </t>
    </r>
    <r>
      <rPr>
        <sz val="12"/>
        <color theme="1"/>
        <rFont val="Times New Roman"/>
        <family val="1"/>
      </rPr>
      <t>volume 223, pp 463-476.</t>
    </r>
  </si>
  <si>
    <r>
      <t>Transportation Research Board of the National Academies</t>
    </r>
    <r>
      <rPr>
        <sz val="12"/>
        <color theme="1"/>
        <rFont val="Times New Roman"/>
        <family val="1"/>
      </rPr>
      <t>. Washington, D.C.</t>
    </r>
  </si>
  <si>
    <r>
      <t>Transportation Research Record: Journal of the Transportation Research Board</t>
    </r>
    <r>
      <rPr>
        <sz val="12"/>
        <color theme="1"/>
        <rFont val="Times New Roman"/>
        <family val="1"/>
      </rPr>
      <t>, volume 2005, pp 27-35.</t>
    </r>
  </si>
  <si>
    <r>
      <t>Journal of Materials in Civil Engineering</t>
    </r>
    <r>
      <rPr>
        <sz val="12"/>
        <color theme="1"/>
        <rFont val="Times New Roman"/>
        <family val="1"/>
      </rPr>
      <t xml:space="preserve">, volume 26, issue 2, pp 379.  </t>
    </r>
  </si>
  <si>
    <r>
      <t>Construction and Building Materials,</t>
    </r>
    <r>
      <rPr>
        <sz val="12"/>
        <color theme="1"/>
        <rFont val="Times New Roman"/>
        <family val="1"/>
      </rPr>
      <t xml:space="preserve"> volume 234, no 20, 117226.</t>
    </r>
  </si>
  <si>
    <r>
      <t>Transportation Research Record, </t>
    </r>
    <r>
      <rPr>
        <sz val="12"/>
        <color theme="1"/>
        <rFont val="Times New Roman"/>
        <family val="1"/>
      </rPr>
      <t>volume 2672, issue 52, pp 57-66.</t>
    </r>
  </si>
  <si>
    <r>
      <t>Sciences in Cold and Arid Regions</t>
    </r>
    <r>
      <rPr>
        <sz val="12"/>
        <color theme="1"/>
        <rFont val="Times New Roman"/>
        <family val="1"/>
      </rPr>
      <t>, volume 9, issue 3, pp 183-191.</t>
    </r>
  </si>
  <si>
    <r>
      <t>Journal of Traffic and Transportation Engineering</t>
    </r>
    <r>
      <rPr>
        <sz val="12"/>
        <color theme="1"/>
        <rFont val="Times New Roman"/>
        <family val="1"/>
      </rPr>
      <t>, volume 5, issue 3, pp 207-214.</t>
    </r>
  </si>
  <si>
    <r>
      <t>Parametric Analysis of Resilient Modulus Modeling for Recycled Asphalt Pavement in Base Layer.</t>
    </r>
    <r>
      <rPr>
        <i/>
        <sz val="12"/>
        <color theme="1"/>
        <rFont val="Times New Roman"/>
        <family val="1"/>
      </rPr>
      <t xml:space="preserve"> </t>
    </r>
  </si>
  <si>
    <r>
      <t>Transportation Research Record</t>
    </r>
    <r>
      <rPr>
        <sz val="12"/>
        <color theme="1"/>
        <rFont val="Times New Roman"/>
        <family val="1"/>
      </rPr>
      <t>, volume 2401, issue 1, pp 30-43.</t>
    </r>
  </si>
  <si>
    <r>
      <t>Transportation Research Record</t>
    </r>
    <r>
      <rPr>
        <sz val="12"/>
        <color theme="1"/>
        <rFont val="Times New Roman"/>
        <family val="1"/>
      </rPr>
      <t xml:space="preserve">, volume 2335, issue 1, pp 89-98. </t>
    </r>
  </si>
  <si>
    <r>
      <t>Transportation Research Record, </t>
    </r>
    <r>
      <rPr>
        <sz val="12"/>
        <color theme="1"/>
        <rFont val="Times New Roman"/>
        <family val="1"/>
      </rPr>
      <t>volume 2267, issue 1, pp 65-71.</t>
    </r>
  </si>
  <si>
    <r>
      <t>.  </t>
    </r>
    <r>
      <rPr>
        <i/>
        <sz val="12"/>
        <color theme="1"/>
        <rFont val="Times New Roman"/>
        <family val="1"/>
      </rPr>
      <t>Journal of Materials in Civil Engineering, </t>
    </r>
    <r>
      <rPr>
        <sz val="12"/>
        <color theme="1"/>
        <rFont val="Times New Roman"/>
        <family val="1"/>
      </rPr>
      <t>volume 24, no 4, pp 418-429.</t>
    </r>
  </si>
  <si>
    <r>
      <t>Journal of Materials in Civil Engineering</t>
    </r>
    <r>
      <rPr>
        <sz val="12"/>
        <color theme="1"/>
        <rFont val="Times New Roman"/>
        <family val="1"/>
      </rPr>
      <t xml:space="preserve">, volume 25, issue 11, pp 1674-1681. </t>
    </r>
  </si>
  <si>
    <r>
      <t>Geotechnical Testing Journal, </t>
    </r>
    <r>
      <rPr>
        <sz val="12"/>
        <color theme="1"/>
        <rFont val="Times New Roman"/>
        <family val="1"/>
      </rPr>
      <t>volume 38, issue 4, pp 537-548.</t>
    </r>
  </si>
  <si>
    <r>
      <t>Road Materials and Pavement Design</t>
    </r>
    <r>
      <rPr>
        <sz val="12"/>
        <color theme="1"/>
        <rFont val="Times New Roman"/>
        <family val="1"/>
      </rPr>
      <t>, volume 16, issue 4, pp 836-853.</t>
    </r>
  </si>
  <si>
    <r>
      <t>Road Materials and Pavement Design</t>
    </r>
    <r>
      <rPr>
        <i/>
        <u/>
        <sz val="12"/>
        <color theme="1"/>
        <rFont val="Times New Roman"/>
        <family val="1"/>
      </rPr>
      <t>,</t>
    </r>
    <r>
      <rPr>
        <i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volume 14, issue 3, pp 504-517, doi: 10.1080/14680629.2013.779299.</t>
    </r>
  </si>
  <si>
    <r>
      <t>Comparative Assessment of Crushed Aggregates and Bound/Unbound  Recycled Asphalt Pavement as Base Materials (Laboratory Evaluation of Sustainable Materials at MNroad)</t>
    </r>
    <r>
      <rPr>
        <i/>
        <sz val="12"/>
        <color theme="1"/>
        <rFont val="Times New Roman"/>
        <family val="1"/>
      </rPr>
      <t xml:space="preserve">. </t>
    </r>
  </si>
  <si>
    <r>
      <t>International Journal of Pavement Engineering,</t>
    </r>
    <r>
      <rPr>
        <sz val="12"/>
        <color theme="1"/>
        <rFont val="Times New Roman"/>
        <family val="1"/>
      </rPr>
      <t xml:space="preserve"> volume 14, issue 3, ISSN 1029-8436, pp 223-230.</t>
    </r>
  </si>
  <si>
    <r>
      <t xml:space="preserve">Journal of Materials in Civil Engineering, </t>
    </r>
    <r>
      <rPr>
        <sz val="12"/>
        <color theme="1"/>
        <rFont val="Times New Roman"/>
        <family val="1"/>
      </rPr>
      <t>volume 24, issue 8, doi: 10.1061/%28ASCE%29MT.1943-5533.0000472</t>
    </r>
  </si>
  <si>
    <r>
      <t>Soil Science Society of America Journal</t>
    </r>
    <r>
      <rPr>
        <sz val="12"/>
        <color theme="1"/>
        <rFont val="Times New Roman"/>
        <family val="1"/>
      </rPr>
      <t>, volume 75, issue 4, pp 1276-1284.</t>
    </r>
  </si>
  <si>
    <r>
      <t>Road Materials and Pavement Design,</t>
    </r>
    <r>
      <rPr>
        <sz val="12"/>
        <color theme="1"/>
        <rFont val="Times New Roman"/>
        <family val="1"/>
      </rPr>
      <t xml:space="preserve"> volume 12, issue 1, pp 79-97.  </t>
    </r>
  </si>
  <si>
    <r>
      <t>Journal of Materials in Civil Engineering,</t>
    </r>
    <r>
      <rPr>
        <sz val="12"/>
        <color theme="1"/>
        <rFont val="Times New Roman"/>
        <family val="1"/>
      </rPr>
      <t> volume 28, issue 9, pp 04016067.</t>
    </r>
  </si>
  <si>
    <r>
      <t>Journal of Materials in Civil Engineering, </t>
    </r>
    <r>
      <rPr>
        <sz val="12"/>
        <color theme="1"/>
        <rFont val="Times New Roman"/>
        <family val="1"/>
      </rPr>
      <t>volume 31, no 6, pp 04019070.</t>
    </r>
  </si>
  <si>
    <r>
      <t xml:space="preserve"> </t>
    </r>
    <r>
      <rPr>
        <i/>
        <sz val="12"/>
        <color theme="1"/>
        <rFont val="Times New Roman"/>
        <family val="1"/>
      </rPr>
      <t>Chemosphere</t>
    </r>
    <r>
      <rPr>
        <sz val="12"/>
        <color theme="1"/>
        <rFont val="Times New Roman"/>
        <family val="1"/>
      </rPr>
      <t>, volume 250, 126307.</t>
    </r>
  </si>
  <si>
    <r>
      <t>Transportation Research Record: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Journal of the Transportation Research Board</t>
    </r>
    <r>
      <rPr>
        <sz val="12"/>
        <color theme="1"/>
        <rFont val="Times New Roman"/>
        <family val="1"/>
      </rPr>
      <t>, volume 2349, issue 1, pp 81-90.</t>
    </r>
  </si>
  <si>
    <r>
      <t xml:space="preserve">Aggregate. </t>
    </r>
    <r>
      <rPr>
        <i/>
        <sz val="12"/>
        <color rgb="FF000000"/>
        <rFont val="Times New Roman"/>
        <family val="1"/>
      </rPr>
      <t xml:space="preserve">Transportation Geotechnics, </t>
    </r>
    <r>
      <rPr>
        <sz val="12"/>
        <color rgb="FF000000"/>
        <rFont val="Times New Roman"/>
        <family val="1"/>
      </rPr>
      <t>volume 3, pp 15-23.</t>
    </r>
  </si>
  <si>
    <r>
      <t xml:space="preserve">Technical Memorandum TM-UCB-PRC-2001-4. </t>
    </r>
    <r>
      <rPr>
        <i/>
        <sz val="12"/>
        <color rgb="FF000000"/>
        <rFont val="Times New Roman"/>
        <family val="1"/>
      </rPr>
      <t>UC Davis: University of California Pavement Research Center</t>
    </r>
    <r>
      <rPr>
        <sz val="12"/>
        <color rgb="FF000000"/>
        <rFont val="Times New Roman"/>
        <family val="1"/>
      </rPr>
      <t xml:space="preserve">. </t>
    </r>
  </si>
  <si>
    <r>
      <t>Transportation Research Record:</t>
    </r>
    <r>
      <rPr>
        <sz val="12"/>
        <color rgb="FF000000"/>
        <rFont val="Times New Roman"/>
        <family val="1"/>
      </rPr>
      <t xml:space="preserve"> </t>
    </r>
    <r>
      <rPr>
        <i/>
        <sz val="12"/>
        <color rgb="FF000000"/>
        <rFont val="Times New Roman"/>
        <family val="1"/>
      </rPr>
      <t>Journal of the Transportation Research Board</t>
    </r>
    <r>
      <rPr>
        <sz val="12"/>
        <color rgb="FF000000"/>
        <rFont val="Times New Roman"/>
        <family val="1"/>
      </rPr>
      <t>, volume 1547, pp 89-95.</t>
    </r>
  </si>
  <si>
    <r>
      <t>Geotechnical and Geological Engineering</t>
    </r>
    <r>
      <rPr>
        <b/>
        <sz val="12"/>
        <color rgb="FF000000"/>
        <rFont val="Times New Roman"/>
        <family val="1"/>
      </rPr>
      <t>, </t>
    </r>
    <r>
      <rPr>
        <sz val="12"/>
        <color rgb="FF000000"/>
        <rFont val="Times New Roman"/>
        <family val="1"/>
      </rPr>
      <t>volume 31, issue 3, pp 1497-1510.</t>
    </r>
  </si>
  <si>
    <t>Link</t>
  </si>
  <si>
    <t>Year</t>
  </si>
  <si>
    <t>Additional Information</t>
  </si>
  <si>
    <t>Author(s)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</si>
</sst>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vertAlign val="subscript"/>
      <sz val="20"/>
      <color theme="1"/>
      <name val="Calibri (Body)"/>
    </font>
    <font>
      <sz val="14"/>
      <color rgb="FF2E2E2E"/>
      <name val="Georgia"/>
      <family val="1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0"/>
      <color rgb="FF2E2E2E"/>
      <name val="Georgia"/>
      <family val="1"/>
    </font>
    <font>
      <sz val="12"/>
      <color theme="1"/>
      <name val="Times Roman"/>
    </font>
    <font>
      <b/>
      <sz val="12"/>
      <color theme="1"/>
      <name val="Times Roman"/>
    </font>
    <font>
      <sz val="11"/>
      <color theme="1"/>
      <name val="Times Roman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2"/>
      <color theme="9" tint="-0.249977111117893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vertAlign val="subscript"/>
      <sz val="12"/>
      <color theme="1"/>
      <name val="Times Roman"/>
    </font>
    <font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u/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5" fillId="0" borderId="0" xfId="0" applyNumberFormat="1" applyFont="1" applyAlignment="1">
      <alignment horizontal="center" vertical="center"/>
    </xf>
    <xf numFmtId="0" fontId="6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Fill="1"/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0" xfId="0" applyNumberForma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 vertical="center"/>
    </xf>
    <xf numFmtId="11" fontId="14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vertical="center" wrapText="1"/>
    </xf>
    <xf numFmtId="11" fontId="14" fillId="0" borderId="0" xfId="0" applyNumberFormat="1" applyFont="1"/>
    <xf numFmtId="0" fontId="13" fillId="0" borderId="1" xfId="0" applyFont="1" applyFill="1" applyBorder="1" applyAlignment="1">
      <alignment horizontal="center" vertical="center"/>
    </xf>
    <xf numFmtId="11" fontId="13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11" fontId="14" fillId="0" borderId="1" xfId="0" applyNumberFormat="1" applyFont="1" applyFill="1" applyBorder="1" applyAlignment="1">
      <alignment horizontal="center" vertical="center" wrapText="1" readingOrder="1"/>
    </xf>
    <xf numFmtId="164" fontId="14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 wrapText="1"/>
    </xf>
    <xf numFmtId="2" fontId="14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 readingOrder="2"/>
    </xf>
    <xf numFmtId="0" fontId="16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9" fontId="14" fillId="0" borderId="1" xfId="0" applyNumberFormat="1" applyFont="1" applyFill="1" applyBorder="1" applyAlignment="1">
      <alignment horizontal="center" vertical="center" wrapText="1"/>
    </xf>
    <xf numFmtId="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2" fontId="14" fillId="0" borderId="2" xfId="0" applyNumberFormat="1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/>
    </xf>
    <xf numFmtId="10" fontId="14" fillId="0" borderId="1" xfId="0" applyNumberFormat="1" applyFont="1" applyFill="1" applyBorder="1" applyAlignment="1">
      <alignment horizontal="center" vertical="center" wrapText="1"/>
    </xf>
    <xf numFmtId="0" fontId="14" fillId="0" borderId="1" xfId="106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6" fontId="14" fillId="0" borderId="1" xfId="0" applyNumberFormat="1" applyFont="1" applyFill="1" applyBorder="1" applyAlignment="1">
      <alignment horizontal="center" vertical="center"/>
    </xf>
    <xf numFmtId="11" fontId="14" fillId="0" borderId="2" xfId="0" applyNumberFormat="1" applyFont="1" applyFill="1" applyBorder="1" applyAlignment="1">
      <alignment horizontal="center" vertical="center" wrapText="1"/>
    </xf>
    <xf numFmtId="11" fontId="14" fillId="0" borderId="2" xfId="0" applyNumberFormat="1" applyFont="1" applyFill="1" applyBorder="1" applyAlignment="1">
      <alignment horizontal="center" vertical="center"/>
    </xf>
    <xf numFmtId="11" fontId="14" fillId="0" borderId="1" xfId="0" applyNumberFormat="1" applyFont="1" applyFill="1" applyBorder="1" applyAlignment="1">
      <alignment horizontal="center" vertical="center" wrapText="1"/>
    </xf>
    <xf numFmtId="0" fontId="14" fillId="0" borderId="1" xfId="105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1" fontId="14" fillId="0" borderId="1" xfId="106" applyNumberFormat="1" applyFont="1" applyFill="1" applyBorder="1" applyAlignment="1">
      <alignment horizontal="center" vertical="center" wrapText="1"/>
    </xf>
    <xf numFmtId="0" fontId="14" fillId="0" borderId="1" xfId="106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1" fontId="14" fillId="0" borderId="1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</cellXfs>
  <cellStyles count="151">
    <cellStyle name="Bad" xfId="106" builtinId="27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Good" xfId="105" builtinId="26"/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FF127E"/>
      <color rgb="FFFCA7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sci-hub.tw/10.2136/sssaj2010.0295" TargetMode="External"/><Relationship Id="rId13" Type="http://schemas.openxmlformats.org/officeDocument/2006/relationships/hyperlink" Target="https://sci-hub.tw/10.3141/2335-10" TargetMode="External"/><Relationship Id="rId18" Type="http://schemas.openxmlformats.org/officeDocument/2006/relationships/hyperlink" Target="https://sci-hub.tw/10.1016/j.conbuildmat.2019.117226" TargetMode="External"/><Relationship Id="rId26" Type="http://schemas.openxmlformats.org/officeDocument/2006/relationships/hyperlink" Target="https://ntlrepository.blob.core.windows.net/lib/24000/24800/24879/CVE_Final_Report.pdf" TargetMode="External"/><Relationship Id="rId3" Type="http://schemas.openxmlformats.org/officeDocument/2006/relationships/hyperlink" Target="https://sci-hub.tw/10.1080/10298430902731362" TargetMode="External"/><Relationship Id="rId21" Type="http://schemas.openxmlformats.org/officeDocument/2006/relationships/hyperlink" Target="https://sci-hub.tw/10.1061/(ASCE)MT.1943-5533.0002708" TargetMode="External"/><Relationship Id="rId7" Type="http://schemas.openxmlformats.org/officeDocument/2006/relationships/hyperlink" Target="https://sci-hub.tw/10.3141/2167-04" TargetMode="External"/><Relationship Id="rId12" Type="http://schemas.openxmlformats.org/officeDocument/2006/relationships/hyperlink" Target="https://sci-hub.tw/10.3141/2267-07" TargetMode="External"/><Relationship Id="rId17" Type="http://schemas.openxmlformats.org/officeDocument/2006/relationships/hyperlink" Target="https://sci-hub.tw/10.1177/0361198118758683" TargetMode="External"/><Relationship Id="rId25" Type="http://schemas.openxmlformats.org/officeDocument/2006/relationships/hyperlink" Target="https://rosap.ntl.bts.gov/view/dot/24855" TargetMode="External"/><Relationship Id="rId2" Type="http://schemas.openxmlformats.org/officeDocument/2006/relationships/hyperlink" Target="https://sci-hub.tw/https:/www.tandfonline.com/doi/abs/10.1080/14680629.2011.9690353" TargetMode="External"/><Relationship Id="rId16" Type="http://schemas.openxmlformats.org/officeDocument/2006/relationships/hyperlink" Target="https://sci-hub.tw/10.1016/j.jtte.2017.03.007" TargetMode="External"/><Relationship Id="rId20" Type="http://schemas.openxmlformats.org/officeDocument/2006/relationships/hyperlink" Target="https://sci-hub.tw/10.3141/2005-04" TargetMode="External"/><Relationship Id="rId29" Type="http://schemas.openxmlformats.org/officeDocument/2006/relationships/hyperlink" Target="https://sci-hub.tw/10.1177/0361198196154700113" TargetMode="External"/><Relationship Id="rId1" Type="http://schemas.openxmlformats.org/officeDocument/2006/relationships/hyperlink" Target="https://cait.rutgers.edu/wp-content/uploads/2018/05/fhwa-nj-2005-003.pdf" TargetMode="External"/><Relationship Id="rId6" Type="http://schemas.openxmlformats.org/officeDocument/2006/relationships/hyperlink" Target="https://sci-hub.tw/10.3141/2005-06" TargetMode="External"/><Relationship Id="rId11" Type="http://schemas.openxmlformats.org/officeDocument/2006/relationships/hyperlink" Target="https://sci-hub.tw/10.1061/(ASCE)MT.1943-5533.0000404" TargetMode="External"/><Relationship Id="rId24" Type="http://schemas.openxmlformats.org/officeDocument/2006/relationships/hyperlink" Target="https://www.dot.state.mn.us/mnroad/nrra/structure-teams/geotechnical/files/lt1-task-4-laboratory-testing.pdf" TargetMode="External"/><Relationship Id="rId5" Type="http://schemas.openxmlformats.org/officeDocument/2006/relationships/hyperlink" Target="https://sci-hub.tw/10.1061/(ASCE)MT.1943-5533.0001508" TargetMode="External"/><Relationship Id="rId15" Type="http://schemas.openxmlformats.org/officeDocument/2006/relationships/hyperlink" Target="https://sci-hub.tw/10.3141/2401-04" TargetMode="External"/><Relationship Id="rId23" Type="http://schemas.openxmlformats.org/officeDocument/2006/relationships/hyperlink" Target="https://sci-hub.tw/10.1016/j.trgeo.2014.12.003" TargetMode="External"/><Relationship Id="rId28" Type="http://schemas.openxmlformats.org/officeDocument/2006/relationships/hyperlink" Target="http://www.ucprc.ucdavis.edu/PDF/TM-UCB-PRC-2001-4.pdf" TargetMode="External"/><Relationship Id="rId10" Type="http://schemas.openxmlformats.org/officeDocument/2006/relationships/hyperlink" Target="https://sci-hub.tw/10.1061/(ASCE)MT.1943-5533.0000743" TargetMode="External"/><Relationship Id="rId19" Type="http://schemas.openxmlformats.org/officeDocument/2006/relationships/hyperlink" Target="https://sci-hub.tw/10.1061/%28ASCE%29MT.1943-5533.0000820" TargetMode="External"/><Relationship Id="rId4" Type="http://schemas.openxmlformats.org/officeDocument/2006/relationships/hyperlink" Target="https://sci-hub.tw/10.3141/2167-03" TargetMode="External"/><Relationship Id="rId9" Type="http://schemas.openxmlformats.org/officeDocument/2006/relationships/hyperlink" Target="https://sci-hub.tw/10.1080/14680629.2015.1060250" TargetMode="External"/><Relationship Id="rId14" Type="http://schemas.openxmlformats.org/officeDocument/2006/relationships/hyperlink" Target="https://sci-hub.tw/10.3141/2335-03" TargetMode="External"/><Relationship Id="rId22" Type="http://schemas.openxmlformats.org/officeDocument/2006/relationships/hyperlink" Target="https://sci-hub.tw/10.3141/2349-10" TargetMode="External"/><Relationship Id="rId27" Type="http://schemas.openxmlformats.org/officeDocument/2006/relationships/hyperlink" Target="http://dotapp7.dot.state.mn.us/research/pdf/200705.pdf" TargetMode="External"/><Relationship Id="rId30" Type="http://schemas.openxmlformats.org/officeDocument/2006/relationships/hyperlink" Target="https://search-proquest-com.proxy2.cl.msu.edu/docview/837466339/BC28BD091C5243CEPQ/1?accountid=12598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80"/>
  <sheetViews>
    <sheetView tabSelected="1" zoomScale="64" workbookViewId="0">
      <selection activeCell="D14" sqref="D14"/>
    </sheetView>
  </sheetViews>
  <sheetFormatPr defaultColWidth="10.875" defaultRowHeight="15.75"/>
  <cols>
    <col min="1" max="1" width="29" style="31" bestFit="1" customWidth="1"/>
    <col min="2" max="2" width="12.625" style="31" bestFit="1" customWidth="1"/>
    <col min="3" max="3" width="31.625" style="31" bestFit="1" customWidth="1"/>
    <col min="4" max="4" width="12.875" style="32" bestFit="1" customWidth="1"/>
    <col min="5" max="5" width="11.5" style="32" bestFit="1" customWidth="1"/>
    <col min="6" max="6" width="11.625" style="32" bestFit="1" customWidth="1"/>
    <col min="7" max="7" width="17.75" style="31" bestFit="1" customWidth="1"/>
    <col min="8" max="8" width="8.75" style="31" bestFit="1" customWidth="1"/>
    <col min="9" max="9" width="13.375" style="31" bestFit="1" customWidth="1"/>
    <col min="10" max="10" width="10.5" style="31" customWidth="1"/>
    <col min="11" max="12" width="11.25" style="31" bestFit="1" customWidth="1"/>
    <col min="13" max="15" width="10.5" style="33" customWidth="1"/>
    <col min="16" max="16" width="10.875" style="2"/>
    <col min="17" max="17" width="21.25" style="2" bestFit="1" customWidth="1"/>
    <col min="18" max="18" width="17.5" style="2" bestFit="1" customWidth="1"/>
    <col min="19" max="19" width="11.875" style="2" bestFit="1" customWidth="1"/>
    <col min="20" max="20" width="8.875" style="2" bestFit="1" customWidth="1"/>
    <col min="21" max="21" width="7" style="2" bestFit="1" customWidth="1"/>
    <col min="22" max="22" width="8.875" style="2" bestFit="1" customWidth="1"/>
    <col min="23" max="23" width="8.125" style="2" bestFit="1" customWidth="1"/>
    <col min="24" max="16384" width="10.875" style="2"/>
  </cols>
  <sheetData>
    <row r="1" spans="1:27" s="27" customFormat="1" ht="16.5" customHeight="1">
      <c r="A1" s="104" t="s">
        <v>659</v>
      </c>
      <c r="B1" s="104" t="s">
        <v>12</v>
      </c>
      <c r="C1" s="104" t="s">
        <v>544</v>
      </c>
      <c r="D1" s="107" t="s">
        <v>13</v>
      </c>
      <c r="E1" s="107" t="s">
        <v>14</v>
      </c>
      <c r="F1" s="107" t="s">
        <v>661</v>
      </c>
      <c r="G1" s="104" t="s">
        <v>660</v>
      </c>
      <c r="H1" s="106" t="s">
        <v>662</v>
      </c>
      <c r="I1" s="106"/>
      <c r="J1" s="104" t="s">
        <v>668</v>
      </c>
      <c r="K1" s="104" t="s">
        <v>669</v>
      </c>
      <c r="L1" s="104" t="s">
        <v>670</v>
      </c>
      <c r="M1" s="105" t="s">
        <v>665</v>
      </c>
      <c r="N1" s="105" t="s">
        <v>666</v>
      </c>
      <c r="O1" s="105" t="s">
        <v>667</v>
      </c>
    </row>
    <row r="2" spans="1:27" ht="24.95" customHeight="1">
      <c r="A2" s="104"/>
      <c r="B2" s="104"/>
      <c r="C2" s="104"/>
      <c r="D2" s="107"/>
      <c r="E2" s="107"/>
      <c r="F2" s="107"/>
      <c r="G2" s="104"/>
      <c r="H2" s="34" t="s">
        <v>663</v>
      </c>
      <c r="I2" s="34" t="s">
        <v>664</v>
      </c>
      <c r="J2" s="104"/>
      <c r="K2" s="104"/>
      <c r="L2" s="104"/>
      <c r="M2" s="105"/>
      <c r="N2" s="105"/>
      <c r="O2" s="105"/>
      <c r="P2" s="14"/>
      <c r="Q2" s="14"/>
      <c r="R2" s="14"/>
      <c r="S2" s="14"/>
    </row>
    <row r="3" spans="1:27">
      <c r="A3" s="103" t="s">
        <v>545</v>
      </c>
      <c r="B3" s="103" t="s">
        <v>185</v>
      </c>
      <c r="C3" s="35" t="s">
        <v>454</v>
      </c>
      <c r="D3" s="71">
        <v>22.9</v>
      </c>
      <c r="E3" s="71">
        <v>67.599999999999994</v>
      </c>
      <c r="F3" s="71">
        <v>9.5</v>
      </c>
      <c r="G3" s="35"/>
      <c r="H3" s="35" t="s">
        <v>17</v>
      </c>
      <c r="I3" s="35" t="s">
        <v>18</v>
      </c>
      <c r="J3" s="35">
        <v>0.1</v>
      </c>
      <c r="K3" s="35">
        <v>0.4</v>
      </c>
      <c r="L3" s="35">
        <v>1.7</v>
      </c>
      <c r="M3" s="57">
        <v>21</v>
      </c>
      <c r="N3" s="57">
        <v>1.4</v>
      </c>
      <c r="O3" s="57">
        <v>2.57</v>
      </c>
      <c r="P3" s="14"/>
      <c r="Q3" s="14"/>
      <c r="R3" s="14"/>
      <c r="S3" s="14"/>
    </row>
    <row r="4" spans="1:27">
      <c r="A4" s="103"/>
      <c r="B4" s="103"/>
      <c r="C4" s="35" t="s">
        <v>19</v>
      </c>
      <c r="D4" s="71">
        <v>32.700000000000003</v>
      </c>
      <c r="E4" s="71">
        <v>63.8</v>
      </c>
      <c r="F4" s="71">
        <v>3.4</v>
      </c>
      <c r="G4" s="35"/>
      <c r="H4" s="35" t="s">
        <v>20</v>
      </c>
      <c r="I4" s="35" t="s">
        <v>18</v>
      </c>
      <c r="J4" s="35">
        <v>0.2</v>
      </c>
      <c r="K4" s="35">
        <v>0.6</v>
      </c>
      <c r="L4" s="35">
        <v>2.8</v>
      </c>
      <c r="M4" s="57">
        <v>13</v>
      </c>
      <c r="N4" s="57">
        <v>0.5</v>
      </c>
      <c r="O4" s="57"/>
      <c r="P4" s="14"/>
      <c r="Q4" s="14"/>
      <c r="R4" s="14"/>
      <c r="S4" s="14"/>
      <c r="T4" s="14"/>
    </row>
    <row r="5" spans="1:27" ht="17.100000000000001" customHeight="1">
      <c r="A5" s="103"/>
      <c r="B5" s="103"/>
      <c r="C5" s="35" t="s">
        <v>5</v>
      </c>
      <c r="D5" s="71">
        <v>26.3</v>
      </c>
      <c r="E5" s="71">
        <v>71.2</v>
      </c>
      <c r="F5" s="71">
        <v>2.5</v>
      </c>
      <c r="G5" s="35"/>
      <c r="H5" s="35" t="s">
        <v>20</v>
      </c>
      <c r="I5" s="35" t="s">
        <v>21</v>
      </c>
      <c r="J5" s="35">
        <v>0.3</v>
      </c>
      <c r="K5" s="35">
        <v>0.7</v>
      </c>
      <c r="L5" s="35">
        <v>2.2999999999999998</v>
      </c>
      <c r="M5" s="57">
        <v>7</v>
      </c>
      <c r="N5" s="57">
        <v>0.7</v>
      </c>
      <c r="O5" s="57">
        <v>2.41</v>
      </c>
      <c r="P5" s="14"/>
      <c r="Q5" s="14"/>
      <c r="R5" s="14"/>
      <c r="S5" s="14"/>
      <c r="T5" s="14"/>
    </row>
    <row r="6" spans="1:27" ht="15.95" customHeight="1">
      <c r="A6" s="103"/>
      <c r="B6" s="103"/>
      <c r="C6" s="35" t="s">
        <v>6</v>
      </c>
      <c r="D6" s="71">
        <v>31.8</v>
      </c>
      <c r="E6" s="71">
        <v>64.900000000000006</v>
      </c>
      <c r="F6" s="71">
        <v>3.3</v>
      </c>
      <c r="G6" s="35"/>
      <c r="H6" s="35" t="s">
        <v>22</v>
      </c>
      <c r="I6" s="35" t="s">
        <v>21</v>
      </c>
      <c r="J6" s="35">
        <v>0.1</v>
      </c>
      <c r="K6" s="35">
        <v>0.4</v>
      </c>
      <c r="L6" s="35">
        <v>1.7</v>
      </c>
      <c r="M6" s="57">
        <v>21</v>
      </c>
      <c r="N6" s="57">
        <v>1.4</v>
      </c>
      <c r="O6" s="57">
        <v>2.39</v>
      </c>
      <c r="P6" s="14"/>
      <c r="Q6" s="14"/>
      <c r="R6" s="14"/>
      <c r="S6" s="14"/>
      <c r="T6" s="14"/>
    </row>
    <row r="7" spans="1:27">
      <c r="A7" s="103"/>
      <c r="B7" s="103" t="s">
        <v>392</v>
      </c>
      <c r="C7" s="35" t="s">
        <v>6</v>
      </c>
      <c r="D7" s="71">
        <v>68.5</v>
      </c>
      <c r="E7" s="71">
        <v>28.3</v>
      </c>
      <c r="F7" s="71">
        <v>3.2</v>
      </c>
      <c r="G7" s="35"/>
      <c r="H7" s="35" t="s">
        <v>23</v>
      </c>
      <c r="I7" s="35" t="s">
        <v>21</v>
      </c>
      <c r="J7" s="35">
        <v>0.4</v>
      </c>
      <c r="K7" s="35">
        <v>4.0999999999999996</v>
      </c>
      <c r="L7" s="35">
        <v>12.3</v>
      </c>
      <c r="M7" s="57">
        <v>35</v>
      </c>
      <c r="N7" s="57">
        <v>3.9</v>
      </c>
      <c r="O7" s="57">
        <v>2.37</v>
      </c>
      <c r="P7" s="14"/>
      <c r="Q7" s="14"/>
      <c r="R7" s="14"/>
      <c r="S7" s="14"/>
      <c r="T7" s="14"/>
    </row>
    <row r="8" spans="1:27">
      <c r="A8" s="103"/>
      <c r="B8" s="103"/>
      <c r="C8" s="35" t="s">
        <v>7</v>
      </c>
      <c r="D8" s="71">
        <v>49.3</v>
      </c>
      <c r="E8" s="71">
        <v>50.4</v>
      </c>
      <c r="F8" s="71">
        <v>0.4</v>
      </c>
      <c r="G8" s="35"/>
      <c r="H8" s="35" t="s">
        <v>22</v>
      </c>
      <c r="I8" s="35" t="s">
        <v>18</v>
      </c>
      <c r="J8" s="35">
        <v>0.4</v>
      </c>
      <c r="K8" s="35">
        <v>1.7</v>
      </c>
      <c r="L8" s="35">
        <v>6.5</v>
      </c>
      <c r="M8" s="57">
        <v>17</v>
      </c>
      <c r="N8" s="57">
        <v>1.1000000000000001</v>
      </c>
      <c r="O8" s="57">
        <v>2.39</v>
      </c>
      <c r="P8" s="14"/>
      <c r="Q8" s="14"/>
      <c r="R8" s="14"/>
      <c r="S8" s="14"/>
      <c r="T8" s="14"/>
    </row>
    <row r="9" spans="1:27" ht="17.100000000000001" customHeight="1">
      <c r="A9" s="103"/>
      <c r="B9" s="103" t="s">
        <v>246</v>
      </c>
      <c r="C9" s="35" t="s">
        <v>6</v>
      </c>
      <c r="D9" s="71">
        <v>40.9</v>
      </c>
      <c r="E9" s="71">
        <v>46.3</v>
      </c>
      <c r="F9" s="71">
        <v>12.8</v>
      </c>
      <c r="G9" s="35"/>
      <c r="H9" s="35" t="s">
        <v>24</v>
      </c>
      <c r="I9" s="35" t="s">
        <v>18</v>
      </c>
      <c r="J9" s="35">
        <v>0.1</v>
      </c>
      <c r="K9" s="35">
        <v>0.6</v>
      </c>
      <c r="L9" s="35">
        <v>4.9000000000000004</v>
      </c>
      <c r="M9" s="57">
        <v>66</v>
      </c>
      <c r="N9" s="57">
        <v>1.1000000000000001</v>
      </c>
      <c r="O9" s="57">
        <v>2.2799999999999998</v>
      </c>
      <c r="P9" s="14"/>
      <c r="Q9" s="14"/>
    </row>
    <row r="10" spans="1:27" ht="17.100000000000001" customHeight="1">
      <c r="A10" s="103"/>
      <c r="B10" s="103"/>
      <c r="C10" s="35" t="s">
        <v>5</v>
      </c>
      <c r="D10" s="71">
        <v>31.7</v>
      </c>
      <c r="E10" s="71">
        <v>67.7</v>
      </c>
      <c r="F10" s="71">
        <v>0.7</v>
      </c>
      <c r="G10" s="35"/>
      <c r="H10" s="35" t="s">
        <v>20</v>
      </c>
      <c r="I10" s="35" t="s">
        <v>21</v>
      </c>
      <c r="J10" s="35">
        <v>0.4</v>
      </c>
      <c r="K10" s="35">
        <v>0.9</v>
      </c>
      <c r="L10" s="35">
        <v>3.3</v>
      </c>
      <c r="M10" s="57">
        <v>9</v>
      </c>
      <c r="N10" s="57">
        <v>0.7</v>
      </c>
      <c r="O10" s="57">
        <v>2.23</v>
      </c>
      <c r="P10" s="14"/>
      <c r="Q10" s="14"/>
    </row>
    <row r="11" spans="1:27">
      <c r="A11" s="103"/>
      <c r="B11" s="103" t="s">
        <v>393</v>
      </c>
      <c r="C11" s="35" t="s">
        <v>6</v>
      </c>
      <c r="D11" s="71">
        <v>50.6</v>
      </c>
      <c r="E11" s="71">
        <v>47.1</v>
      </c>
      <c r="F11" s="71">
        <v>2.2999999999999998</v>
      </c>
      <c r="G11" s="35"/>
      <c r="H11" s="35" t="s">
        <v>25</v>
      </c>
      <c r="I11" s="35" t="s">
        <v>21</v>
      </c>
      <c r="J11" s="35">
        <v>0.3</v>
      </c>
      <c r="K11" s="35">
        <v>1.7</v>
      </c>
      <c r="L11" s="35">
        <v>6.8</v>
      </c>
      <c r="M11" s="57">
        <v>22</v>
      </c>
      <c r="N11" s="57">
        <v>1.4</v>
      </c>
      <c r="O11" s="57">
        <v>2.3199999999999998</v>
      </c>
      <c r="P11" s="14"/>
      <c r="Q11" s="14"/>
    </row>
    <row r="12" spans="1:27">
      <c r="A12" s="103"/>
      <c r="B12" s="103"/>
      <c r="C12" s="35" t="s">
        <v>5</v>
      </c>
      <c r="D12" s="71">
        <v>36.799999999999997</v>
      </c>
      <c r="E12" s="71">
        <v>61.4</v>
      </c>
      <c r="F12" s="71">
        <v>1.8</v>
      </c>
      <c r="G12" s="72"/>
      <c r="H12" s="35" t="s">
        <v>22</v>
      </c>
      <c r="I12" s="35" t="s">
        <v>21</v>
      </c>
      <c r="J12" s="35">
        <v>0.3</v>
      </c>
      <c r="K12" s="35">
        <v>1.3</v>
      </c>
      <c r="L12" s="35">
        <v>4.2</v>
      </c>
      <c r="M12" s="57">
        <v>13</v>
      </c>
      <c r="N12" s="57">
        <v>1.2</v>
      </c>
      <c r="O12" s="57">
        <v>2.56</v>
      </c>
      <c r="P12" s="14"/>
      <c r="Q12" s="14"/>
    </row>
    <row r="13" spans="1:27" ht="15.95" customHeight="1">
      <c r="A13" s="103"/>
      <c r="B13" s="103" t="s">
        <v>237</v>
      </c>
      <c r="C13" s="35" t="s">
        <v>6</v>
      </c>
      <c r="D13" s="71">
        <v>76.3</v>
      </c>
      <c r="E13" s="71">
        <v>21.6</v>
      </c>
      <c r="F13" s="71">
        <v>2.1</v>
      </c>
      <c r="G13" s="35"/>
      <c r="H13" s="35" t="s">
        <v>25</v>
      </c>
      <c r="I13" s="35" t="s">
        <v>21</v>
      </c>
      <c r="J13" s="35">
        <v>0.4</v>
      </c>
      <c r="K13" s="35">
        <v>6.5</v>
      </c>
      <c r="L13" s="35">
        <v>16.3</v>
      </c>
      <c r="M13" s="57">
        <v>38</v>
      </c>
      <c r="N13" s="57">
        <v>6</v>
      </c>
      <c r="O13" s="57">
        <v>2.27</v>
      </c>
      <c r="P13" s="14"/>
      <c r="Q13" s="14"/>
      <c r="R13" s="14"/>
      <c r="S13" s="14"/>
      <c r="U13" s="14"/>
    </row>
    <row r="14" spans="1:27">
      <c r="A14" s="103"/>
      <c r="B14" s="103"/>
      <c r="C14" s="35" t="s">
        <v>5</v>
      </c>
      <c r="D14" s="71">
        <v>41</v>
      </c>
      <c r="E14" s="71">
        <v>44.9</v>
      </c>
      <c r="F14" s="71">
        <v>1</v>
      </c>
      <c r="G14" s="35"/>
      <c r="H14" s="35" t="s">
        <v>22</v>
      </c>
      <c r="I14" s="35" t="s">
        <v>21</v>
      </c>
      <c r="J14" s="35">
        <v>0.7</v>
      </c>
      <c r="K14" s="35">
        <v>2.5</v>
      </c>
      <c r="L14" s="35">
        <v>7.9</v>
      </c>
      <c r="M14" s="57">
        <v>11</v>
      </c>
      <c r="N14" s="57">
        <v>1.1000000000000001</v>
      </c>
      <c r="O14" s="57">
        <v>2.34</v>
      </c>
      <c r="P14" s="14"/>
      <c r="Q14" s="14"/>
      <c r="R14" s="14"/>
      <c r="S14" s="14"/>
      <c r="U14" s="14"/>
    </row>
    <row r="15" spans="1:27">
      <c r="A15" s="103"/>
      <c r="B15" s="103" t="s">
        <v>394</v>
      </c>
      <c r="C15" s="35" t="s">
        <v>6</v>
      </c>
      <c r="D15" s="71">
        <v>43.2</v>
      </c>
      <c r="E15" s="71">
        <v>49.5</v>
      </c>
      <c r="F15" s="71">
        <v>7.3</v>
      </c>
      <c r="G15" s="35"/>
      <c r="H15" s="35" t="s">
        <v>26</v>
      </c>
      <c r="I15" s="35" t="s">
        <v>21</v>
      </c>
      <c r="J15" s="35">
        <v>0.2</v>
      </c>
      <c r="K15" s="35">
        <v>1.2</v>
      </c>
      <c r="L15" s="35">
        <v>5.3</v>
      </c>
      <c r="M15" s="57">
        <v>34</v>
      </c>
      <c r="N15" s="57">
        <v>1.7</v>
      </c>
      <c r="O15" s="57">
        <v>2.2400000000000002</v>
      </c>
      <c r="P15" s="14"/>
      <c r="Q15" s="14"/>
      <c r="R15" s="14"/>
      <c r="S15" s="14"/>
      <c r="U15" s="14"/>
      <c r="V15" s="14"/>
      <c r="W15" s="14"/>
      <c r="X15" s="14"/>
      <c r="Y15" s="14"/>
      <c r="Z15" s="14"/>
      <c r="AA15" s="14"/>
    </row>
    <row r="16" spans="1:27">
      <c r="A16" s="103"/>
      <c r="B16" s="103"/>
      <c r="C16" s="35" t="s">
        <v>5</v>
      </c>
      <c r="D16" s="71">
        <v>32.1</v>
      </c>
      <c r="E16" s="71">
        <v>66.2</v>
      </c>
      <c r="F16" s="71">
        <v>1.7</v>
      </c>
      <c r="G16" s="35"/>
      <c r="H16" s="35" t="s">
        <v>22</v>
      </c>
      <c r="I16" s="35" t="s">
        <v>21</v>
      </c>
      <c r="J16" s="35">
        <v>0.5</v>
      </c>
      <c r="K16" s="35">
        <v>1.6</v>
      </c>
      <c r="L16" s="35">
        <v>3.8</v>
      </c>
      <c r="M16" s="57">
        <v>7</v>
      </c>
      <c r="N16" s="57">
        <v>1.3</v>
      </c>
      <c r="O16" s="57">
        <v>2.4300000000000002</v>
      </c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7">
      <c r="A17" s="103"/>
      <c r="B17" s="103" t="s">
        <v>27</v>
      </c>
      <c r="C17" s="35" t="s">
        <v>6</v>
      </c>
      <c r="D17" s="71">
        <v>41.2</v>
      </c>
      <c r="E17" s="71">
        <v>54.6</v>
      </c>
      <c r="F17" s="71">
        <v>4.3</v>
      </c>
      <c r="G17" s="35"/>
      <c r="H17" s="35" t="s">
        <v>20</v>
      </c>
      <c r="I17" s="35" t="s">
        <v>18</v>
      </c>
      <c r="J17" s="35">
        <v>0.2</v>
      </c>
      <c r="K17" s="35">
        <v>0.5</v>
      </c>
      <c r="L17" s="35">
        <v>5.0999999999999996</v>
      </c>
      <c r="M17" s="57">
        <v>28</v>
      </c>
      <c r="N17" s="57">
        <v>0.3</v>
      </c>
      <c r="O17" s="57">
        <v>2.31</v>
      </c>
      <c r="P17" s="14"/>
      <c r="Q17" s="14"/>
      <c r="R17"/>
      <c r="S17"/>
      <c r="T17" s="14"/>
      <c r="U17" s="14"/>
      <c r="V17" s="14"/>
      <c r="W17" s="14"/>
      <c r="X17" s="14"/>
      <c r="Y17" s="14"/>
      <c r="Z17" s="14"/>
    </row>
    <row r="18" spans="1:27">
      <c r="A18" s="103"/>
      <c r="B18" s="103"/>
      <c r="C18" s="35" t="s">
        <v>5</v>
      </c>
      <c r="D18" s="71">
        <v>50.9</v>
      </c>
      <c r="E18" s="71">
        <v>48.4</v>
      </c>
      <c r="F18" s="71">
        <v>0.7</v>
      </c>
      <c r="G18" s="35"/>
      <c r="H18" s="35" t="s">
        <v>25</v>
      </c>
      <c r="I18" s="35" t="s">
        <v>21</v>
      </c>
      <c r="J18" s="35">
        <v>1</v>
      </c>
      <c r="K18" s="35">
        <v>2.8</v>
      </c>
      <c r="L18" s="35">
        <v>5.9</v>
      </c>
      <c r="M18" s="57">
        <v>6</v>
      </c>
      <c r="N18" s="57">
        <v>1.3</v>
      </c>
      <c r="O18" s="57">
        <v>2.37</v>
      </c>
      <c r="P18" s="14"/>
      <c r="Q18" s="14"/>
      <c r="R18"/>
      <c r="S18"/>
      <c r="T18" s="14"/>
      <c r="U18" s="14"/>
      <c r="V18" s="14"/>
      <c r="W18" s="14"/>
      <c r="X18" s="14"/>
      <c r="Y18" s="14"/>
      <c r="Z18" s="14"/>
      <c r="AA18" s="14"/>
    </row>
    <row r="19" spans="1:27">
      <c r="A19" s="103"/>
      <c r="B19" s="103"/>
      <c r="C19" s="35" t="s">
        <v>28</v>
      </c>
      <c r="D19" s="71">
        <v>55.7</v>
      </c>
      <c r="E19" s="71">
        <v>43.6</v>
      </c>
      <c r="F19" s="71">
        <v>0.6</v>
      </c>
      <c r="G19" s="35"/>
      <c r="H19" s="35" t="s">
        <v>25</v>
      </c>
      <c r="I19" s="35" t="s">
        <v>18</v>
      </c>
      <c r="J19" s="35">
        <v>0.5</v>
      </c>
      <c r="K19" s="35">
        <v>2.1</v>
      </c>
      <c r="L19" s="35">
        <v>8.6999999999999993</v>
      </c>
      <c r="M19" s="57">
        <v>18</v>
      </c>
      <c r="N19" s="57">
        <v>1</v>
      </c>
      <c r="O19" s="57">
        <v>2.35</v>
      </c>
      <c r="P19" s="14"/>
      <c r="Q19" s="14"/>
      <c r="R19"/>
      <c r="S19"/>
      <c r="T19" s="14"/>
      <c r="U19" s="14"/>
      <c r="V19" s="15"/>
      <c r="W19" s="15"/>
      <c r="X19" s="15"/>
      <c r="Y19" s="15"/>
      <c r="Z19" s="15"/>
      <c r="AA19" s="15"/>
    </row>
    <row r="20" spans="1:27">
      <c r="A20" s="103"/>
      <c r="B20" s="35" t="s">
        <v>191</v>
      </c>
      <c r="C20" s="35" t="s">
        <v>5</v>
      </c>
      <c r="D20" s="71">
        <v>30.9</v>
      </c>
      <c r="E20" s="71">
        <v>68.5</v>
      </c>
      <c r="F20" s="71">
        <v>0.5</v>
      </c>
      <c r="G20" s="35"/>
      <c r="H20" s="35" t="s">
        <v>20</v>
      </c>
      <c r="I20" s="35" t="s">
        <v>18</v>
      </c>
      <c r="J20" s="35">
        <v>0.6</v>
      </c>
      <c r="K20" s="35">
        <v>1.4</v>
      </c>
      <c r="L20" s="35">
        <v>3.6</v>
      </c>
      <c r="M20" s="57">
        <v>6</v>
      </c>
      <c r="N20" s="57">
        <v>0.9</v>
      </c>
      <c r="O20" s="57">
        <v>2.37</v>
      </c>
      <c r="P20" s="14"/>
      <c r="Q20" s="14"/>
      <c r="R20"/>
      <c r="S20"/>
      <c r="T20" s="14"/>
      <c r="U20" s="14"/>
      <c r="V20" s="15"/>
      <c r="W20" s="15"/>
      <c r="X20" s="15"/>
      <c r="Y20" s="15"/>
      <c r="Z20" s="15"/>
      <c r="AA20" s="15"/>
    </row>
    <row r="21" spans="1:27" ht="15.95" customHeight="1">
      <c r="A21" s="103" t="s">
        <v>543</v>
      </c>
      <c r="B21" s="103" t="s">
        <v>351</v>
      </c>
      <c r="C21" s="35" t="s">
        <v>19</v>
      </c>
      <c r="D21" s="71">
        <v>73</v>
      </c>
      <c r="E21" s="71">
        <v>25</v>
      </c>
      <c r="F21" s="71">
        <v>2</v>
      </c>
      <c r="G21" s="35"/>
      <c r="H21" s="35"/>
      <c r="I21" s="35"/>
      <c r="J21" s="35">
        <v>1.2</v>
      </c>
      <c r="K21" s="35">
        <v>4.9000000000000004</v>
      </c>
      <c r="L21" s="35">
        <v>20</v>
      </c>
      <c r="M21" s="57"/>
      <c r="N21" s="57"/>
      <c r="O21" s="57"/>
      <c r="P21" s="14"/>
      <c r="Q21" s="14"/>
      <c r="R21"/>
      <c r="S21"/>
      <c r="T21" s="14"/>
      <c r="U21" s="14"/>
      <c r="V21" s="15"/>
      <c r="W21" s="15"/>
      <c r="X21" s="15"/>
      <c r="Y21" s="15"/>
      <c r="Z21" s="15"/>
      <c r="AA21" s="15"/>
    </row>
    <row r="22" spans="1:27">
      <c r="A22" s="103"/>
      <c r="B22" s="103"/>
      <c r="C22" s="35" t="s">
        <v>5</v>
      </c>
      <c r="D22" s="71">
        <v>49</v>
      </c>
      <c r="E22" s="71">
        <v>50</v>
      </c>
      <c r="F22" s="71">
        <v>1</v>
      </c>
      <c r="G22" s="35"/>
      <c r="H22" s="35"/>
      <c r="I22" s="35"/>
      <c r="J22" s="35">
        <v>0.9</v>
      </c>
      <c r="K22" s="35">
        <v>2.8</v>
      </c>
      <c r="L22" s="35">
        <v>5.5</v>
      </c>
      <c r="M22" s="57"/>
      <c r="N22" s="57"/>
      <c r="O22" s="57"/>
      <c r="P22" s="14"/>
      <c r="Q22" s="14"/>
      <c r="R22"/>
      <c r="S22"/>
      <c r="T22" s="14"/>
      <c r="U22" s="14"/>
      <c r="V22" s="15"/>
      <c r="W22" s="15"/>
      <c r="X22" s="15"/>
      <c r="Y22" s="15"/>
      <c r="Z22" s="15"/>
      <c r="AA22" s="15"/>
    </row>
    <row r="23" spans="1:27" ht="17.100000000000001" customHeight="1">
      <c r="A23" s="103" t="s">
        <v>535</v>
      </c>
      <c r="B23" s="103" t="s">
        <v>246</v>
      </c>
      <c r="C23" s="103" t="s">
        <v>5</v>
      </c>
      <c r="D23" s="71">
        <v>55</v>
      </c>
      <c r="E23" s="71">
        <v>43.6</v>
      </c>
      <c r="F23" s="71">
        <v>1.4</v>
      </c>
      <c r="G23" s="35"/>
      <c r="H23" s="35"/>
      <c r="I23" s="35"/>
      <c r="J23" s="35"/>
      <c r="K23" s="35"/>
      <c r="L23" s="35"/>
      <c r="M23" s="57"/>
      <c r="N23" s="57"/>
      <c r="O23" s="57">
        <v>2.25</v>
      </c>
      <c r="P23" s="14"/>
      <c r="Q23" s="14"/>
      <c r="R23"/>
      <c r="S23"/>
      <c r="T23" s="14"/>
      <c r="U23" s="14"/>
      <c r="V23" s="15"/>
      <c r="W23" s="15"/>
      <c r="X23" s="15"/>
      <c r="Y23" s="15"/>
      <c r="Z23" s="15"/>
      <c r="AA23" s="15"/>
    </row>
    <row r="24" spans="1:27">
      <c r="A24" s="103"/>
      <c r="B24" s="103"/>
      <c r="C24" s="103"/>
      <c r="D24" s="71">
        <v>64</v>
      </c>
      <c r="E24" s="71">
        <v>35.1</v>
      </c>
      <c r="F24" s="71">
        <v>0.9</v>
      </c>
      <c r="G24" s="35"/>
      <c r="H24" s="35"/>
      <c r="I24" s="35"/>
      <c r="J24" s="35"/>
      <c r="K24" s="35"/>
      <c r="L24" s="35"/>
      <c r="M24" s="57"/>
      <c r="N24" s="57"/>
      <c r="O24" s="57">
        <v>2.36</v>
      </c>
      <c r="P24" s="14"/>
      <c r="Q24" s="14"/>
      <c r="R24"/>
      <c r="S24"/>
      <c r="T24" s="14"/>
      <c r="U24" s="14"/>
      <c r="V24" s="14"/>
      <c r="W24" s="14"/>
      <c r="X24" s="14"/>
      <c r="Y24" s="14"/>
      <c r="Z24" s="14"/>
    </row>
    <row r="25" spans="1:27">
      <c r="A25" s="103"/>
      <c r="B25" s="103"/>
      <c r="C25" s="103"/>
      <c r="D25" s="71">
        <v>54</v>
      </c>
      <c r="E25" s="71">
        <v>43.6</v>
      </c>
      <c r="F25" s="71">
        <v>2.4</v>
      </c>
      <c r="G25" s="35"/>
      <c r="H25" s="35"/>
      <c r="I25" s="35"/>
      <c r="J25" s="35"/>
      <c r="K25" s="35"/>
      <c r="L25" s="35"/>
      <c r="M25" s="57"/>
      <c r="N25" s="57"/>
      <c r="O25" s="57">
        <v>2.2999999999999998</v>
      </c>
      <c r="P25" s="14"/>
      <c r="Q25" s="14"/>
      <c r="R25"/>
      <c r="S25"/>
      <c r="T25" s="14"/>
      <c r="U25" s="14"/>
      <c r="V25" s="14"/>
      <c r="W25" s="14"/>
      <c r="X25" s="14"/>
      <c r="Y25" s="14"/>
      <c r="Z25" s="14"/>
    </row>
    <row r="26" spans="1:27">
      <c r="A26" s="103"/>
      <c r="B26" s="103"/>
      <c r="C26" s="103"/>
      <c r="D26" s="71">
        <v>59</v>
      </c>
      <c r="E26" s="71">
        <v>40.1</v>
      </c>
      <c r="F26" s="71">
        <v>0.9</v>
      </c>
      <c r="G26" s="35"/>
      <c r="H26" s="35"/>
      <c r="I26" s="35"/>
      <c r="J26" s="35"/>
      <c r="K26" s="35"/>
      <c r="L26" s="35"/>
      <c r="M26" s="57"/>
      <c r="N26" s="57"/>
      <c r="O26" s="57">
        <v>2.33</v>
      </c>
      <c r="P26" s="14"/>
      <c r="Q26" s="14"/>
      <c r="R26"/>
      <c r="S26"/>
      <c r="T26" s="14"/>
      <c r="U26" s="14"/>
      <c r="V26" s="14"/>
      <c r="W26" s="14"/>
      <c r="X26" s="14"/>
      <c r="Y26" s="14"/>
      <c r="Z26" s="14"/>
    </row>
    <row r="27" spans="1:27">
      <c r="A27" s="103"/>
      <c r="B27" s="103"/>
      <c r="C27" s="103"/>
      <c r="D27" s="71">
        <v>45</v>
      </c>
      <c r="E27" s="71">
        <v>54.4</v>
      </c>
      <c r="F27" s="71">
        <v>0.6</v>
      </c>
      <c r="G27" s="35"/>
      <c r="H27" s="35"/>
      <c r="I27" s="35"/>
      <c r="J27" s="35"/>
      <c r="K27" s="35"/>
      <c r="L27" s="35"/>
      <c r="M27" s="57"/>
      <c r="N27" s="57"/>
      <c r="O27" s="57">
        <v>2.39</v>
      </c>
      <c r="P27" s="14"/>
      <c r="Q27" s="14"/>
      <c r="R27"/>
      <c r="S27"/>
      <c r="T27" s="14"/>
      <c r="U27" s="14"/>
      <c r="V27" s="14"/>
      <c r="W27" s="14"/>
      <c r="X27" s="14"/>
      <c r="Y27" s="14"/>
      <c r="Z27" s="14"/>
    </row>
    <row r="28" spans="1:27">
      <c r="A28" s="103"/>
      <c r="B28" s="103"/>
      <c r="C28" s="103"/>
      <c r="D28" s="71">
        <v>56</v>
      </c>
      <c r="E28" s="71">
        <v>43</v>
      </c>
      <c r="F28" s="71">
        <v>1</v>
      </c>
      <c r="G28" s="35"/>
      <c r="H28" s="35"/>
      <c r="I28" s="35"/>
      <c r="J28" s="35"/>
      <c r="K28" s="35"/>
      <c r="L28" s="35"/>
      <c r="M28" s="57"/>
      <c r="N28" s="57"/>
      <c r="O28" s="57">
        <v>2.39</v>
      </c>
      <c r="P28" s="14"/>
      <c r="Q28" s="14"/>
      <c r="R28"/>
      <c r="S28"/>
      <c r="T28" s="14"/>
      <c r="U28" s="14"/>
      <c r="V28" s="14"/>
      <c r="W28" s="14"/>
      <c r="X28" s="14"/>
      <c r="Y28" s="14"/>
      <c r="Z28" s="14"/>
    </row>
    <row r="29" spans="1:27">
      <c r="A29" s="103"/>
      <c r="B29" s="103"/>
      <c r="C29" s="103"/>
      <c r="D29" s="71">
        <v>59</v>
      </c>
      <c r="E29" s="71" t="s">
        <v>523</v>
      </c>
      <c r="F29" s="71">
        <v>0.8</v>
      </c>
      <c r="G29" s="35"/>
      <c r="H29" s="35"/>
      <c r="I29" s="35"/>
      <c r="J29" s="35"/>
      <c r="K29" s="35"/>
      <c r="L29" s="35"/>
      <c r="M29" s="57"/>
      <c r="N29" s="57"/>
      <c r="O29" s="57">
        <v>2.37</v>
      </c>
      <c r="P29" s="14"/>
      <c r="Q29" s="14"/>
      <c r="R29"/>
      <c r="S29"/>
      <c r="T29" s="14"/>
      <c r="U29" s="14"/>
      <c r="V29" s="14"/>
      <c r="W29" s="14"/>
      <c r="X29" s="14"/>
      <c r="Y29" s="14"/>
      <c r="Z29" s="14"/>
    </row>
    <row r="30" spans="1:27">
      <c r="A30" s="103"/>
      <c r="B30" s="103"/>
      <c r="C30" s="103"/>
      <c r="D30" s="71">
        <v>59</v>
      </c>
      <c r="E30" s="71">
        <v>40</v>
      </c>
      <c r="F30" s="71">
        <v>1</v>
      </c>
      <c r="G30" s="35"/>
      <c r="H30" s="35"/>
      <c r="I30" s="35"/>
      <c r="J30" s="35"/>
      <c r="K30" s="35"/>
      <c r="L30" s="35"/>
      <c r="M30" s="57"/>
      <c r="N30" s="57"/>
      <c r="O30" s="57">
        <v>2.34</v>
      </c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7">
      <c r="A31" s="103"/>
      <c r="B31" s="103"/>
      <c r="C31" s="103"/>
      <c r="D31" s="71">
        <v>67</v>
      </c>
      <c r="E31" s="71">
        <v>32.200000000000003</v>
      </c>
      <c r="F31" s="71">
        <v>0.8</v>
      </c>
      <c r="G31" s="35"/>
      <c r="H31" s="35"/>
      <c r="I31" s="35"/>
      <c r="J31" s="35"/>
      <c r="K31" s="35"/>
      <c r="L31" s="35"/>
      <c r="M31" s="57"/>
      <c r="N31" s="57"/>
      <c r="O31" s="57">
        <v>2.36</v>
      </c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7">
      <c r="A32" s="103"/>
      <c r="B32" s="103"/>
      <c r="C32" s="103"/>
      <c r="D32" s="71">
        <v>67</v>
      </c>
      <c r="E32" s="71">
        <v>31.8</v>
      </c>
      <c r="F32" s="71">
        <v>1.2</v>
      </c>
      <c r="G32" s="35"/>
      <c r="H32" s="35"/>
      <c r="I32" s="35"/>
      <c r="J32" s="35"/>
      <c r="K32" s="35"/>
      <c r="L32" s="35"/>
      <c r="M32" s="57"/>
      <c r="N32" s="57"/>
      <c r="O32" s="57">
        <v>2.2599999999999998</v>
      </c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>
      <c r="A33" s="103"/>
      <c r="B33" s="103"/>
      <c r="C33" s="103"/>
      <c r="D33" s="71">
        <v>75</v>
      </c>
      <c r="E33" s="71">
        <v>24.1</v>
      </c>
      <c r="F33" s="71">
        <v>0.9</v>
      </c>
      <c r="G33" s="35"/>
      <c r="H33" s="35"/>
      <c r="I33" s="35"/>
      <c r="J33" s="35"/>
      <c r="K33" s="35"/>
      <c r="L33" s="35"/>
      <c r="M33" s="57"/>
      <c r="N33" s="57"/>
      <c r="O33" s="57">
        <v>2.29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>
      <c r="A34" s="103" t="s">
        <v>622</v>
      </c>
      <c r="B34" s="103" t="s">
        <v>9</v>
      </c>
      <c r="C34" s="35" t="s">
        <v>29</v>
      </c>
      <c r="D34" s="71">
        <v>52.46</v>
      </c>
      <c r="E34" s="71">
        <v>41.58</v>
      </c>
      <c r="F34" s="71">
        <v>5.96</v>
      </c>
      <c r="G34" s="35"/>
      <c r="H34" s="35"/>
      <c r="I34" s="35" t="s">
        <v>30</v>
      </c>
      <c r="J34" s="35"/>
      <c r="K34" s="35"/>
      <c r="L34" s="35"/>
      <c r="M34" s="57"/>
      <c r="N34" s="57"/>
      <c r="O34" s="57">
        <v>2.67</v>
      </c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>
      <c r="A35" s="103"/>
      <c r="B35" s="103"/>
      <c r="C35" s="35" t="s">
        <v>31</v>
      </c>
      <c r="D35" s="71">
        <v>54.98</v>
      </c>
      <c r="E35" s="71">
        <v>42.39</v>
      </c>
      <c r="F35" s="71">
        <v>1.82</v>
      </c>
      <c r="G35" s="35"/>
      <c r="H35" s="35"/>
      <c r="I35" s="35" t="s">
        <v>32</v>
      </c>
      <c r="J35" s="35"/>
      <c r="K35" s="35"/>
      <c r="L35" s="35"/>
      <c r="M35" s="57"/>
      <c r="N35" s="57"/>
      <c r="O35" s="57">
        <v>2.67</v>
      </c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>
      <c r="A36" s="103"/>
      <c r="B36" s="103"/>
      <c r="C36" s="35" t="s">
        <v>33</v>
      </c>
      <c r="D36" s="71">
        <v>49.28</v>
      </c>
      <c r="E36" s="71">
        <v>46.31</v>
      </c>
      <c r="F36" s="71">
        <v>1.71</v>
      </c>
      <c r="G36" s="35"/>
      <c r="H36" s="35"/>
      <c r="I36" s="35" t="s">
        <v>32</v>
      </c>
      <c r="J36" s="35"/>
      <c r="K36" s="35"/>
      <c r="L36" s="35"/>
      <c r="M36" s="57"/>
      <c r="N36" s="57"/>
      <c r="O36" s="57">
        <v>2.59</v>
      </c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>
      <c r="A37" s="103"/>
      <c r="B37" s="103"/>
      <c r="C37" s="35" t="s">
        <v>34</v>
      </c>
      <c r="D37" s="71">
        <v>55.8</v>
      </c>
      <c r="E37" s="71">
        <v>41.59</v>
      </c>
      <c r="F37" s="71">
        <v>2.61</v>
      </c>
      <c r="G37" s="35"/>
      <c r="H37" s="35"/>
      <c r="I37" s="35" t="s">
        <v>30</v>
      </c>
      <c r="J37" s="35"/>
      <c r="K37" s="35"/>
      <c r="L37" s="35"/>
      <c r="M37" s="57"/>
      <c r="N37" s="57"/>
      <c r="O37" s="57">
        <v>2.7</v>
      </c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>
      <c r="A38" s="103"/>
      <c r="B38" s="103"/>
      <c r="C38" s="35" t="s">
        <v>35</v>
      </c>
      <c r="D38" s="71">
        <v>54.35</v>
      </c>
      <c r="E38" s="71">
        <v>43.55</v>
      </c>
      <c r="F38" s="71">
        <v>2.1</v>
      </c>
      <c r="G38" s="35"/>
      <c r="H38" s="35"/>
      <c r="I38" s="35" t="s">
        <v>30</v>
      </c>
      <c r="J38" s="35"/>
      <c r="K38" s="35"/>
      <c r="L38" s="35"/>
      <c r="M38" s="57"/>
      <c r="N38" s="57"/>
      <c r="O38" s="57">
        <v>2.66</v>
      </c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>
      <c r="A39" s="103"/>
      <c r="B39" s="103"/>
      <c r="C39" s="35" t="s">
        <v>36</v>
      </c>
      <c r="D39" s="71">
        <v>53.74</v>
      </c>
      <c r="E39" s="71">
        <v>42.37</v>
      </c>
      <c r="F39" s="71">
        <v>1.7</v>
      </c>
      <c r="G39" s="35"/>
      <c r="H39" s="35"/>
      <c r="I39" s="35" t="s">
        <v>32</v>
      </c>
      <c r="J39" s="35"/>
      <c r="K39" s="35"/>
      <c r="L39" s="35"/>
      <c r="M39" s="57"/>
      <c r="N39" s="57"/>
      <c r="O39" s="57">
        <v>2.59</v>
      </c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>
      <c r="A40" s="103"/>
      <c r="B40" s="103"/>
      <c r="C40" s="35" t="s">
        <v>37</v>
      </c>
      <c r="D40" s="71">
        <v>55.5</v>
      </c>
      <c r="E40" s="71">
        <v>39.35</v>
      </c>
      <c r="F40" s="71">
        <v>5.15</v>
      </c>
      <c r="G40" s="35"/>
      <c r="H40" s="35"/>
      <c r="I40" s="35" t="s">
        <v>32</v>
      </c>
      <c r="J40" s="35"/>
      <c r="K40" s="35"/>
      <c r="L40" s="35"/>
      <c r="M40" s="57"/>
      <c r="N40" s="57"/>
      <c r="O40" s="57">
        <v>2.68</v>
      </c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>
      <c r="A41" s="103"/>
      <c r="B41" s="103"/>
      <c r="C41" s="35" t="s">
        <v>38</v>
      </c>
      <c r="D41" s="71">
        <v>52.31</v>
      </c>
      <c r="E41" s="71">
        <v>45.68</v>
      </c>
      <c r="F41" s="71">
        <v>2.0099999999999998</v>
      </c>
      <c r="G41" s="35"/>
      <c r="H41" s="35"/>
      <c r="I41" s="35" t="s">
        <v>32</v>
      </c>
      <c r="J41" s="35"/>
      <c r="K41" s="35"/>
      <c r="L41" s="35"/>
      <c r="M41" s="57"/>
      <c r="N41" s="57"/>
      <c r="O41" s="57">
        <v>2.66</v>
      </c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>
      <c r="A42" s="103"/>
      <c r="B42" s="103"/>
      <c r="C42" s="35" t="s">
        <v>39</v>
      </c>
      <c r="D42" s="71">
        <v>58.48</v>
      </c>
      <c r="E42" s="71">
        <v>40.090000000000003</v>
      </c>
      <c r="F42" s="71">
        <v>1.43</v>
      </c>
      <c r="G42" s="35"/>
      <c r="H42" s="35"/>
      <c r="I42" s="35" t="s">
        <v>32</v>
      </c>
      <c r="J42" s="35"/>
      <c r="K42" s="35"/>
      <c r="L42" s="35"/>
      <c r="M42" s="57"/>
      <c r="N42" s="57"/>
      <c r="O42" s="57">
        <v>2.59</v>
      </c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>
      <c r="A43" s="103"/>
      <c r="B43" s="103"/>
      <c r="C43" s="35" t="s">
        <v>124</v>
      </c>
      <c r="D43" s="71">
        <v>41.79</v>
      </c>
      <c r="E43" s="71">
        <v>40.74</v>
      </c>
      <c r="F43" s="71">
        <v>1.05</v>
      </c>
      <c r="G43" s="35"/>
      <c r="H43" s="35"/>
      <c r="I43" s="35" t="s">
        <v>41</v>
      </c>
      <c r="J43" s="35">
        <v>0.4</v>
      </c>
      <c r="K43" s="35">
        <v>1.6</v>
      </c>
      <c r="L43" s="35">
        <v>17</v>
      </c>
      <c r="M43" s="57"/>
      <c r="N43" s="57"/>
      <c r="O43" s="57">
        <v>2.72</v>
      </c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>
      <c r="A44" s="103"/>
      <c r="B44" s="103"/>
      <c r="C44" s="35" t="s">
        <v>42</v>
      </c>
      <c r="D44" s="71">
        <v>57.66</v>
      </c>
      <c r="E44" s="71">
        <v>38.229999999999997</v>
      </c>
      <c r="F44" s="71">
        <v>1.62</v>
      </c>
      <c r="G44" s="35"/>
      <c r="H44" s="35"/>
      <c r="I44" s="35" t="s">
        <v>41</v>
      </c>
      <c r="J44" s="35">
        <v>0.4</v>
      </c>
      <c r="K44" s="35">
        <v>2</v>
      </c>
      <c r="L44" s="35">
        <v>15</v>
      </c>
      <c r="M44" s="57"/>
      <c r="N44" s="57"/>
      <c r="O44" s="57">
        <v>2.63</v>
      </c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>
      <c r="A45" s="103"/>
      <c r="B45" s="103"/>
      <c r="C45" s="35" t="s">
        <v>43</v>
      </c>
      <c r="D45" s="71">
        <v>53.08</v>
      </c>
      <c r="E45" s="71">
        <v>38.04</v>
      </c>
      <c r="F45" s="71">
        <v>1</v>
      </c>
      <c r="G45" s="35"/>
      <c r="H45" s="35"/>
      <c r="I45" s="35" t="s">
        <v>41</v>
      </c>
      <c r="J45" s="35">
        <v>0.53</v>
      </c>
      <c r="K45" s="35">
        <v>2.5</v>
      </c>
      <c r="L45" s="35">
        <v>12</v>
      </c>
      <c r="M45" s="57"/>
      <c r="N45" s="57"/>
      <c r="O45" s="57">
        <v>2.61</v>
      </c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7.100000000000001" customHeight="1">
      <c r="A46" s="103" t="s">
        <v>11</v>
      </c>
      <c r="B46" s="103" t="s">
        <v>569</v>
      </c>
      <c r="C46" s="35" t="s">
        <v>671</v>
      </c>
      <c r="D46" s="71"/>
      <c r="E46" s="71"/>
      <c r="F46" s="71"/>
      <c r="G46" s="35"/>
      <c r="H46" s="35" t="s">
        <v>44</v>
      </c>
      <c r="I46" s="35" t="s">
        <v>21</v>
      </c>
      <c r="J46" s="35" t="s">
        <v>45</v>
      </c>
      <c r="K46" s="35" t="s">
        <v>46</v>
      </c>
      <c r="L46" s="35" t="s">
        <v>47</v>
      </c>
      <c r="M46" s="57">
        <v>17.100000000000001</v>
      </c>
      <c r="N46" s="57" t="s">
        <v>48</v>
      </c>
      <c r="O46" s="57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7.100000000000001" customHeight="1">
      <c r="A47" s="103"/>
      <c r="B47" s="103"/>
      <c r="C47" s="35" t="s">
        <v>49</v>
      </c>
      <c r="D47" s="71"/>
      <c r="E47" s="71"/>
      <c r="F47" s="71"/>
      <c r="G47" s="35"/>
      <c r="H47" s="35" t="s">
        <v>22</v>
      </c>
      <c r="I47" s="35" t="s">
        <v>21</v>
      </c>
      <c r="J47" s="35">
        <v>0.35</v>
      </c>
      <c r="K47" s="35">
        <v>1.9</v>
      </c>
      <c r="L47" s="35" t="s">
        <v>50</v>
      </c>
      <c r="M47" s="57" t="s">
        <v>51</v>
      </c>
      <c r="N47" s="57" t="s">
        <v>52</v>
      </c>
      <c r="O47" s="57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7.100000000000001" customHeight="1">
      <c r="A48" s="103"/>
      <c r="B48" s="103"/>
      <c r="C48" s="35" t="s">
        <v>672</v>
      </c>
      <c r="D48" s="71"/>
      <c r="E48" s="71"/>
      <c r="F48" s="71"/>
      <c r="G48" s="35"/>
      <c r="H48" s="35" t="s">
        <v>20</v>
      </c>
      <c r="I48" s="35" t="s">
        <v>21</v>
      </c>
      <c r="J48" s="35">
        <v>0.35</v>
      </c>
      <c r="K48" s="35">
        <v>0.9</v>
      </c>
      <c r="L48" s="35">
        <v>5</v>
      </c>
      <c r="M48" s="57" t="s">
        <v>53</v>
      </c>
      <c r="N48" s="57">
        <v>0.5</v>
      </c>
      <c r="O48" s="57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>
      <c r="A49" s="103" t="s">
        <v>455</v>
      </c>
      <c r="B49" s="103" t="s">
        <v>10</v>
      </c>
      <c r="C49" s="35" t="s">
        <v>10</v>
      </c>
      <c r="D49" s="71">
        <v>45</v>
      </c>
      <c r="E49" s="71">
        <v>43</v>
      </c>
      <c r="F49" s="71">
        <v>12</v>
      </c>
      <c r="G49" s="35"/>
      <c r="H49" s="35"/>
      <c r="I49" s="35"/>
      <c r="J49" s="35"/>
      <c r="K49" s="35">
        <v>0.7</v>
      </c>
      <c r="L49" s="35">
        <v>7</v>
      </c>
      <c r="M49" s="57"/>
      <c r="N49" s="57"/>
      <c r="O49" s="57">
        <v>2.95</v>
      </c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>
      <c r="A50" s="103"/>
      <c r="B50" s="103"/>
      <c r="C50" s="73" t="s">
        <v>673</v>
      </c>
      <c r="D50" s="71">
        <v>46</v>
      </c>
      <c r="E50" s="71">
        <v>53</v>
      </c>
      <c r="F50" s="71">
        <v>1</v>
      </c>
      <c r="G50" s="35"/>
      <c r="H50" s="35"/>
      <c r="I50" s="35"/>
      <c r="J50" s="35">
        <v>0.5</v>
      </c>
      <c r="K50" s="35">
        <v>2</v>
      </c>
      <c r="L50" s="35">
        <v>5.0999999999999996</v>
      </c>
      <c r="M50" s="57"/>
      <c r="N50" s="57"/>
      <c r="O50" s="57">
        <v>2.85</v>
      </c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>
      <c r="A51" s="103"/>
      <c r="B51" s="103"/>
      <c r="C51" s="35" t="s">
        <v>54</v>
      </c>
      <c r="D51" s="71">
        <v>45</v>
      </c>
      <c r="E51" s="71">
        <v>45.6</v>
      </c>
      <c r="F51" s="71">
        <v>9.4</v>
      </c>
      <c r="G51" s="35"/>
      <c r="H51" s="35"/>
      <c r="I51" s="35"/>
      <c r="J51" s="35"/>
      <c r="K51" s="35"/>
      <c r="L51" s="35"/>
      <c r="M51" s="57"/>
      <c r="N51" s="57"/>
      <c r="O51" s="57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>
      <c r="A52" s="103"/>
      <c r="B52" s="103"/>
      <c r="C52" s="35" t="s">
        <v>55</v>
      </c>
      <c r="D52" s="71">
        <v>44</v>
      </c>
      <c r="E52" s="71">
        <v>47.8</v>
      </c>
      <c r="F52" s="71">
        <v>8.1999999999999993</v>
      </c>
      <c r="G52" s="35"/>
      <c r="H52" s="35"/>
      <c r="I52" s="35"/>
      <c r="J52" s="35"/>
      <c r="K52" s="35"/>
      <c r="L52" s="35"/>
      <c r="M52" s="57"/>
      <c r="N52" s="57"/>
      <c r="O52" s="57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>
      <c r="A53" s="103"/>
      <c r="B53" s="103"/>
      <c r="C53" s="35" t="s">
        <v>56</v>
      </c>
      <c r="D53" s="71">
        <v>45</v>
      </c>
      <c r="E53" s="71">
        <v>47.8</v>
      </c>
      <c r="F53" s="71">
        <v>7.2</v>
      </c>
      <c r="G53" s="35"/>
      <c r="H53" s="35"/>
      <c r="I53" s="35"/>
      <c r="J53" s="35"/>
      <c r="K53" s="35"/>
      <c r="L53" s="35"/>
      <c r="M53" s="57"/>
      <c r="N53" s="57"/>
      <c r="O53" s="57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>
      <c r="A54" s="103"/>
      <c r="B54" s="103"/>
      <c r="C54" s="35" t="s">
        <v>57</v>
      </c>
      <c r="D54" s="71">
        <v>46</v>
      </c>
      <c r="E54" s="71">
        <v>47.8</v>
      </c>
      <c r="F54" s="71">
        <v>6.2</v>
      </c>
      <c r="G54" s="35"/>
      <c r="H54" s="35"/>
      <c r="I54" s="35"/>
      <c r="J54" s="35"/>
      <c r="K54" s="35"/>
      <c r="L54" s="35"/>
      <c r="M54" s="57"/>
      <c r="N54" s="57"/>
      <c r="O54" s="57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>
      <c r="A55" s="103"/>
      <c r="B55" s="103"/>
      <c r="C55" s="35" t="s">
        <v>58</v>
      </c>
      <c r="D55" s="71">
        <v>46</v>
      </c>
      <c r="E55" s="71">
        <v>48.8</v>
      </c>
      <c r="F55" s="71">
        <v>5.2</v>
      </c>
      <c r="G55" s="35"/>
      <c r="H55" s="35"/>
      <c r="I55" s="35"/>
      <c r="J55" s="35"/>
      <c r="K55" s="35"/>
      <c r="L55" s="35"/>
      <c r="M55" s="57"/>
      <c r="N55" s="57"/>
      <c r="O55" s="57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>
      <c r="A56" s="103"/>
      <c r="B56" s="103"/>
      <c r="C56" s="73" t="s">
        <v>674</v>
      </c>
      <c r="D56" s="71">
        <v>39</v>
      </c>
      <c r="E56" s="71">
        <v>60</v>
      </c>
      <c r="F56" s="71">
        <v>1</v>
      </c>
      <c r="G56" s="35"/>
      <c r="H56" s="35"/>
      <c r="I56" s="35"/>
      <c r="J56" s="35">
        <v>0.5</v>
      </c>
      <c r="K56" s="35">
        <v>1.5</v>
      </c>
      <c r="L56" s="35">
        <v>4.5</v>
      </c>
      <c r="M56" s="57"/>
      <c r="N56" s="57"/>
      <c r="O56" s="57">
        <v>2.82</v>
      </c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>
      <c r="A57" s="103"/>
      <c r="B57" s="103"/>
      <c r="C57" s="73" t="s">
        <v>675</v>
      </c>
      <c r="D57" s="71">
        <v>26</v>
      </c>
      <c r="E57" s="71">
        <v>73</v>
      </c>
      <c r="F57" s="71">
        <v>1</v>
      </c>
      <c r="G57" s="35"/>
      <c r="H57" s="35"/>
      <c r="I57" s="35"/>
      <c r="J57" s="35">
        <v>0.32</v>
      </c>
      <c r="K57" s="35">
        <v>1.1000000000000001</v>
      </c>
      <c r="L57" s="35">
        <v>3</v>
      </c>
      <c r="M57" s="57"/>
      <c r="N57" s="57"/>
      <c r="O57" s="57">
        <v>2.87</v>
      </c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31.5">
      <c r="A58" s="103"/>
      <c r="B58" s="103"/>
      <c r="C58" s="73" t="s">
        <v>676</v>
      </c>
      <c r="D58" s="71">
        <v>42</v>
      </c>
      <c r="E58" s="71">
        <v>57</v>
      </c>
      <c r="F58" s="71">
        <v>1</v>
      </c>
      <c r="G58" s="35"/>
      <c r="H58" s="35"/>
      <c r="I58" s="35"/>
      <c r="J58" s="35">
        <v>0.5</v>
      </c>
      <c r="K58" s="35">
        <v>1.7</v>
      </c>
      <c r="L58" s="35">
        <v>5</v>
      </c>
      <c r="M58" s="57"/>
      <c r="N58" s="57"/>
      <c r="O58" s="57">
        <v>2.6</v>
      </c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>
      <c r="A59" s="103" t="s">
        <v>456</v>
      </c>
      <c r="B59" s="103" t="s">
        <v>27</v>
      </c>
      <c r="C59" s="35" t="s">
        <v>106</v>
      </c>
      <c r="D59" s="71">
        <v>60</v>
      </c>
      <c r="E59" s="71">
        <v>33</v>
      </c>
      <c r="F59" s="71">
        <v>7</v>
      </c>
      <c r="G59" s="35"/>
      <c r="H59" s="35"/>
      <c r="I59" s="35"/>
      <c r="J59" s="35">
        <v>0.18</v>
      </c>
      <c r="K59" s="35">
        <v>2.1</v>
      </c>
      <c r="L59" s="35">
        <v>9</v>
      </c>
      <c r="M59" s="57"/>
      <c r="N59" s="57"/>
      <c r="O59" s="57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>
      <c r="A60" s="103"/>
      <c r="B60" s="103"/>
      <c r="C60" s="35" t="s">
        <v>5</v>
      </c>
      <c r="D60" s="71">
        <v>60</v>
      </c>
      <c r="E60" s="71">
        <v>59</v>
      </c>
      <c r="F60" s="71">
        <v>1</v>
      </c>
      <c r="G60" s="35"/>
      <c r="H60" s="35"/>
      <c r="I60" s="35"/>
      <c r="J60" s="35">
        <v>1</v>
      </c>
      <c r="K60" s="35">
        <v>3.1</v>
      </c>
      <c r="L60" s="35">
        <v>8</v>
      </c>
      <c r="M60" s="57"/>
      <c r="N60" s="57"/>
      <c r="O60" s="57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>
      <c r="A61" s="103"/>
      <c r="B61" s="103"/>
      <c r="C61" s="35" t="s">
        <v>6</v>
      </c>
      <c r="D61" s="71">
        <v>60</v>
      </c>
      <c r="E61" s="71">
        <v>56</v>
      </c>
      <c r="F61" s="71">
        <v>4</v>
      </c>
      <c r="G61" s="35"/>
      <c r="H61" s="35"/>
      <c r="I61" s="35"/>
      <c r="J61" s="35">
        <v>0.18</v>
      </c>
      <c r="K61" s="35">
        <v>1.5</v>
      </c>
      <c r="L61" s="35">
        <v>11</v>
      </c>
      <c r="M61" s="57"/>
      <c r="N61" s="57"/>
      <c r="O61" s="57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>
      <c r="A62" s="103" t="s">
        <v>125</v>
      </c>
      <c r="B62" s="103" t="s">
        <v>16</v>
      </c>
      <c r="C62" s="35" t="s">
        <v>126</v>
      </c>
      <c r="D62" s="71">
        <v>17</v>
      </c>
      <c r="E62" s="71">
        <v>74.5</v>
      </c>
      <c r="F62" s="71">
        <v>8.5</v>
      </c>
      <c r="G62" s="35"/>
      <c r="H62" s="35"/>
      <c r="I62" s="35"/>
      <c r="J62" s="35">
        <v>0.14000000000000001</v>
      </c>
      <c r="K62" s="35">
        <v>0.42</v>
      </c>
      <c r="L62" s="35">
        <v>2.6</v>
      </c>
      <c r="M62" s="57"/>
      <c r="N62" s="57"/>
      <c r="O62" s="57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>
      <c r="A63" s="103"/>
      <c r="B63" s="103"/>
      <c r="C63" s="35" t="s">
        <v>127</v>
      </c>
      <c r="D63" s="71">
        <v>27</v>
      </c>
      <c r="E63" s="71">
        <v>67</v>
      </c>
      <c r="F63" s="71">
        <v>6</v>
      </c>
      <c r="G63" s="35"/>
      <c r="H63" s="35"/>
      <c r="I63" s="35"/>
      <c r="J63" s="35">
        <v>0.19</v>
      </c>
      <c r="K63" s="35">
        <v>0.85</v>
      </c>
      <c r="L63" s="35">
        <v>3.5</v>
      </c>
      <c r="M63" s="57"/>
      <c r="N63" s="57"/>
      <c r="O63" s="57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>
      <c r="A64" s="103"/>
      <c r="B64" s="103"/>
      <c r="C64" s="35" t="s">
        <v>128</v>
      </c>
      <c r="D64" s="71">
        <v>35</v>
      </c>
      <c r="E64" s="71">
        <v>61.5</v>
      </c>
      <c r="F64" s="71">
        <v>3.5</v>
      </c>
      <c r="G64" s="35"/>
      <c r="H64" s="35"/>
      <c r="I64" s="35"/>
      <c r="J64" s="35">
        <v>0.36</v>
      </c>
      <c r="K64" s="35">
        <v>2.2999999999999998</v>
      </c>
      <c r="L64" s="35">
        <v>4.3</v>
      </c>
      <c r="M64" s="57"/>
      <c r="N64" s="57"/>
      <c r="O64" s="57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>
      <c r="A65" s="103"/>
      <c r="B65" s="103"/>
      <c r="C65" s="35" t="s">
        <v>129</v>
      </c>
      <c r="D65" s="71">
        <v>40</v>
      </c>
      <c r="E65" s="71">
        <v>58</v>
      </c>
      <c r="F65" s="71">
        <v>2</v>
      </c>
      <c r="G65" s="35"/>
      <c r="H65" s="35"/>
      <c r="I65" s="35"/>
      <c r="J65" s="35">
        <v>0.7</v>
      </c>
      <c r="K65" s="35">
        <v>2.7</v>
      </c>
      <c r="L65" s="35">
        <v>4.9000000000000004</v>
      </c>
      <c r="M65" s="57"/>
      <c r="N65" s="57"/>
      <c r="O65" s="57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>
      <c r="A66" s="35" t="s">
        <v>107</v>
      </c>
      <c r="B66" s="35" t="s">
        <v>108</v>
      </c>
      <c r="C66" s="35" t="s">
        <v>5</v>
      </c>
      <c r="D66" s="71">
        <v>41</v>
      </c>
      <c r="E66" s="71">
        <v>58</v>
      </c>
      <c r="F66" s="71">
        <v>1</v>
      </c>
      <c r="G66" s="35"/>
      <c r="H66" s="35"/>
      <c r="I66" s="35"/>
      <c r="J66" s="35"/>
      <c r="K66" s="35"/>
      <c r="L66" s="35"/>
      <c r="M66" s="57"/>
      <c r="N66" s="57"/>
      <c r="O66" s="57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>
      <c r="A67" s="103" t="s">
        <v>109</v>
      </c>
      <c r="B67" s="103" t="s">
        <v>110</v>
      </c>
      <c r="C67" s="35" t="s">
        <v>130</v>
      </c>
      <c r="D67" s="71">
        <v>46.3</v>
      </c>
      <c r="E67" s="71">
        <v>51.8</v>
      </c>
      <c r="F67" s="71">
        <v>1.83</v>
      </c>
      <c r="G67" s="35"/>
      <c r="H67" s="35" t="s">
        <v>22</v>
      </c>
      <c r="I67" s="35" t="s">
        <v>21</v>
      </c>
      <c r="J67" s="35"/>
      <c r="K67" s="35"/>
      <c r="L67" s="35"/>
      <c r="M67" s="57">
        <v>14</v>
      </c>
      <c r="N67" s="57">
        <v>1.79</v>
      </c>
      <c r="O67" s="57">
        <v>2.25</v>
      </c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>
      <c r="A68" s="103"/>
      <c r="B68" s="103"/>
      <c r="C68" s="35" t="s">
        <v>59</v>
      </c>
      <c r="D68" s="71">
        <v>37.799999999999997</v>
      </c>
      <c r="E68" s="71">
        <v>61.3</v>
      </c>
      <c r="F68" s="71">
        <v>0.93</v>
      </c>
      <c r="G68" s="35"/>
      <c r="H68" s="35" t="s">
        <v>22</v>
      </c>
      <c r="I68" s="35" t="s">
        <v>21</v>
      </c>
      <c r="J68" s="35"/>
      <c r="K68" s="35"/>
      <c r="L68" s="35"/>
      <c r="M68" s="57">
        <v>10.6</v>
      </c>
      <c r="N68" s="57">
        <v>1.26</v>
      </c>
      <c r="O68" s="57">
        <v>2.36</v>
      </c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>
      <c r="A69" s="103"/>
      <c r="B69" s="103"/>
      <c r="C69" s="35" t="s">
        <v>131</v>
      </c>
      <c r="D69" s="71">
        <v>45.7</v>
      </c>
      <c r="E69" s="71">
        <v>54.1</v>
      </c>
      <c r="F69" s="71">
        <v>0.13</v>
      </c>
      <c r="G69" s="35"/>
      <c r="H69" s="35" t="s">
        <v>20</v>
      </c>
      <c r="I69" s="35" t="s">
        <v>21</v>
      </c>
      <c r="J69" s="35"/>
      <c r="K69" s="35"/>
      <c r="L69" s="35"/>
      <c r="M69" s="57">
        <v>5.6</v>
      </c>
      <c r="N69" s="57">
        <v>1.03</v>
      </c>
      <c r="O69" s="57">
        <v>2.25</v>
      </c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>
      <c r="A70" s="103"/>
      <c r="B70" s="103"/>
      <c r="C70" s="35" t="s">
        <v>132</v>
      </c>
      <c r="D70" s="71">
        <v>40.700000000000003</v>
      </c>
      <c r="E70" s="71">
        <v>59</v>
      </c>
      <c r="F70" s="71">
        <v>0.33</v>
      </c>
      <c r="G70" s="35"/>
      <c r="H70" s="35" t="s">
        <v>22</v>
      </c>
      <c r="I70" s="35" t="s">
        <v>21</v>
      </c>
      <c r="J70" s="35"/>
      <c r="K70" s="35"/>
      <c r="L70" s="35"/>
      <c r="M70" s="57">
        <v>8.2799999999999994</v>
      </c>
      <c r="N70" s="57">
        <v>1.58</v>
      </c>
      <c r="O70" s="57">
        <v>2.44</v>
      </c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>
      <c r="A71" s="103"/>
      <c r="B71" s="103"/>
      <c r="C71" s="35" t="s">
        <v>60</v>
      </c>
      <c r="D71" s="71">
        <v>44</v>
      </c>
      <c r="E71" s="71">
        <v>54.8</v>
      </c>
      <c r="F71" s="71">
        <v>1.19</v>
      </c>
      <c r="G71" s="35"/>
      <c r="H71" s="35" t="s">
        <v>22</v>
      </c>
      <c r="I71" s="35" t="s">
        <v>21</v>
      </c>
      <c r="J71" s="35"/>
      <c r="K71" s="35"/>
      <c r="L71" s="35"/>
      <c r="M71" s="57">
        <v>11.7</v>
      </c>
      <c r="N71" s="57">
        <v>1.36</v>
      </c>
      <c r="O71" s="57">
        <v>2.29</v>
      </c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>
      <c r="A72" s="103"/>
      <c r="B72" s="103"/>
      <c r="C72" s="35" t="s">
        <v>133</v>
      </c>
      <c r="D72" s="71">
        <v>45.3</v>
      </c>
      <c r="E72" s="71">
        <v>54.2</v>
      </c>
      <c r="F72" s="71">
        <v>0.47</v>
      </c>
      <c r="G72" s="35"/>
      <c r="H72" s="35" t="s">
        <v>22</v>
      </c>
      <c r="I72" s="35" t="s">
        <v>21</v>
      </c>
      <c r="J72" s="35"/>
      <c r="K72" s="35"/>
      <c r="L72" s="35"/>
      <c r="M72" s="57">
        <v>11.2</v>
      </c>
      <c r="N72" s="57">
        <v>1.32</v>
      </c>
      <c r="O72" s="57">
        <v>2.48</v>
      </c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>
      <c r="A73" s="103"/>
      <c r="B73" s="103"/>
      <c r="C73" s="35" t="s">
        <v>134</v>
      </c>
      <c r="D73" s="71">
        <v>47.6</v>
      </c>
      <c r="E73" s="71">
        <v>52</v>
      </c>
      <c r="F73" s="71">
        <v>0.39</v>
      </c>
      <c r="G73" s="35"/>
      <c r="H73" s="35" t="s">
        <v>22</v>
      </c>
      <c r="I73" s="35" t="s">
        <v>21</v>
      </c>
      <c r="J73" s="35"/>
      <c r="K73" s="35"/>
      <c r="L73" s="35"/>
      <c r="M73" s="57">
        <v>6.87</v>
      </c>
      <c r="N73" s="57">
        <v>1.26</v>
      </c>
      <c r="O73" s="57">
        <v>2.4</v>
      </c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>
      <c r="A74" s="103" t="s">
        <v>111</v>
      </c>
      <c r="B74" s="103" t="s">
        <v>10</v>
      </c>
      <c r="C74" s="35" t="s">
        <v>135</v>
      </c>
      <c r="D74" s="71">
        <v>45</v>
      </c>
      <c r="E74" s="71">
        <v>53.5</v>
      </c>
      <c r="F74" s="71">
        <v>1.5</v>
      </c>
      <c r="G74" s="35"/>
      <c r="H74" s="35" t="s">
        <v>22</v>
      </c>
      <c r="I74" s="35" t="s">
        <v>21</v>
      </c>
      <c r="J74" s="35"/>
      <c r="K74" s="35"/>
      <c r="L74" s="35"/>
      <c r="M74" s="57">
        <v>10.65</v>
      </c>
      <c r="N74" s="57">
        <v>1.43</v>
      </c>
      <c r="O74" s="57">
        <v>2.4300000000000002</v>
      </c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>
      <c r="A75" s="103"/>
      <c r="B75" s="103"/>
      <c r="C75" s="35" t="s">
        <v>136</v>
      </c>
      <c r="D75" s="71">
        <v>40</v>
      </c>
      <c r="E75" s="71">
        <v>57.8</v>
      </c>
      <c r="F75" s="71">
        <v>2.2000000000000002</v>
      </c>
      <c r="G75" s="35"/>
      <c r="H75" s="35" t="s">
        <v>22</v>
      </c>
      <c r="I75" s="35" t="s">
        <v>21</v>
      </c>
      <c r="J75" s="35"/>
      <c r="K75" s="35"/>
      <c r="L75" s="35"/>
      <c r="M75" s="57">
        <v>9</v>
      </c>
      <c r="N75" s="57">
        <v>1.36</v>
      </c>
      <c r="O75" s="57">
        <v>2.6</v>
      </c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>
      <c r="A76" s="103"/>
      <c r="B76" s="103"/>
      <c r="C76" s="73" t="s">
        <v>677</v>
      </c>
      <c r="D76" s="71">
        <v>46</v>
      </c>
      <c r="E76" s="71">
        <v>42</v>
      </c>
      <c r="F76" s="71">
        <v>12</v>
      </c>
      <c r="G76" s="35"/>
      <c r="H76" s="35" t="s">
        <v>26</v>
      </c>
      <c r="I76" s="35" t="s">
        <v>21</v>
      </c>
      <c r="J76" s="35"/>
      <c r="K76" s="35"/>
      <c r="L76" s="35"/>
      <c r="M76" s="57">
        <v>93</v>
      </c>
      <c r="N76" s="57">
        <v>1.1000000000000001</v>
      </c>
      <c r="O76" s="57">
        <v>2.85</v>
      </c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>
      <c r="A77" s="103"/>
      <c r="B77" s="103"/>
      <c r="C77" s="73" t="s">
        <v>678</v>
      </c>
      <c r="D77" s="71">
        <v>48</v>
      </c>
      <c r="E77" s="71">
        <v>45.7</v>
      </c>
      <c r="F77" s="71">
        <v>6.5</v>
      </c>
      <c r="G77" s="35"/>
      <c r="H77" s="35" t="s">
        <v>26</v>
      </c>
      <c r="I77" s="35" t="s">
        <v>21</v>
      </c>
      <c r="J77" s="35"/>
      <c r="K77" s="35"/>
      <c r="L77" s="35"/>
      <c r="M77" s="57">
        <v>31</v>
      </c>
      <c r="N77" s="57">
        <v>2.6</v>
      </c>
      <c r="O77" s="57">
        <v>2.81</v>
      </c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>
      <c r="A78" s="103" t="s">
        <v>112</v>
      </c>
      <c r="B78" s="103" t="s">
        <v>185</v>
      </c>
      <c r="C78" s="35" t="s">
        <v>138</v>
      </c>
      <c r="D78" s="71">
        <v>22.9</v>
      </c>
      <c r="E78" s="71">
        <v>67.599999999999994</v>
      </c>
      <c r="F78" s="71">
        <v>9.5</v>
      </c>
      <c r="G78" s="35"/>
      <c r="H78" s="35" t="s">
        <v>17</v>
      </c>
      <c r="I78" s="35" t="s">
        <v>18</v>
      </c>
      <c r="J78" s="35"/>
      <c r="K78" s="35"/>
      <c r="L78" s="35"/>
      <c r="M78" s="57">
        <v>21</v>
      </c>
      <c r="N78" s="57">
        <v>1.4</v>
      </c>
      <c r="O78" s="57">
        <v>2.57</v>
      </c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>
      <c r="A79" s="103"/>
      <c r="B79" s="103"/>
      <c r="C79" s="35" t="s">
        <v>6</v>
      </c>
      <c r="D79" s="71">
        <v>31.8</v>
      </c>
      <c r="E79" s="71">
        <v>64.900000000000006</v>
      </c>
      <c r="F79" s="71">
        <v>3.3</v>
      </c>
      <c r="G79" s="35"/>
      <c r="H79" s="35" t="s">
        <v>22</v>
      </c>
      <c r="I79" s="35" t="s">
        <v>21</v>
      </c>
      <c r="J79" s="35"/>
      <c r="K79" s="35"/>
      <c r="L79" s="35"/>
      <c r="M79" s="57">
        <v>21</v>
      </c>
      <c r="N79" s="57">
        <v>1.4</v>
      </c>
      <c r="O79" s="57">
        <v>2.39</v>
      </c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>
      <c r="A80" s="103"/>
      <c r="B80" s="103"/>
      <c r="C80" s="35" t="s">
        <v>139</v>
      </c>
      <c r="D80" s="71">
        <v>32.700000000000003</v>
      </c>
      <c r="E80" s="71">
        <v>63.8</v>
      </c>
      <c r="F80" s="71">
        <v>3.4</v>
      </c>
      <c r="G80" s="35"/>
      <c r="H80" s="35" t="s">
        <v>20</v>
      </c>
      <c r="I80" s="35" t="s">
        <v>18</v>
      </c>
      <c r="J80" s="35"/>
      <c r="K80" s="35"/>
      <c r="L80" s="35"/>
      <c r="M80" s="57">
        <v>13</v>
      </c>
      <c r="N80" s="57">
        <v>0.5</v>
      </c>
      <c r="O80" s="57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>
      <c r="A81" s="103"/>
      <c r="B81" s="103"/>
      <c r="C81" s="35" t="s">
        <v>5</v>
      </c>
      <c r="D81" s="71">
        <v>26.3</v>
      </c>
      <c r="E81" s="71">
        <v>71.2</v>
      </c>
      <c r="F81" s="71">
        <v>2.5</v>
      </c>
      <c r="G81" s="35"/>
      <c r="H81" s="35" t="s">
        <v>20</v>
      </c>
      <c r="I81" s="35" t="s">
        <v>21</v>
      </c>
      <c r="J81" s="35"/>
      <c r="K81" s="35"/>
      <c r="L81" s="35"/>
      <c r="M81" s="57">
        <v>7</v>
      </c>
      <c r="N81" s="57">
        <v>0.7</v>
      </c>
      <c r="O81" s="57">
        <v>2.41</v>
      </c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>
      <c r="A82" s="103" t="s">
        <v>113</v>
      </c>
      <c r="B82" s="103" t="s">
        <v>114</v>
      </c>
      <c r="C82" s="35" t="s">
        <v>140</v>
      </c>
      <c r="D82" s="71">
        <v>4</v>
      </c>
      <c r="E82" s="71">
        <v>91.5</v>
      </c>
      <c r="F82" s="71">
        <v>4.5</v>
      </c>
      <c r="G82" s="35"/>
      <c r="H82" s="35"/>
      <c r="I82" s="35" t="s">
        <v>141</v>
      </c>
      <c r="J82" s="35">
        <v>0.2</v>
      </c>
      <c r="K82" s="35">
        <v>0.8</v>
      </c>
      <c r="L82" s="35">
        <v>1.8</v>
      </c>
      <c r="M82" s="57"/>
      <c r="N82" s="57"/>
      <c r="O82" s="57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>
      <c r="A83" s="103"/>
      <c r="B83" s="103"/>
      <c r="C83" s="35" t="s">
        <v>5</v>
      </c>
      <c r="D83" s="71">
        <v>48</v>
      </c>
      <c r="E83" s="71">
        <v>51.7</v>
      </c>
      <c r="F83" s="71">
        <v>0.3</v>
      </c>
      <c r="G83" s="35"/>
      <c r="H83" s="35"/>
      <c r="I83" s="35"/>
      <c r="J83" s="35">
        <v>0.5</v>
      </c>
      <c r="K83" s="35">
        <v>0.98</v>
      </c>
      <c r="L83" s="35">
        <v>9</v>
      </c>
      <c r="M83" s="57"/>
      <c r="N83" s="57"/>
      <c r="O83" s="57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>
      <c r="A84" s="103"/>
      <c r="B84" s="103"/>
      <c r="C84" s="35" t="s">
        <v>142</v>
      </c>
      <c r="D84" s="71">
        <v>44.8</v>
      </c>
      <c r="E84" s="71">
        <v>50.7</v>
      </c>
      <c r="F84" s="71">
        <v>4.5</v>
      </c>
      <c r="G84" s="35"/>
      <c r="H84" s="35"/>
      <c r="I84" s="35"/>
      <c r="J84" s="35">
        <v>0.4</v>
      </c>
      <c r="K84" s="35">
        <v>0.9</v>
      </c>
      <c r="L84" s="35">
        <v>9</v>
      </c>
      <c r="M84" s="57"/>
      <c r="N84" s="57"/>
      <c r="O84" s="57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>
      <c r="A85" s="35" t="s">
        <v>189</v>
      </c>
      <c r="B85" s="35" t="s">
        <v>237</v>
      </c>
      <c r="C85" s="35" t="s">
        <v>5</v>
      </c>
      <c r="D85" s="71">
        <v>48</v>
      </c>
      <c r="E85" s="71">
        <v>48</v>
      </c>
      <c r="F85" s="71">
        <v>4</v>
      </c>
      <c r="G85" s="35"/>
      <c r="H85" s="35" t="s">
        <v>23</v>
      </c>
      <c r="I85" s="35"/>
      <c r="J85" s="35"/>
      <c r="K85" s="35"/>
      <c r="L85" s="35"/>
      <c r="M85" s="57">
        <v>5</v>
      </c>
      <c r="N85" s="57">
        <v>0.98</v>
      </c>
      <c r="O85" s="57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>
      <c r="A86" s="35" t="s">
        <v>190</v>
      </c>
      <c r="B86" s="35" t="s">
        <v>191</v>
      </c>
      <c r="C86" s="35" t="s">
        <v>5</v>
      </c>
      <c r="D86" s="71">
        <v>20</v>
      </c>
      <c r="E86" s="71">
        <v>78</v>
      </c>
      <c r="F86" s="71">
        <v>2</v>
      </c>
      <c r="G86" s="35"/>
      <c r="H86" s="35" t="s">
        <v>22</v>
      </c>
      <c r="I86" s="35"/>
      <c r="J86" s="35"/>
      <c r="K86" s="35"/>
      <c r="L86" s="35"/>
      <c r="M86" s="57"/>
      <c r="N86" s="57"/>
      <c r="O86" s="57">
        <v>2.39</v>
      </c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>
      <c r="A87" s="35" t="s">
        <v>554</v>
      </c>
      <c r="B87" s="35" t="s">
        <v>191</v>
      </c>
      <c r="C87" s="35" t="s">
        <v>7</v>
      </c>
      <c r="D87" s="71">
        <v>46</v>
      </c>
      <c r="E87" s="71">
        <v>43</v>
      </c>
      <c r="F87" s="71">
        <v>11</v>
      </c>
      <c r="G87" s="35"/>
      <c r="H87" s="35" t="s">
        <v>234</v>
      </c>
      <c r="I87" s="35"/>
      <c r="J87" s="35"/>
      <c r="K87" s="35"/>
      <c r="L87" s="35"/>
      <c r="M87" s="57"/>
      <c r="N87" s="57"/>
      <c r="O87" s="57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>
      <c r="A88" s="35" t="s">
        <v>555</v>
      </c>
      <c r="B88" s="35" t="s">
        <v>185</v>
      </c>
      <c r="C88" s="35" t="s">
        <v>7</v>
      </c>
      <c r="D88" s="71">
        <v>40</v>
      </c>
      <c r="E88" s="71">
        <v>52</v>
      </c>
      <c r="F88" s="71">
        <v>8</v>
      </c>
      <c r="G88" s="35"/>
      <c r="H88" s="35" t="s">
        <v>235</v>
      </c>
      <c r="I88" s="35" t="s">
        <v>236</v>
      </c>
      <c r="J88" s="35"/>
      <c r="K88" s="35"/>
      <c r="L88" s="35"/>
      <c r="M88" s="57"/>
      <c r="N88" s="57"/>
      <c r="O88" s="57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>
      <c r="A89" s="35" t="s">
        <v>563</v>
      </c>
      <c r="B89" s="35" t="s">
        <v>191</v>
      </c>
      <c r="C89" s="35" t="s">
        <v>7</v>
      </c>
      <c r="D89" s="71">
        <v>46</v>
      </c>
      <c r="E89" s="71">
        <v>43</v>
      </c>
      <c r="F89" s="71">
        <v>11</v>
      </c>
      <c r="G89" s="35"/>
      <c r="H89" s="35" t="s">
        <v>234</v>
      </c>
      <c r="I89" s="35" t="s">
        <v>236</v>
      </c>
      <c r="J89" s="35"/>
      <c r="K89" s="35"/>
      <c r="L89" s="35"/>
      <c r="M89" s="57"/>
      <c r="N89" s="57"/>
      <c r="O89" s="57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>
      <c r="A90" s="103" t="s">
        <v>232</v>
      </c>
      <c r="B90" s="74" t="s">
        <v>393</v>
      </c>
      <c r="C90" s="103" t="s">
        <v>6</v>
      </c>
      <c r="D90" s="71"/>
      <c r="E90" s="71"/>
      <c r="F90" s="71">
        <v>2.2999999999999998</v>
      </c>
      <c r="G90" s="35"/>
      <c r="H90" s="35"/>
      <c r="I90" s="35" t="s">
        <v>236</v>
      </c>
      <c r="J90" s="35">
        <v>0.31</v>
      </c>
      <c r="K90" s="35"/>
      <c r="L90" s="35"/>
      <c r="M90" s="57">
        <v>22</v>
      </c>
      <c r="N90" s="57">
        <v>1.4</v>
      </c>
      <c r="O90" s="57">
        <v>2.3199999999999998</v>
      </c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>
      <c r="A91" s="103"/>
      <c r="B91" s="35" t="s">
        <v>237</v>
      </c>
      <c r="C91" s="103"/>
      <c r="D91" s="71"/>
      <c r="E91" s="71"/>
      <c r="F91" s="71">
        <v>2.1</v>
      </c>
      <c r="G91" s="35"/>
      <c r="H91" s="35"/>
      <c r="I91" s="35" t="s">
        <v>236</v>
      </c>
      <c r="J91" s="35">
        <v>0.43</v>
      </c>
      <c r="K91" s="35"/>
      <c r="L91" s="35"/>
      <c r="M91" s="57">
        <v>38</v>
      </c>
      <c r="N91" s="57">
        <v>6</v>
      </c>
      <c r="O91" s="57">
        <v>2.27</v>
      </c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>
      <c r="A92" s="103"/>
      <c r="B92" s="35" t="s">
        <v>27</v>
      </c>
      <c r="C92" s="103"/>
      <c r="D92" s="71"/>
      <c r="E92" s="71"/>
      <c r="F92" s="71">
        <v>4.3</v>
      </c>
      <c r="G92" s="35"/>
      <c r="H92" s="35"/>
      <c r="I92" s="35" t="s">
        <v>18</v>
      </c>
      <c r="J92" s="35">
        <v>0.18</v>
      </c>
      <c r="K92" s="35"/>
      <c r="L92" s="35"/>
      <c r="M92" s="57">
        <v>28</v>
      </c>
      <c r="N92" s="57">
        <v>0.3</v>
      </c>
      <c r="O92" s="57">
        <v>2.31</v>
      </c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>
      <c r="A93" s="103"/>
      <c r="B93" s="35" t="s">
        <v>392</v>
      </c>
      <c r="C93" s="103"/>
      <c r="D93" s="71"/>
      <c r="E93" s="71"/>
      <c r="F93" s="71">
        <v>3.2</v>
      </c>
      <c r="G93" s="35"/>
      <c r="H93" s="35"/>
      <c r="I93" s="35" t="s">
        <v>236</v>
      </c>
      <c r="J93" s="35">
        <v>0.4</v>
      </c>
      <c r="K93" s="35"/>
      <c r="L93" s="35"/>
      <c r="M93" s="57">
        <v>35</v>
      </c>
      <c r="N93" s="57">
        <v>3.9</v>
      </c>
      <c r="O93" s="57">
        <v>2.37</v>
      </c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>
      <c r="A94" s="103"/>
      <c r="B94" s="35" t="s">
        <v>246</v>
      </c>
      <c r="C94" s="103" t="s">
        <v>5</v>
      </c>
      <c r="D94" s="71"/>
      <c r="E94" s="71"/>
      <c r="F94" s="71">
        <v>0.7</v>
      </c>
      <c r="G94" s="35"/>
      <c r="H94" s="35"/>
      <c r="I94" s="35" t="s">
        <v>236</v>
      </c>
      <c r="J94" s="35">
        <v>0.35</v>
      </c>
      <c r="K94" s="35"/>
      <c r="L94" s="35"/>
      <c r="M94" s="57">
        <v>9</v>
      </c>
      <c r="N94" s="57">
        <v>0.7</v>
      </c>
      <c r="O94" s="57">
        <v>2.23</v>
      </c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>
      <c r="A95" s="103"/>
      <c r="B95" s="35" t="s">
        <v>237</v>
      </c>
      <c r="C95" s="103"/>
      <c r="D95" s="71"/>
      <c r="E95" s="71"/>
      <c r="F95" s="71">
        <v>1</v>
      </c>
      <c r="G95" s="35"/>
      <c r="H95" s="35"/>
      <c r="I95" s="35" t="s">
        <v>236</v>
      </c>
      <c r="J95" s="35">
        <v>0.72</v>
      </c>
      <c r="K95" s="35"/>
      <c r="L95" s="35"/>
      <c r="M95" s="57">
        <v>11</v>
      </c>
      <c r="N95" s="57">
        <v>1.1000000000000001</v>
      </c>
      <c r="O95" s="57">
        <v>2.34</v>
      </c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>
      <c r="A96" s="103"/>
      <c r="B96" s="35" t="s">
        <v>27</v>
      </c>
      <c r="C96" s="103"/>
      <c r="D96" s="71"/>
      <c r="E96" s="71"/>
      <c r="F96" s="71">
        <v>0.7</v>
      </c>
      <c r="G96" s="35"/>
      <c r="H96" s="35"/>
      <c r="I96" s="35" t="s">
        <v>236</v>
      </c>
      <c r="J96" s="35">
        <v>1</v>
      </c>
      <c r="K96" s="35"/>
      <c r="L96" s="35"/>
      <c r="M96" s="57">
        <v>6</v>
      </c>
      <c r="N96" s="57">
        <v>1.3</v>
      </c>
      <c r="O96" s="57">
        <v>2.37</v>
      </c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>
      <c r="A97" s="103"/>
      <c r="B97" s="35" t="s">
        <v>185</v>
      </c>
      <c r="C97" s="103"/>
      <c r="D97" s="71"/>
      <c r="E97" s="71"/>
      <c r="F97" s="71">
        <v>2.5</v>
      </c>
      <c r="G97" s="35"/>
      <c r="H97" s="35"/>
      <c r="I97" s="35" t="s">
        <v>236</v>
      </c>
      <c r="J97" s="35">
        <v>0.3</v>
      </c>
      <c r="K97" s="35"/>
      <c r="L97" s="35"/>
      <c r="M97" s="57">
        <v>7</v>
      </c>
      <c r="N97" s="57">
        <v>0.7</v>
      </c>
      <c r="O97" s="57">
        <v>2.41</v>
      </c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>
      <c r="A98" s="103" t="s">
        <v>233</v>
      </c>
      <c r="B98" s="103" t="s">
        <v>185</v>
      </c>
      <c r="C98" s="35" t="s">
        <v>238</v>
      </c>
      <c r="D98" s="71"/>
      <c r="E98" s="71"/>
      <c r="F98" s="71"/>
      <c r="G98" s="35"/>
      <c r="H98" s="35"/>
      <c r="I98" s="35"/>
      <c r="J98" s="35"/>
      <c r="K98" s="35"/>
      <c r="L98" s="35"/>
      <c r="M98" s="57"/>
      <c r="N98" s="57"/>
      <c r="O98" s="57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>
      <c r="A99" s="103"/>
      <c r="B99" s="103"/>
      <c r="C99" s="35" t="s">
        <v>148</v>
      </c>
      <c r="D99" s="71"/>
      <c r="E99" s="71"/>
      <c r="F99" s="71"/>
      <c r="G99" s="35"/>
      <c r="H99" s="35"/>
      <c r="I99" s="35"/>
      <c r="J99" s="35"/>
      <c r="K99" s="35"/>
      <c r="L99" s="35"/>
      <c r="M99" s="57"/>
      <c r="N99" s="57"/>
      <c r="O99" s="57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>
      <c r="A100" s="103"/>
      <c r="B100" s="103"/>
      <c r="C100" s="35" t="s">
        <v>239</v>
      </c>
      <c r="D100" s="71"/>
      <c r="E100" s="71"/>
      <c r="F100" s="71"/>
      <c r="G100" s="35"/>
      <c r="H100" s="35"/>
      <c r="I100" s="35"/>
      <c r="J100" s="35"/>
      <c r="K100" s="35"/>
      <c r="L100" s="35"/>
      <c r="M100" s="57"/>
      <c r="N100" s="57"/>
      <c r="O100" s="57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>
      <c r="A101" s="103"/>
      <c r="B101" s="103"/>
      <c r="C101" s="35" t="s">
        <v>150</v>
      </c>
      <c r="D101" s="71"/>
      <c r="E101" s="71"/>
      <c r="F101" s="71"/>
      <c r="G101" s="35"/>
      <c r="H101" s="35"/>
      <c r="I101" s="35"/>
      <c r="J101" s="35"/>
      <c r="K101" s="35"/>
      <c r="L101" s="35"/>
      <c r="M101" s="57"/>
      <c r="N101" s="57"/>
      <c r="O101" s="57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>
      <c r="A102" s="103"/>
      <c r="B102" s="103"/>
      <c r="C102" s="35" t="s">
        <v>240</v>
      </c>
      <c r="D102" s="71">
        <v>40</v>
      </c>
      <c r="E102" s="71">
        <v>59</v>
      </c>
      <c r="F102" s="71">
        <v>1</v>
      </c>
      <c r="G102" s="35"/>
      <c r="H102" s="35"/>
      <c r="I102" s="35"/>
      <c r="J102" s="35">
        <v>0.6</v>
      </c>
      <c r="K102" s="35">
        <v>1</v>
      </c>
      <c r="L102" s="35">
        <v>5</v>
      </c>
      <c r="M102" s="57"/>
      <c r="N102" s="57"/>
      <c r="O102" s="57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>
      <c r="A103" s="103"/>
      <c r="B103" s="103"/>
      <c r="C103" s="35" t="s">
        <v>241</v>
      </c>
      <c r="D103" s="71">
        <v>41</v>
      </c>
      <c r="E103" s="71">
        <v>58</v>
      </c>
      <c r="F103" s="71">
        <v>1</v>
      </c>
      <c r="G103" s="35"/>
      <c r="H103" s="35"/>
      <c r="I103" s="35"/>
      <c r="J103" s="35">
        <v>0.5</v>
      </c>
      <c r="K103" s="35">
        <v>0.9</v>
      </c>
      <c r="L103" s="35">
        <v>5</v>
      </c>
      <c r="M103" s="57"/>
      <c r="N103" s="57"/>
      <c r="O103" s="57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>
      <c r="A104" s="103"/>
      <c r="B104" s="103"/>
      <c r="C104" s="35" t="s">
        <v>242</v>
      </c>
      <c r="D104" s="71">
        <v>42</v>
      </c>
      <c r="E104" s="71">
        <v>57</v>
      </c>
      <c r="F104" s="71">
        <v>1</v>
      </c>
      <c r="G104" s="35"/>
      <c r="H104" s="35"/>
      <c r="I104" s="35"/>
      <c r="J104" s="35">
        <v>0.42</v>
      </c>
      <c r="K104" s="35">
        <v>0.9</v>
      </c>
      <c r="L104" s="35">
        <v>5</v>
      </c>
      <c r="M104" s="57"/>
      <c r="N104" s="57"/>
      <c r="O104" s="57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>
      <c r="A105" s="103"/>
      <c r="B105" s="103"/>
      <c r="C105" s="35" t="s">
        <v>243</v>
      </c>
      <c r="D105" s="71">
        <v>48</v>
      </c>
      <c r="E105" s="71">
        <v>51</v>
      </c>
      <c r="F105" s="71">
        <v>1</v>
      </c>
      <c r="G105" s="35"/>
      <c r="H105" s="35"/>
      <c r="I105" s="35"/>
      <c r="J105" s="35">
        <v>0.4</v>
      </c>
      <c r="K105" s="35">
        <v>0.8</v>
      </c>
      <c r="L105" s="35">
        <v>7</v>
      </c>
      <c r="M105" s="57"/>
      <c r="N105" s="57"/>
      <c r="O105" s="57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>
      <c r="A106" s="103" t="s">
        <v>570</v>
      </c>
      <c r="B106" s="103" t="s">
        <v>185</v>
      </c>
      <c r="C106" s="35" t="s">
        <v>253</v>
      </c>
      <c r="D106" s="71">
        <v>51</v>
      </c>
      <c r="E106" s="71">
        <v>48.6</v>
      </c>
      <c r="F106" s="71">
        <v>0.4</v>
      </c>
      <c r="G106" s="35"/>
      <c r="H106" s="35" t="s">
        <v>23</v>
      </c>
      <c r="I106" s="35" t="s">
        <v>18</v>
      </c>
      <c r="J106" s="35">
        <v>0.6</v>
      </c>
      <c r="K106" s="35">
        <v>2</v>
      </c>
      <c r="L106" s="35">
        <v>7</v>
      </c>
      <c r="M106" s="57">
        <v>11.7</v>
      </c>
      <c r="N106" s="57">
        <v>0.95</v>
      </c>
      <c r="O106" s="57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>
      <c r="A107" s="103"/>
      <c r="B107" s="103"/>
      <c r="C107" s="35" t="s">
        <v>254</v>
      </c>
      <c r="D107" s="71">
        <v>22</v>
      </c>
      <c r="E107" s="71">
        <v>76.599999999999994</v>
      </c>
      <c r="F107" s="71">
        <v>1.4</v>
      </c>
      <c r="G107" s="35"/>
      <c r="H107" s="35" t="s">
        <v>20</v>
      </c>
      <c r="I107" s="35" t="s">
        <v>18</v>
      </c>
      <c r="J107" s="35">
        <v>0.32</v>
      </c>
      <c r="K107" s="35">
        <v>0.6</v>
      </c>
      <c r="L107" s="35">
        <v>1.8</v>
      </c>
      <c r="M107" s="57">
        <v>5.6</v>
      </c>
      <c r="N107" s="57">
        <v>0.6</v>
      </c>
      <c r="O107" s="57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>
      <c r="A108" s="103"/>
      <c r="B108" s="103"/>
      <c r="C108" s="35" t="s">
        <v>255</v>
      </c>
      <c r="D108" s="71">
        <v>24</v>
      </c>
      <c r="E108" s="71">
        <v>73.900000000000006</v>
      </c>
      <c r="F108" s="71">
        <v>2.1</v>
      </c>
      <c r="G108" s="35"/>
      <c r="H108" s="35" t="s">
        <v>20</v>
      </c>
      <c r="I108" s="35" t="s">
        <v>18</v>
      </c>
      <c r="J108" s="35">
        <v>0.25</v>
      </c>
      <c r="K108" s="35">
        <v>0.6</v>
      </c>
      <c r="L108" s="35">
        <v>2</v>
      </c>
      <c r="M108" s="57">
        <v>8</v>
      </c>
      <c r="N108" s="57">
        <v>0.72</v>
      </c>
      <c r="O108" s="57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>
      <c r="A109" s="103"/>
      <c r="B109" s="103"/>
      <c r="C109" s="35" t="s">
        <v>256</v>
      </c>
      <c r="D109" s="71">
        <v>41</v>
      </c>
      <c r="E109" s="71">
        <v>57.7</v>
      </c>
      <c r="F109" s="71">
        <v>1.3</v>
      </c>
      <c r="G109" s="35"/>
      <c r="H109" s="35" t="s">
        <v>20</v>
      </c>
      <c r="I109" s="35" t="s">
        <v>18</v>
      </c>
      <c r="J109" s="35">
        <v>0.42</v>
      </c>
      <c r="K109" s="35">
        <v>1.3</v>
      </c>
      <c r="L109" s="35">
        <v>5</v>
      </c>
      <c r="M109" s="57">
        <v>11.9</v>
      </c>
      <c r="N109" s="57">
        <v>0.8</v>
      </c>
      <c r="O109" s="57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>
      <c r="A110" s="103"/>
      <c r="B110" s="103"/>
      <c r="C110" s="35" t="s">
        <v>257</v>
      </c>
      <c r="D110" s="71">
        <v>41.5</v>
      </c>
      <c r="E110" s="71">
        <v>56.85</v>
      </c>
      <c r="F110" s="71">
        <v>1.65</v>
      </c>
      <c r="G110" s="35"/>
      <c r="H110" s="35" t="s">
        <v>20</v>
      </c>
      <c r="I110" s="35" t="s">
        <v>18</v>
      </c>
      <c r="J110" s="35">
        <v>0.32</v>
      </c>
      <c r="K110" s="35">
        <v>0.95</v>
      </c>
      <c r="L110" s="35">
        <v>5</v>
      </c>
      <c r="M110" s="57">
        <v>15.6</v>
      </c>
      <c r="N110" s="57">
        <v>0.56000000000000005</v>
      </c>
      <c r="O110" s="57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.95" customHeight="1">
      <c r="A111" s="103"/>
      <c r="B111" s="103"/>
      <c r="C111" s="35" t="s">
        <v>258</v>
      </c>
      <c r="D111" s="71">
        <v>46.25</v>
      </c>
      <c r="E111" s="71">
        <v>52.72</v>
      </c>
      <c r="F111" s="71">
        <v>1.03</v>
      </c>
      <c r="G111" s="35"/>
      <c r="H111" s="35" t="s">
        <v>20</v>
      </c>
      <c r="I111" s="35" t="s">
        <v>18</v>
      </c>
      <c r="J111" s="35">
        <v>0.4</v>
      </c>
      <c r="K111" s="35">
        <v>1.3</v>
      </c>
      <c r="L111" s="35">
        <v>6.5</v>
      </c>
      <c r="M111" s="57">
        <v>16.2</v>
      </c>
      <c r="N111" s="57">
        <v>6.5000000000000002E-2</v>
      </c>
      <c r="O111" s="57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.75" customHeight="1">
      <c r="A112" s="103" t="s">
        <v>546</v>
      </c>
      <c r="B112" s="103" t="s">
        <v>250</v>
      </c>
      <c r="C112" s="35" t="s">
        <v>130</v>
      </c>
      <c r="D112" s="71">
        <v>45</v>
      </c>
      <c r="E112" s="71">
        <v>46.5</v>
      </c>
      <c r="F112" s="71">
        <v>8.5</v>
      </c>
      <c r="G112" s="35"/>
      <c r="H112" s="35" t="s">
        <v>26</v>
      </c>
      <c r="I112" s="35" t="s">
        <v>21</v>
      </c>
      <c r="J112" s="35">
        <v>0.127</v>
      </c>
      <c r="K112" s="35">
        <v>0.88900000000000001</v>
      </c>
      <c r="L112" s="35">
        <v>5.08</v>
      </c>
      <c r="M112" s="57"/>
      <c r="N112" s="57"/>
      <c r="O112" s="57">
        <v>2.4700000000000002</v>
      </c>
    </row>
    <row r="113" spans="1:26">
      <c r="A113" s="103"/>
      <c r="B113" s="103"/>
      <c r="C113" s="35" t="s">
        <v>259</v>
      </c>
      <c r="D113" s="71">
        <v>45</v>
      </c>
      <c r="E113" s="71">
        <v>54</v>
      </c>
      <c r="F113" s="71">
        <v>1</v>
      </c>
      <c r="G113" s="35"/>
      <c r="H113" s="35" t="s">
        <v>22</v>
      </c>
      <c r="I113" s="35" t="s">
        <v>21</v>
      </c>
      <c r="J113" s="35">
        <v>0.50800000000000001</v>
      </c>
      <c r="K113" s="35">
        <v>1.651</v>
      </c>
      <c r="L113" s="35">
        <v>4.8259999999999996</v>
      </c>
      <c r="M113" s="57"/>
      <c r="N113" s="57"/>
      <c r="O113" s="57">
        <v>2.4700000000000002</v>
      </c>
    </row>
    <row r="114" spans="1:26">
      <c r="A114" s="103"/>
      <c r="B114" s="103"/>
      <c r="C114" s="35" t="s">
        <v>260</v>
      </c>
      <c r="D114" s="71">
        <v>55</v>
      </c>
      <c r="E114" s="71">
        <v>35.5</v>
      </c>
      <c r="F114" s="71">
        <v>9.5</v>
      </c>
      <c r="G114" s="35"/>
      <c r="H114" s="35" t="s">
        <v>261</v>
      </c>
      <c r="I114" s="35" t="s">
        <v>21</v>
      </c>
      <c r="J114" s="35">
        <v>8.3820000000000006E-2</v>
      </c>
      <c r="K114" s="35">
        <v>1.016</v>
      </c>
      <c r="L114" s="35">
        <v>9.6519999999999992</v>
      </c>
      <c r="M114" s="57"/>
      <c r="N114" s="57"/>
      <c r="O114" s="57">
        <v>2.64</v>
      </c>
    </row>
    <row r="115" spans="1:26">
      <c r="A115" s="103"/>
      <c r="B115" s="103"/>
      <c r="C115" s="35" t="s">
        <v>262</v>
      </c>
      <c r="D115" s="71">
        <v>44</v>
      </c>
      <c r="E115" s="71">
        <v>46.5</v>
      </c>
      <c r="F115" s="71">
        <v>9.5</v>
      </c>
      <c r="G115" s="35"/>
      <c r="H115" s="35" t="s">
        <v>263</v>
      </c>
      <c r="I115" s="35" t="s">
        <v>21</v>
      </c>
      <c r="J115" s="35">
        <v>8.3820000000000006E-2</v>
      </c>
      <c r="K115" s="35">
        <v>1.27</v>
      </c>
      <c r="L115" s="35">
        <v>4.8259999999999996</v>
      </c>
      <c r="M115" s="57"/>
      <c r="N115" s="57"/>
      <c r="O115" s="57">
        <v>2.68</v>
      </c>
    </row>
    <row r="116" spans="1:26">
      <c r="A116" s="103" t="s">
        <v>251</v>
      </c>
      <c r="B116" s="103" t="s">
        <v>252</v>
      </c>
      <c r="C116" s="35" t="s">
        <v>264</v>
      </c>
      <c r="D116" s="71"/>
      <c r="E116" s="71"/>
      <c r="F116" s="71"/>
      <c r="G116" s="35"/>
      <c r="H116" s="35"/>
      <c r="I116" s="35" t="s">
        <v>21</v>
      </c>
      <c r="J116" s="35"/>
      <c r="K116" s="35"/>
      <c r="L116" s="35"/>
      <c r="M116" s="57"/>
      <c r="N116" s="57"/>
      <c r="O116" s="57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>
      <c r="A117" s="103"/>
      <c r="B117" s="103"/>
      <c r="C117" s="35" t="s">
        <v>265</v>
      </c>
      <c r="D117" s="71"/>
      <c r="E117" s="71"/>
      <c r="F117" s="71"/>
      <c r="G117" s="35"/>
      <c r="H117" s="35"/>
      <c r="I117" s="35" t="s">
        <v>21</v>
      </c>
      <c r="J117" s="35"/>
      <c r="K117" s="35"/>
      <c r="L117" s="35"/>
      <c r="M117" s="57"/>
      <c r="N117" s="57"/>
      <c r="O117" s="57"/>
    </row>
    <row r="118" spans="1:26">
      <c r="A118" s="103"/>
      <c r="B118" s="103"/>
      <c r="C118" s="35" t="s">
        <v>266</v>
      </c>
      <c r="D118" s="71"/>
      <c r="E118" s="71"/>
      <c r="F118" s="71"/>
      <c r="G118" s="35"/>
      <c r="H118" s="35"/>
      <c r="I118" s="35" t="s">
        <v>21</v>
      </c>
      <c r="J118" s="35"/>
      <c r="K118" s="35"/>
      <c r="L118" s="35"/>
      <c r="M118" s="57"/>
      <c r="N118" s="57"/>
      <c r="O118" s="57"/>
    </row>
    <row r="119" spans="1:26">
      <c r="A119" s="103"/>
      <c r="B119" s="103"/>
      <c r="C119" s="35" t="s">
        <v>267</v>
      </c>
      <c r="D119" s="71"/>
      <c r="E119" s="71"/>
      <c r="F119" s="71"/>
      <c r="G119" s="35"/>
      <c r="H119" s="35"/>
      <c r="I119" s="35" t="s">
        <v>21</v>
      </c>
      <c r="J119" s="35"/>
      <c r="K119" s="35"/>
      <c r="L119" s="35"/>
      <c r="M119" s="57"/>
      <c r="N119" s="57"/>
      <c r="O119" s="57"/>
    </row>
    <row r="120" spans="1:26">
      <c r="A120" s="103"/>
      <c r="B120" s="103"/>
      <c r="C120" s="35" t="s">
        <v>268</v>
      </c>
      <c r="D120" s="71"/>
      <c r="E120" s="71"/>
      <c r="F120" s="71"/>
      <c r="G120" s="35"/>
      <c r="H120" s="35"/>
      <c r="I120" s="35" t="s">
        <v>21</v>
      </c>
      <c r="J120" s="35"/>
      <c r="K120" s="35"/>
      <c r="L120" s="35"/>
      <c r="M120" s="57"/>
      <c r="N120" s="57"/>
      <c r="O120" s="57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>
      <c r="A121" s="103"/>
      <c r="B121" s="103"/>
      <c r="C121" s="35" t="s">
        <v>269</v>
      </c>
      <c r="D121" s="71"/>
      <c r="E121" s="71"/>
      <c r="F121" s="71"/>
      <c r="G121" s="35"/>
      <c r="H121" s="35"/>
      <c r="I121" s="35" t="s">
        <v>21</v>
      </c>
      <c r="J121" s="35"/>
      <c r="K121" s="35"/>
      <c r="L121" s="35"/>
      <c r="M121" s="57"/>
      <c r="N121" s="57"/>
      <c r="O121" s="57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>
      <c r="A122" s="103"/>
      <c r="B122" s="103"/>
      <c r="C122" s="35" t="s">
        <v>270</v>
      </c>
      <c r="D122" s="71"/>
      <c r="E122" s="71"/>
      <c r="F122" s="71"/>
      <c r="G122" s="35"/>
      <c r="H122" s="35"/>
      <c r="I122" s="35" t="s">
        <v>21</v>
      </c>
      <c r="J122" s="35"/>
      <c r="K122" s="35"/>
      <c r="L122" s="35"/>
      <c r="M122" s="57"/>
      <c r="N122" s="57"/>
      <c r="O122" s="57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20.100000000000001" customHeight="1">
      <c r="A123" s="103" t="s">
        <v>358</v>
      </c>
      <c r="B123" s="103" t="s">
        <v>27</v>
      </c>
      <c r="C123" s="35" t="s">
        <v>5</v>
      </c>
      <c r="D123" s="71">
        <v>49</v>
      </c>
      <c r="E123" s="71">
        <v>50.9</v>
      </c>
      <c r="F123" s="71">
        <v>0.1</v>
      </c>
      <c r="G123" s="35"/>
      <c r="H123" s="35"/>
      <c r="I123" s="35"/>
      <c r="J123" s="35">
        <v>0.51600000000000001</v>
      </c>
      <c r="K123" s="35">
        <v>0.08</v>
      </c>
      <c r="L123" s="35">
        <v>0.15</v>
      </c>
      <c r="M123" s="57">
        <v>10.85</v>
      </c>
      <c r="N123" s="57">
        <v>1.22</v>
      </c>
      <c r="O123" s="57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>
      <c r="A124" s="103"/>
      <c r="B124" s="103"/>
      <c r="C124" s="35" t="s">
        <v>6</v>
      </c>
      <c r="D124" s="71">
        <v>71</v>
      </c>
      <c r="E124" s="71">
        <v>26.2</v>
      </c>
      <c r="F124" s="71">
        <v>2.8</v>
      </c>
      <c r="G124" s="35"/>
      <c r="H124" s="35"/>
      <c r="I124" s="35"/>
      <c r="J124" s="35">
        <v>0.28999999999999998</v>
      </c>
      <c r="K124" s="35">
        <v>0.2</v>
      </c>
      <c r="L124" s="35">
        <v>0.6</v>
      </c>
      <c r="M124" s="57">
        <v>52.95</v>
      </c>
      <c r="N124" s="57">
        <v>4.71</v>
      </c>
      <c r="O124" s="57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>
      <c r="A125" s="103" t="s">
        <v>364</v>
      </c>
      <c r="B125" s="103" t="s">
        <v>365</v>
      </c>
      <c r="C125" s="35" t="s">
        <v>366</v>
      </c>
      <c r="D125" s="71"/>
      <c r="E125" s="71"/>
      <c r="F125" s="71"/>
      <c r="G125" s="35"/>
      <c r="H125" s="35"/>
      <c r="I125" s="35" t="s">
        <v>236</v>
      </c>
      <c r="J125" s="35">
        <v>0.1</v>
      </c>
      <c r="K125" s="35">
        <v>1.8</v>
      </c>
      <c r="L125" s="35">
        <v>10</v>
      </c>
      <c r="M125" s="57"/>
      <c r="N125" s="57"/>
      <c r="O125" s="57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>
      <c r="A126" s="103"/>
      <c r="B126" s="103"/>
      <c r="C126" s="35" t="s">
        <v>367</v>
      </c>
      <c r="D126" s="71"/>
      <c r="E126" s="71"/>
      <c r="F126" s="71"/>
      <c r="G126" s="35"/>
      <c r="H126" s="35"/>
      <c r="I126" s="35" t="s">
        <v>372</v>
      </c>
      <c r="J126" s="35">
        <v>0.05</v>
      </c>
      <c r="K126" s="35">
        <v>0.3</v>
      </c>
      <c r="L126" s="35">
        <v>5</v>
      </c>
      <c r="M126" s="57"/>
      <c r="N126" s="57"/>
      <c r="O126" s="57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>
      <c r="A127" s="103"/>
      <c r="B127" s="103"/>
      <c r="C127" s="35" t="s">
        <v>368</v>
      </c>
      <c r="D127" s="71"/>
      <c r="E127" s="71"/>
      <c r="F127" s="71"/>
      <c r="G127" s="35"/>
      <c r="H127" s="35"/>
      <c r="I127" s="35" t="s">
        <v>372</v>
      </c>
      <c r="J127" s="35">
        <v>0.08</v>
      </c>
      <c r="K127" s="35">
        <v>1</v>
      </c>
      <c r="L127" s="35">
        <v>10</v>
      </c>
      <c r="M127" s="57"/>
      <c r="N127" s="57"/>
      <c r="O127" s="57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>
      <c r="A128" s="103"/>
      <c r="B128" s="103"/>
      <c r="C128" s="35" t="s">
        <v>369</v>
      </c>
      <c r="D128" s="71"/>
      <c r="E128" s="71"/>
      <c r="F128" s="71"/>
      <c r="G128" s="35"/>
      <c r="H128" s="35"/>
      <c r="I128" s="35" t="s">
        <v>372</v>
      </c>
      <c r="J128" s="35">
        <v>0.1</v>
      </c>
      <c r="K128" s="35">
        <v>0.3</v>
      </c>
      <c r="L128" s="35">
        <v>6.8</v>
      </c>
      <c r="M128" s="57"/>
      <c r="N128" s="57"/>
      <c r="O128" s="57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7">
      <c r="A129" s="103"/>
      <c r="B129" s="103"/>
      <c r="C129" s="35" t="s">
        <v>370</v>
      </c>
      <c r="D129" s="71">
        <v>45</v>
      </c>
      <c r="E129" s="71">
        <v>45</v>
      </c>
      <c r="F129" s="71">
        <v>10</v>
      </c>
      <c r="G129" s="35"/>
      <c r="H129" s="35"/>
      <c r="I129" s="35" t="s">
        <v>372</v>
      </c>
      <c r="J129" s="35">
        <v>0.11</v>
      </c>
      <c r="K129" s="35">
        <v>0.6</v>
      </c>
      <c r="L129" s="35">
        <v>6.5</v>
      </c>
      <c r="M129" s="57"/>
      <c r="N129" s="57"/>
      <c r="O129" s="57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7">
      <c r="A130" s="103"/>
      <c r="B130" s="103"/>
      <c r="C130" s="35" t="s">
        <v>371</v>
      </c>
      <c r="D130" s="71">
        <v>40</v>
      </c>
      <c r="E130" s="71">
        <v>55</v>
      </c>
      <c r="F130" s="71">
        <v>5</v>
      </c>
      <c r="G130" s="35"/>
      <c r="H130" s="35"/>
      <c r="I130" s="35" t="s">
        <v>372</v>
      </c>
      <c r="J130" s="35">
        <v>0.11</v>
      </c>
      <c r="K130" s="35">
        <v>0.28000000000000003</v>
      </c>
      <c r="L130" s="35">
        <v>5</v>
      </c>
      <c r="M130" s="57"/>
      <c r="N130" s="57"/>
      <c r="O130" s="57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7">
      <c r="A131" s="103" t="s">
        <v>396</v>
      </c>
      <c r="B131" s="103" t="s">
        <v>351</v>
      </c>
      <c r="C131" s="35" t="s">
        <v>6</v>
      </c>
      <c r="D131" s="71">
        <v>55</v>
      </c>
      <c r="E131" s="71">
        <v>37</v>
      </c>
      <c r="F131" s="71">
        <v>8</v>
      </c>
      <c r="G131" s="75">
        <v>5.5</v>
      </c>
      <c r="H131" s="35"/>
      <c r="I131" s="35"/>
      <c r="J131" s="35">
        <v>0.23</v>
      </c>
      <c r="K131" s="35">
        <v>2.5</v>
      </c>
      <c r="L131" s="35">
        <v>7.5</v>
      </c>
      <c r="M131" s="57"/>
      <c r="N131" s="57"/>
      <c r="O131" s="57">
        <v>2.41</v>
      </c>
      <c r="Z131" s="14"/>
    </row>
    <row r="132" spans="1:27">
      <c r="A132" s="103"/>
      <c r="B132" s="103"/>
      <c r="C132" s="35" t="s">
        <v>153</v>
      </c>
      <c r="D132" s="71">
        <v>55</v>
      </c>
      <c r="E132" s="71">
        <v>36</v>
      </c>
      <c r="F132" s="71">
        <v>9</v>
      </c>
      <c r="G132" s="35"/>
      <c r="H132" s="35"/>
      <c r="I132" s="35"/>
      <c r="J132" s="35">
        <v>0.1</v>
      </c>
      <c r="K132" s="35">
        <v>2.5</v>
      </c>
      <c r="L132" s="35">
        <v>7.5</v>
      </c>
      <c r="M132" s="57"/>
      <c r="N132" s="57"/>
      <c r="O132" s="57"/>
      <c r="Z132" s="14"/>
    </row>
    <row r="133" spans="1:27">
      <c r="A133" s="103"/>
      <c r="B133" s="103"/>
      <c r="C133" s="35" t="s">
        <v>152</v>
      </c>
      <c r="D133" s="71">
        <v>55</v>
      </c>
      <c r="E133" s="71">
        <v>35</v>
      </c>
      <c r="F133" s="71">
        <v>10</v>
      </c>
      <c r="G133" s="35"/>
      <c r="H133" s="35"/>
      <c r="I133" s="35"/>
      <c r="J133" s="35">
        <v>7.4999999999999997E-2</v>
      </c>
      <c r="K133" s="35">
        <v>2.5</v>
      </c>
      <c r="L133" s="35">
        <v>7.5</v>
      </c>
      <c r="M133" s="57"/>
      <c r="N133" s="57"/>
      <c r="O133" s="57"/>
      <c r="Z133" s="14"/>
    </row>
    <row r="134" spans="1:27">
      <c r="A134" s="103" t="s">
        <v>400</v>
      </c>
      <c r="B134" s="103" t="s">
        <v>185</v>
      </c>
      <c r="C134" s="35" t="s">
        <v>6</v>
      </c>
      <c r="D134" s="71"/>
      <c r="E134" s="71"/>
      <c r="F134" s="71"/>
      <c r="G134" s="35">
        <v>4.9000000000000004</v>
      </c>
      <c r="H134" s="35" t="s">
        <v>25</v>
      </c>
      <c r="I134" s="35"/>
      <c r="J134" s="35"/>
      <c r="K134" s="35"/>
      <c r="L134" s="35"/>
      <c r="M134" s="57"/>
      <c r="N134" s="57"/>
      <c r="O134" s="57">
        <v>2.7</v>
      </c>
      <c r="Z134" s="14"/>
    </row>
    <row r="135" spans="1:27">
      <c r="A135" s="103"/>
      <c r="B135" s="103"/>
      <c r="C135" s="35" t="s">
        <v>401</v>
      </c>
      <c r="D135" s="71">
        <v>55</v>
      </c>
      <c r="E135" s="71">
        <v>43</v>
      </c>
      <c r="F135" s="71">
        <v>2</v>
      </c>
      <c r="G135" s="35">
        <v>7.62</v>
      </c>
      <c r="H135" s="35" t="s">
        <v>25</v>
      </c>
      <c r="I135" s="35"/>
      <c r="J135" s="35">
        <v>0.4</v>
      </c>
      <c r="K135" s="35">
        <v>1.9</v>
      </c>
      <c r="L135" s="35">
        <v>8</v>
      </c>
      <c r="M135" s="57"/>
      <c r="N135" s="57"/>
      <c r="O135" s="57">
        <v>2.2599999999999998</v>
      </c>
      <c r="Z135" s="14"/>
    </row>
    <row r="136" spans="1:27">
      <c r="A136" s="103"/>
      <c r="B136" s="103"/>
      <c r="C136" s="35" t="s">
        <v>403</v>
      </c>
      <c r="D136" s="71">
        <v>37</v>
      </c>
      <c r="E136" s="71">
        <v>61</v>
      </c>
      <c r="F136" s="71">
        <v>2</v>
      </c>
      <c r="G136" s="35">
        <v>7.95</v>
      </c>
      <c r="H136" s="35" t="s">
        <v>25</v>
      </c>
      <c r="I136" s="35"/>
      <c r="J136" s="35">
        <v>0.35</v>
      </c>
      <c r="K136" s="35">
        <v>0.8</v>
      </c>
      <c r="L136" s="35">
        <v>4</v>
      </c>
      <c r="M136" s="57"/>
      <c r="N136" s="57"/>
      <c r="O136" s="57">
        <v>2.13</v>
      </c>
      <c r="Z136" s="14"/>
    </row>
    <row r="137" spans="1:27">
      <c r="A137" s="103"/>
      <c r="B137" s="103"/>
      <c r="C137" s="35" t="s">
        <v>402</v>
      </c>
      <c r="D137" s="71">
        <v>52</v>
      </c>
      <c r="E137" s="71">
        <v>46</v>
      </c>
      <c r="F137" s="71">
        <v>2</v>
      </c>
      <c r="G137" s="35">
        <v>6.29</v>
      </c>
      <c r="H137" s="35" t="s">
        <v>25</v>
      </c>
      <c r="I137" s="35"/>
      <c r="J137" s="35">
        <v>0.32</v>
      </c>
      <c r="K137" s="35">
        <v>1.4</v>
      </c>
      <c r="L137" s="35">
        <v>8</v>
      </c>
      <c r="M137" s="57"/>
      <c r="N137" s="57"/>
      <c r="O137" s="57">
        <v>2.5</v>
      </c>
      <c r="Z137" s="14"/>
    </row>
    <row r="138" spans="1:27" ht="18">
      <c r="A138" s="103" t="s">
        <v>564</v>
      </c>
      <c r="B138" s="103" t="s">
        <v>237</v>
      </c>
      <c r="C138" s="35" t="s">
        <v>406</v>
      </c>
      <c r="D138" s="71">
        <v>93.4</v>
      </c>
      <c r="E138" s="71">
        <v>5.8</v>
      </c>
      <c r="F138" s="71">
        <v>0.8</v>
      </c>
      <c r="G138" s="35"/>
      <c r="H138" s="35" t="s">
        <v>23</v>
      </c>
      <c r="I138" s="35" t="s">
        <v>21</v>
      </c>
      <c r="J138" s="35"/>
      <c r="K138" s="35"/>
      <c r="L138" s="35"/>
      <c r="M138" s="57">
        <v>2.1</v>
      </c>
      <c r="N138" s="57">
        <v>1.1000000000000001</v>
      </c>
      <c r="O138" s="57">
        <v>2.44</v>
      </c>
      <c r="Z138" s="15"/>
      <c r="AA138" s="11"/>
    </row>
    <row r="139" spans="1:27" ht="18">
      <c r="A139" s="103"/>
      <c r="B139" s="103"/>
      <c r="C139" s="35" t="s">
        <v>407</v>
      </c>
      <c r="D139" s="71">
        <v>68.8</v>
      </c>
      <c r="E139" s="71">
        <v>31.1</v>
      </c>
      <c r="F139" s="71">
        <v>0.1</v>
      </c>
      <c r="G139" s="35"/>
      <c r="H139" s="35" t="s">
        <v>23</v>
      </c>
      <c r="I139" s="35" t="s">
        <v>21</v>
      </c>
      <c r="J139" s="35"/>
      <c r="K139" s="35"/>
      <c r="L139" s="35"/>
      <c r="M139" s="57">
        <v>32</v>
      </c>
      <c r="N139" s="57">
        <v>3.6</v>
      </c>
      <c r="O139" s="57">
        <v>2.41</v>
      </c>
      <c r="Z139" s="15"/>
      <c r="AA139" s="11"/>
    </row>
    <row r="140" spans="1:27" ht="18">
      <c r="A140" s="103"/>
      <c r="B140" s="103" t="s">
        <v>405</v>
      </c>
      <c r="C140" s="35" t="s">
        <v>406</v>
      </c>
      <c r="D140" s="71">
        <v>48.8</v>
      </c>
      <c r="E140" s="71">
        <v>51.1</v>
      </c>
      <c r="F140" s="71">
        <v>0.1</v>
      </c>
      <c r="G140" s="35"/>
      <c r="H140" s="35" t="s">
        <v>20</v>
      </c>
      <c r="I140" s="35" t="s">
        <v>21</v>
      </c>
      <c r="J140" s="35"/>
      <c r="K140" s="35"/>
      <c r="L140" s="35"/>
      <c r="M140" s="57">
        <v>7.9</v>
      </c>
      <c r="N140" s="57">
        <v>0.6</v>
      </c>
      <c r="O140" s="57">
        <v>2.33</v>
      </c>
      <c r="Z140" s="15"/>
      <c r="AA140" s="11"/>
    </row>
    <row r="141" spans="1:27" ht="18">
      <c r="A141" s="103"/>
      <c r="B141" s="103"/>
      <c r="C141" s="35" t="s">
        <v>371</v>
      </c>
      <c r="D141" s="71">
        <v>82</v>
      </c>
      <c r="E141" s="71">
        <v>17.8</v>
      </c>
      <c r="F141" s="71">
        <v>0.2</v>
      </c>
      <c r="G141" s="35"/>
      <c r="H141" s="35" t="s">
        <v>25</v>
      </c>
      <c r="I141" s="35" t="s">
        <v>21</v>
      </c>
      <c r="J141" s="35"/>
      <c r="K141" s="35"/>
      <c r="L141" s="35"/>
      <c r="M141" s="57">
        <v>7.6</v>
      </c>
      <c r="N141" s="57">
        <v>1.8</v>
      </c>
      <c r="O141" s="57">
        <v>2.36</v>
      </c>
      <c r="Z141" s="15"/>
      <c r="AA141" s="11"/>
    </row>
    <row r="142" spans="1:27">
      <c r="A142" s="103"/>
      <c r="B142" s="35" t="s">
        <v>185</v>
      </c>
      <c r="C142" s="35" t="s">
        <v>6</v>
      </c>
      <c r="D142" s="71">
        <v>94.1</v>
      </c>
      <c r="E142" s="71">
        <v>4.9000000000000004</v>
      </c>
      <c r="F142" s="71">
        <v>1</v>
      </c>
      <c r="G142" s="35"/>
      <c r="H142" s="35" t="s">
        <v>23</v>
      </c>
      <c r="I142" s="35" t="s">
        <v>21</v>
      </c>
      <c r="J142" s="35"/>
      <c r="K142" s="35"/>
      <c r="L142" s="35"/>
      <c r="M142" s="57">
        <v>2.1</v>
      </c>
      <c r="N142" s="57">
        <v>1.4</v>
      </c>
      <c r="O142" s="57">
        <v>2.12</v>
      </c>
      <c r="Z142" s="15"/>
      <c r="AA142"/>
    </row>
    <row r="143" spans="1:27">
      <c r="A143" s="103" t="s">
        <v>410</v>
      </c>
      <c r="B143" s="35" t="s">
        <v>393</v>
      </c>
      <c r="C143" s="35" t="s">
        <v>6</v>
      </c>
      <c r="D143" s="71"/>
      <c r="E143" s="71"/>
      <c r="F143" s="71"/>
      <c r="G143" s="35">
        <v>5</v>
      </c>
      <c r="H143" s="35" t="s">
        <v>20</v>
      </c>
      <c r="I143" s="35"/>
      <c r="J143" s="35"/>
      <c r="K143" s="35"/>
      <c r="L143" s="35"/>
      <c r="M143" s="57"/>
      <c r="N143" s="57"/>
      <c r="O143" s="57">
        <v>2.6</v>
      </c>
      <c r="Z143" s="14"/>
    </row>
    <row r="144" spans="1:27">
      <c r="A144" s="103"/>
      <c r="B144" s="35" t="s">
        <v>246</v>
      </c>
      <c r="C144" s="35" t="s">
        <v>6</v>
      </c>
      <c r="D144" s="71"/>
      <c r="E144" s="71"/>
      <c r="F144" s="71"/>
      <c r="G144" s="35">
        <v>5.8</v>
      </c>
      <c r="H144" s="35" t="s">
        <v>413</v>
      </c>
      <c r="I144" s="35"/>
      <c r="J144" s="35"/>
      <c r="K144" s="35"/>
      <c r="L144" s="35"/>
      <c r="M144" s="57"/>
      <c r="N144" s="57"/>
      <c r="O144" s="57">
        <v>2.6</v>
      </c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>
      <c r="A145" s="103"/>
      <c r="B145" s="35" t="s">
        <v>392</v>
      </c>
      <c r="C145" s="35" t="s">
        <v>6</v>
      </c>
      <c r="D145" s="71"/>
      <c r="E145" s="71"/>
      <c r="F145" s="71"/>
      <c r="G145" s="35">
        <v>5.4</v>
      </c>
      <c r="H145" s="35" t="s">
        <v>23</v>
      </c>
      <c r="I145" s="35"/>
      <c r="J145" s="35"/>
      <c r="K145" s="35"/>
      <c r="L145" s="35"/>
      <c r="M145" s="57"/>
      <c r="N145" s="57"/>
      <c r="O145" s="57">
        <v>2.7</v>
      </c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>
      <c r="A146" s="103"/>
      <c r="B146" s="35" t="s">
        <v>185</v>
      </c>
      <c r="C146" s="35" t="s">
        <v>6</v>
      </c>
      <c r="D146" s="71"/>
      <c r="E146" s="71"/>
      <c r="F146" s="71"/>
      <c r="G146" s="35">
        <v>4.9000000000000004</v>
      </c>
      <c r="H146" s="35" t="s">
        <v>20</v>
      </c>
      <c r="I146" s="35"/>
      <c r="J146" s="35"/>
      <c r="K146" s="35"/>
      <c r="L146" s="35"/>
      <c r="M146" s="57"/>
      <c r="N146" s="57"/>
      <c r="O146" s="57">
        <v>2.7</v>
      </c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>
      <c r="A147" s="103"/>
      <c r="B147" s="35" t="s">
        <v>237</v>
      </c>
      <c r="C147" s="35" t="s">
        <v>6</v>
      </c>
      <c r="D147" s="71"/>
      <c r="E147" s="71"/>
      <c r="F147" s="71"/>
      <c r="G147" s="35">
        <v>5.5</v>
      </c>
      <c r="H147" s="35" t="s">
        <v>414</v>
      </c>
      <c r="I147" s="35"/>
      <c r="J147" s="35"/>
      <c r="K147" s="35"/>
      <c r="L147" s="35"/>
      <c r="M147" s="57"/>
      <c r="N147" s="57"/>
      <c r="O147" s="57">
        <v>2.6</v>
      </c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>
      <c r="A148" s="103"/>
      <c r="B148" s="35" t="s">
        <v>411</v>
      </c>
      <c r="C148" s="35" t="s">
        <v>6</v>
      </c>
      <c r="D148" s="71"/>
      <c r="E148" s="71"/>
      <c r="F148" s="71"/>
      <c r="G148" s="35">
        <v>4.2</v>
      </c>
      <c r="H148" s="35" t="s">
        <v>23</v>
      </c>
      <c r="I148" s="35"/>
      <c r="J148" s="35"/>
      <c r="K148" s="35"/>
      <c r="L148" s="35"/>
      <c r="M148" s="57"/>
      <c r="N148" s="57"/>
      <c r="O148" s="57">
        <v>2.7</v>
      </c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>
      <c r="A149" s="103"/>
      <c r="B149" s="35" t="s">
        <v>412</v>
      </c>
      <c r="C149" s="35" t="s">
        <v>6</v>
      </c>
      <c r="D149" s="71"/>
      <c r="E149" s="71"/>
      <c r="F149" s="71"/>
      <c r="G149" s="35">
        <v>4.2</v>
      </c>
      <c r="H149" s="35" t="s">
        <v>20</v>
      </c>
      <c r="I149" s="35"/>
      <c r="J149" s="35"/>
      <c r="K149" s="35"/>
      <c r="L149" s="35"/>
      <c r="M149" s="57"/>
      <c r="N149" s="57"/>
      <c r="O149" s="57">
        <v>2.6</v>
      </c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>
      <c r="A150" s="35" t="s">
        <v>417</v>
      </c>
      <c r="B150" s="35" t="s">
        <v>191</v>
      </c>
      <c r="C150" s="35" t="s">
        <v>6</v>
      </c>
      <c r="D150" s="71">
        <v>51</v>
      </c>
      <c r="E150" s="71">
        <v>47.2</v>
      </c>
      <c r="F150" s="71">
        <v>1.8</v>
      </c>
      <c r="G150" s="35">
        <v>4.6399999999999997</v>
      </c>
      <c r="H150" s="35"/>
      <c r="I150" s="35"/>
      <c r="J150" s="35">
        <v>0.17</v>
      </c>
      <c r="K150" s="35">
        <v>1.2</v>
      </c>
      <c r="L150" s="35">
        <v>7</v>
      </c>
      <c r="M150" s="57">
        <v>41.67</v>
      </c>
      <c r="N150" s="57">
        <v>1.25</v>
      </c>
      <c r="O150" s="57">
        <v>2.41</v>
      </c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>
      <c r="A151" s="103" t="s">
        <v>547</v>
      </c>
      <c r="B151" s="103" t="s">
        <v>185</v>
      </c>
      <c r="C151" s="35" t="s">
        <v>423</v>
      </c>
      <c r="D151" s="71">
        <v>61.7</v>
      </c>
      <c r="E151" s="71">
        <v>34.9</v>
      </c>
      <c r="F151" s="71">
        <v>3.4</v>
      </c>
      <c r="G151" s="35">
        <v>6.97</v>
      </c>
      <c r="H151" s="35" t="s">
        <v>25</v>
      </c>
      <c r="I151" s="35" t="s">
        <v>21</v>
      </c>
      <c r="J151" s="35"/>
      <c r="K151" s="35"/>
      <c r="L151" s="35"/>
      <c r="M151" s="57">
        <v>34.49</v>
      </c>
      <c r="N151" s="57">
        <v>1.75</v>
      </c>
      <c r="O151" s="57">
        <v>2.64</v>
      </c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>
      <c r="A152" s="103"/>
      <c r="B152" s="103"/>
      <c r="C152" s="35" t="s">
        <v>424</v>
      </c>
      <c r="D152" s="71">
        <v>38.299999999999997</v>
      </c>
      <c r="E152" s="71">
        <v>54.6</v>
      </c>
      <c r="F152" s="71">
        <v>7.1</v>
      </c>
      <c r="G152" s="35">
        <v>8.65</v>
      </c>
      <c r="H152" s="35" t="s">
        <v>26</v>
      </c>
      <c r="I152" s="35" t="s">
        <v>21</v>
      </c>
      <c r="J152" s="35"/>
      <c r="K152" s="35"/>
      <c r="L152" s="35"/>
      <c r="M152" s="57">
        <v>33.93</v>
      </c>
      <c r="N152" s="57">
        <v>1.1200000000000001</v>
      </c>
      <c r="O152" s="57">
        <v>2.64</v>
      </c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>
      <c r="A153" s="103"/>
      <c r="B153" s="103"/>
      <c r="C153" s="35" t="s">
        <v>425</v>
      </c>
      <c r="D153" s="71">
        <v>41</v>
      </c>
      <c r="E153" s="71">
        <v>50.4</v>
      </c>
      <c r="F153" s="71">
        <v>8.6</v>
      </c>
      <c r="G153" s="35">
        <v>4.34</v>
      </c>
      <c r="H153" s="35" t="s">
        <v>263</v>
      </c>
      <c r="I153" s="35" t="s">
        <v>21</v>
      </c>
      <c r="J153" s="35"/>
      <c r="K153" s="35"/>
      <c r="L153" s="35"/>
      <c r="M153" s="57">
        <v>49.41</v>
      </c>
      <c r="N153" s="57">
        <v>0.98</v>
      </c>
      <c r="O153" s="57">
        <v>2.52</v>
      </c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>
      <c r="A154" s="37" t="s">
        <v>451</v>
      </c>
      <c r="B154" s="37" t="s">
        <v>188</v>
      </c>
      <c r="C154" s="37" t="s">
        <v>5</v>
      </c>
      <c r="D154" s="56">
        <v>67</v>
      </c>
      <c r="E154" s="56">
        <v>32</v>
      </c>
      <c r="F154" s="56">
        <v>1</v>
      </c>
      <c r="G154" s="37"/>
      <c r="H154" s="37"/>
      <c r="I154" s="37"/>
      <c r="J154" s="37">
        <v>0.45</v>
      </c>
      <c r="K154" s="37">
        <v>4.9000000000000004</v>
      </c>
      <c r="L154" s="37">
        <v>10.4</v>
      </c>
      <c r="M154" s="53"/>
      <c r="N154" s="53"/>
      <c r="O154" s="5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>
      <c r="A155" s="103" t="s">
        <v>295</v>
      </c>
      <c r="B155" s="102" t="s">
        <v>185</v>
      </c>
      <c r="C155" s="35" t="s">
        <v>296</v>
      </c>
      <c r="D155" s="56">
        <v>0</v>
      </c>
      <c r="E155" s="56">
        <v>100</v>
      </c>
      <c r="F155" s="56">
        <v>0</v>
      </c>
      <c r="G155" s="37"/>
      <c r="H155" s="37"/>
      <c r="I155" s="37"/>
      <c r="J155" s="37"/>
      <c r="K155" s="37"/>
      <c r="L155" s="37"/>
      <c r="M155" s="53"/>
      <c r="N155" s="53"/>
      <c r="O155" s="5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>
      <c r="A156" s="103"/>
      <c r="B156" s="102"/>
      <c r="C156" s="35" t="s">
        <v>300</v>
      </c>
      <c r="D156" s="56">
        <v>4</v>
      </c>
      <c r="E156" s="56">
        <v>96</v>
      </c>
      <c r="F156" s="56">
        <v>0</v>
      </c>
      <c r="G156" s="37"/>
      <c r="H156" s="37"/>
      <c r="I156" s="37"/>
      <c r="J156" s="37"/>
      <c r="K156" s="37"/>
      <c r="L156" s="37"/>
      <c r="M156" s="53"/>
      <c r="N156" s="53"/>
      <c r="O156" s="5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>
      <c r="A157" s="103" t="s">
        <v>471</v>
      </c>
      <c r="B157" s="102" t="s">
        <v>352</v>
      </c>
      <c r="C157" s="35" t="s">
        <v>481</v>
      </c>
      <c r="D157" s="56">
        <v>24.2</v>
      </c>
      <c r="E157" s="56">
        <v>75.2</v>
      </c>
      <c r="F157" s="56">
        <v>0.6</v>
      </c>
      <c r="G157" s="37">
        <v>4.4000000000000004</v>
      </c>
      <c r="H157" s="37" t="s">
        <v>20</v>
      </c>
      <c r="I157" s="37" t="s">
        <v>21</v>
      </c>
      <c r="J157" s="37">
        <v>0.3</v>
      </c>
      <c r="K157" s="37">
        <v>0.91</v>
      </c>
      <c r="L157" s="37">
        <v>3.1</v>
      </c>
      <c r="M157" s="53">
        <v>10.7</v>
      </c>
      <c r="N157" s="53">
        <v>0.9</v>
      </c>
      <c r="O157" s="53">
        <v>2.508</v>
      </c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>
      <c r="A158" s="103"/>
      <c r="B158" s="102"/>
      <c r="C158" s="35" t="s">
        <v>482</v>
      </c>
      <c r="D158" s="56">
        <v>41.9</v>
      </c>
      <c r="E158" s="56">
        <v>57.6</v>
      </c>
      <c r="F158" s="56">
        <v>0.5</v>
      </c>
      <c r="G158" s="37">
        <v>5.4</v>
      </c>
      <c r="H158" s="37" t="s">
        <v>22</v>
      </c>
      <c r="I158" s="37" t="s">
        <v>21</v>
      </c>
      <c r="J158" s="37">
        <v>0.5</v>
      </c>
      <c r="K158" s="37">
        <v>2</v>
      </c>
      <c r="L158" s="37">
        <v>5</v>
      </c>
      <c r="M158" s="53">
        <v>9.6</v>
      </c>
      <c r="N158" s="53">
        <v>1.9</v>
      </c>
      <c r="O158" s="53">
        <v>2.524</v>
      </c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>
      <c r="A159" s="103"/>
      <c r="B159" s="102"/>
      <c r="C159" s="35" t="s">
        <v>483</v>
      </c>
      <c r="D159" s="56">
        <v>54</v>
      </c>
      <c r="E159" s="56">
        <v>45.6</v>
      </c>
      <c r="F159" s="56">
        <v>0.4</v>
      </c>
      <c r="G159" s="37">
        <v>4.2</v>
      </c>
      <c r="H159" s="37" t="s">
        <v>20</v>
      </c>
      <c r="I159" s="37" t="s">
        <v>21</v>
      </c>
      <c r="J159" s="37">
        <v>0.4</v>
      </c>
      <c r="K159" s="37">
        <v>1.5</v>
      </c>
      <c r="L159" s="37">
        <v>4.8</v>
      </c>
      <c r="M159" s="53">
        <v>11.2</v>
      </c>
      <c r="N159" s="53">
        <v>0.8</v>
      </c>
      <c r="O159" s="53">
        <v>2.5760000000000001</v>
      </c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>
      <c r="A160" s="103"/>
      <c r="B160" s="102"/>
      <c r="C160" s="35" t="s">
        <v>484</v>
      </c>
      <c r="D160" s="56">
        <v>26.6</v>
      </c>
      <c r="E160" s="56">
        <v>66.599999999999994</v>
      </c>
      <c r="F160" s="56">
        <v>6.8</v>
      </c>
      <c r="G160" s="37">
        <v>4</v>
      </c>
      <c r="H160" s="37" t="s">
        <v>20</v>
      </c>
      <c r="I160" s="37" t="s">
        <v>18</v>
      </c>
      <c r="J160" s="37">
        <v>0.1</v>
      </c>
      <c r="K160" s="37">
        <v>0.3</v>
      </c>
      <c r="L160" s="37">
        <v>3</v>
      </c>
      <c r="M160" s="53">
        <v>26.2</v>
      </c>
      <c r="N160" s="53">
        <v>0.4</v>
      </c>
      <c r="O160" s="53">
        <v>2.6040000000000001</v>
      </c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>
      <c r="A161" s="103"/>
      <c r="B161" s="102"/>
      <c r="C161" s="35" t="s">
        <v>487</v>
      </c>
      <c r="D161" s="56">
        <v>43</v>
      </c>
      <c r="E161" s="56">
        <v>56</v>
      </c>
      <c r="F161" s="56">
        <v>1</v>
      </c>
      <c r="G161" s="37"/>
      <c r="H161" s="37"/>
      <c r="I161" s="37"/>
      <c r="J161" s="37">
        <v>0.39</v>
      </c>
      <c r="K161" s="37">
        <v>2</v>
      </c>
      <c r="L161" s="37">
        <v>5</v>
      </c>
      <c r="M161" s="53"/>
      <c r="N161" s="53"/>
      <c r="O161" s="5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>
      <c r="A162" s="103"/>
      <c r="B162" s="102"/>
      <c r="C162" s="37">
        <v>50</v>
      </c>
      <c r="D162" s="56">
        <v>45</v>
      </c>
      <c r="E162" s="56">
        <v>53</v>
      </c>
      <c r="F162" s="56">
        <v>2</v>
      </c>
      <c r="G162" s="37"/>
      <c r="H162" s="37"/>
      <c r="I162" s="37"/>
      <c r="J162" s="37">
        <v>0.3</v>
      </c>
      <c r="K162" s="37">
        <v>1.8</v>
      </c>
      <c r="L162" s="37">
        <v>6</v>
      </c>
      <c r="M162" s="53"/>
      <c r="N162" s="53"/>
      <c r="O162" s="5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>
      <c r="A163" s="103"/>
      <c r="B163" s="102"/>
      <c r="C163" s="37">
        <v>25</v>
      </c>
      <c r="D163" s="56">
        <v>50</v>
      </c>
      <c r="E163" s="56">
        <v>47</v>
      </c>
      <c r="F163" s="56">
        <v>3</v>
      </c>
      <c r="G163" s="37"/>
      <c r="H163" s="37"/>
      <c r="I163" s="37"/>
      <c r="J163" s="37">
        <v>0.2</v>
      </c>
      <c r="K163" s="37">
        <v>1.3</v>
      </c>
      <c r="L163" s="37">
        <v>7.1</v>
      </c>
      <c r="M163" s="53"/>
      <c r="N163" s="53"/>
      <c r="O163" s="5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>
      <c r="A164" s="103"/>
      <c r="B164" s="102"/>
      <c r="C164" s="37" t="s">
        <v>488</v>
      </c>
      <c r="D164" s="56">
        <v>52</v>
      </c>
      <c r="E164" s="56">
        <v>44</v>
      </c>
      <c r="F164" s="56">
        <v>4</v>
      </c>
      <c r="G164" s="37"/>
      <c r="H164" s="37"/>
      <c r="I164" s="37"/>
      <c r="J164" s="37">
        <v>0.15</v>
      </c>
      <c r="K164" s="37">
        <v>1</v>
      </c>
      <c r="L164" s="37">
        <v>9.8000000000000007</v>
      </c>
      <c r="M164" s="53"/>
      <c r="N164" s="53"/>
      <c r="O164" s="5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>
      <c r="A165" s="102" t="s">
        <v>466</v>
      </c>
      <c r="B165" s="102" t="s">
        <v>352</v>
      </c>
      <c r="C165" s="35" t="s">
        <v>493</v>
      </c>
      <c r="D165" s="56">
        <v>40</v>
      </c>
      <c r="E165" s="56"/>
      <c r="F165" s="56">
        <v>0.9</v>
      </c>
      <c r="G165" s="37">
        <v>5.24</v>
      </c>
      <c r="H165" s="37" t="s">
        <v>20</v>
      </c>
      <c r="I165" s="37" t="s">
        <v>21</v>
      </c>
      <c r="J165" s="37">
        <v>0.27</v>
      </c>
      <c r="K165" s="37">
        <v>0.65</v>
      </c>
      <c r="L165" s="37">
        <v>4.7</v>
      </c>
      <c r="M165" s="53">
        <v>17</v>
      </c>
      <c r="N165" s="53">
        <v>0.3</v>
      </c>
      <c r="O165" s="53">
        <v>2.19</v>
      </c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>
      <c r="A166" s="102"/>
      <c r="B166" s="102"/>
      <c r="C166" s="76" t="s">
        <v>494</v>
      </c>
      <c r="D166" s="56"/>
      <c r="E166" s="56"/>
      <c r="F166" s="56">
        <v>3.1</v>
      </c>
      <c r="G166" s="37"/>
      <c r="H166" s="37" t="s">
        <v>20</v>
      </c>
      <c r="I166" s="37" t="s">
        <v>18</v>
      </c>
      <c r="J166" s="37">
        <v>0.17</v>
      </c>
      <c r="K166" s="37">
        <v>0.35</v>
      </c>
      <c r="L166" s="37">
        <v>3.3</v>
      </c>
      <c r="M166" s="53">
        <v>19</v>
      </c>
      <c r="N166" s="53">
        <v>0.2</v>
      </c>
      <c r="O166" s="53">
        <v>2.25</v>
      </c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>
      <c r="A167" s="102"/>
      <c r="B167" s="102"/>
      <c r="C167" s="77">
        <v>0.6</v>
      </c>
      <c r="D167" s="56"/>
      <c r="E167" s="56"/>
      <c r="F167" s="56">
        <v>4</v>
      </c>
      <c r="G167" s="37"/>
      <c r="H167" s="37" t="s">
        <v>20</v>
      </c>
      <c r="I167" s="37" t="s">
        <v>18</v>
      </c>
      <c r="J167" s="37">
        <v>0.15</v>
      </c>
      <c r="K167" s="37">
        <v>0.25</v>
      </c>
      <c r="L167" s="37">
        <v>0.62</v>
      </c>
      <c r="M167" s="53">
        <v>4.0999999999999996</v>
      </c>
      <c r="N167" s="53">
        <v>0.7</v>
      </c>
      <c r="O167" s="53">
        <v>2.37</v>
      </c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>
      <c r="A168" s="102" t="s">
        <v>498</v>
      </c>
      <c r="B168" s="102" t="s">
        <v>185</v>
      </c>
      <c r="C168" s="35" t="s">
        <v>127</v>
      </c>
      <c r="D168" s="56">
        <v>28</v>
      </c>
      <c r="E168" s="56">
        <v>66</v>
      </c>
      <c r="F168" s="56">
        <v>6</v>
      </c>
      <c r="G168" s="37"/>
      <c r="H168" s="37"/>
      <c r="I168" s="37"/>
      <c r="J168" s="37">
        <v>0.2</v>
      </c>
      <c r="K168" s="37">
        <v>0.85</v>
      </c>
      <c r="L168" s="37">
        <v>3.5</v>
      </c>
      <c r="M168" s="53"/>
      <c r="N168" s="53"/>
      <c r="O168" s="5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>
      <c r="A169" s="102"/>
      <c r="B169" s="102"/>
      <c r="C169" s="35" t="s">
        <v>128</v>
      </c>
      <c r="D169" s="56">
        <v>36</v>
      </c>
      <c r="E169" s="56">
        <v>60</v>
      </c>
      <c r="F169" s="56">
        <v>4</v>
      </c>
      <c r="G169" s="37"/>
      <c r="H169" s="37"/>
      <c r="I169" s="37"/>
      <c r="J169" s="37">
        <v>0.35</v>
      </c>
      <c r="K169" s="37">
        <v>2.2999999999999998</v>
      </c>
      <c r="L169" s="37">
        <v>4.3</v>
      </c>
      <c r="M169" s="53"/>
      <c r="N169" s="53"/>
      <c r="O169" s="5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>
      <c r="A170" s="102"/>
      <c r="B170" s="102"/>
      <c r="C170" s="35" t="s">
        <v>129</v>
      </c>
      <c r="D170" s="56">
        <v>40</v>
      </c>
      <c r="E170" s="56">
        <v>58</v>
      </c>
      <c r="F170" s="56">
        <v>2</v>
      </c>
      <c r="G170" s="37"/>
      <c r="H170" s="37"/>
      <c r="I170" s="37"/>
      <c r="J170" s="37">
        <v>0.7</v>
      </c>
      <c r="K170" s="37">
        <v>2.7</v>
      </c>
      <c r="L170" s="37">
        <v>4.9000000000000004</v>
      </c>
      <c r="M170" s="53"/>
      <c r="N170" s="53"/>
      <c r="O170" s="5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>
      <c r="A171" s="102"/>
      <c r="B171" s="102"/>
      <c r="C171" s="35" t="s">
        <v>126</v>
      </c>
      <c r="D171" s="56">
        <v>19</v>
      </c>
      <c r="E171" s="56">
        <v>72</v>
      </c>
      <c r="F171" s="56">
        <v>9</v>
      </c>
      <c r="G171" s="37"/>
      <c r="H171" s="37"/>
      <c r="I171" s="37"/>
      <c r="J171" s="37">
        <v>0.13</v>
      </c>
      <c r="K171" s="37">
        <v>0.41</v>
      </c>
      <c r="L171" s="37">
        <v>2.5</v>
      </c>
      <c r="M171" s="53"/>
      <c r="N171" s="53"/>
      <c r="O171" s="5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>
      <c r="A172" s="37" t="s">
        <v>507</v>
      </c>
      <c r="B172" s="37" t="s">
        <v>393</v>
      </c>
      <c r="C172" s="37" t="s">
        <v>5</v>
      </c>
      <c r="D172" s="56">
        <v>54</v>
      </c>
      <c r="E172" s="56">
        <v>45</v>
      </c>
      <c r="F172" s="56">
        <v>1</v>
      </c>
      <c r="G172" s="37"/>
      <c r="H172" s="37"/>
      <c r="I172" s="37"/>
      <c r="J172" s="37">
        <v>0.46</v>
      </c>
      <c r="K172" s="37">
        <v>2.1</v>
      </c>
      <c r="L172" s="37">
        <v>7</v>
      </c>
      <c r="M172" s="53"/>
      <c r="N172" s="53"/>
      <c r="O172" s="5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>
      <c r="A173" s="35" t="s">
        <v>472</v>
      </c>
      <c r="B173" s="37" t="s">
        <v>351</v>
      </c>
      <c r="C173" s="37" t="s">
        <v>5</v>
      </c>
      <c r="D173" s="56">
        <v>68.099999999999994</v>
      </c>
      <c r="E173" s="56">
        <v>28.1</v>
      </c>
      <c r="F173" s="56">
        <v>3.8</v>
      </c>
      <c r="G173" s="37"/>
      <c r="H173" s="37"/>
      <c r="I173" s="37"/>
      <c r="J173" s="37"/>
      <c r="K173" s="37"/>
      <c r="L173" s="37"/>
      <c r="M173" s="53"/>
      <c r="N173" s="53"/>
      <c r="O173" s="5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>
      <c r="A174" s="35" t="s">
        <v>472</v>
      </c>
      <c r="B174" s="37" t="s">
        <v>351</v>
      </c>
      <c r="C174" s="35" t="s">
        <v>473</v>
      </c>
      <c r="D174" s="56"/>
      <c r="E174" s="56"/>
      <c r="F174" s="56">
        <v>4</v>
      </c>
      <c r="G174" s="37"/>
      <c r="H174" s="37" t="s">
        <v>474</v>
      </c>
      <c r="I174" s="37" t="s">
        <v>21</v>
      </c>
      <c r="J174" s="37"/>
      <c r="K174" s="37"/>
      <c r="L174" s="37"/>
      <c r="M174" s="53"/>
      <c r="N174" s="53"/>
      <c r="O174" s="5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>
      <c r="A175" s="37" t="s">
        <v>475</v>
      </c>
      <c r="B175" s="37" t="s">
        <v>27</v>
      </c>
      <c r="C175" s="37"/>
      <c r="D175" s="56"/>
      <c r="E175" s="56"/>
      <c r="F175" s="56">
        <v>0</v>
      </c>
      <c r="G175" s="37"/>
      <c r="H175" s="37" t="s">
        <v>25</v>
      </c>
      <c r="I175" s="37" t="s">
        <v>21</v>
      </c>
      <c r="J175" s="37"/>
      <c r="K175" s="37"/>
      <c r="L175" s="37"/>
      <c r="M175" s="53"/>
      <c r="N175" s="53"/>
      <c r="O175" s="5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>
      <c r="A176" s="35" t="s">
        <v>478</v>
      </c>
      <c r="B176" s="37" t="s">
        <v>352</v>
      </c>
      <c r="C176" s="37" t="s">
        <v>5</v>
      </c>
      <c r="D176" s="56"/>
      <c r="E176" s="56"/>
      <c r="F176" s="56">
        <v>0.5</v>
      </c>
      <c r="G176" s="37"/>
      <c r="H176" s="37" t="s">
        <v>44</v>
      </c>
      <c r="I176" s="37" t="s">
        <v>21</v>
      </c>
      <c r="J176" s="37"/>
      <c r="K176" s="37"/>
      <c r="L176" s="37"/>
      <c r="M176" s="53"/>
      <c r="N176" s="53"/>
      <c r="O176" s="5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>
      <c r="A177" s="37" t="s">
        <v>480</v>
      </c>
      <c r="B177" s="37" t="s">
        <v>352</v>
      </c>
      <c r="C177" s="37" t="s">
        <v>5</v>
      </c>
      <c r="D177" s="56"/>
      <c r="E177" s="56"/>
      <c r="F177" s="56">
        <v>0</v>
      </c>
      <c r="G177" s="37"/>
      <c r="H177" s="37" t="s">
        <v>25</v>
      </c>
      <c r="I177" s="37" t="s">
        <v>21</v>
      </c>
      <c r="J177" s="37"/>
      <c r="K177" s="37"/>
      <c r="L177" s="37"/>
      <c r="M177" s="53"/>
      <c r="N177" s="53"/>
      <c r="O177" s="5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>
      <c r="A178" s="102" t="s">
        <v>517</v>
      </c>
      <c r="B178" s="102" t="s">
        <v>518</v>
      </c>
      <c r="C178" s="37" t="s">
        <v>454</v>
      </c>
      <c r="D178" s="56">
        <v>23</v>
      </c>
      <c r="E178" s="56">
        <v>67.510000000000005</v>
      </c>
      <c r="F178" s="56">
        <v>9.49</v>
      </c>
      <c r="G178" s="37"/>
      <c r="H178" s="37" t="s">
        <v>521</v>
      </c>
      <c r="I178" s="37"/>
      <c r="J178" s="37">
        <v>0.08</v>
      </c>
      <c r="K178" s="37">
        <v>0.45</v>
      </c>
      <c r="L178" s="37">
        <v>1.8</v>
      </c>
      <c r="M178" s="53"/>
      <c r="N178" s="53"/>
      <c r="O178" s="53">
        <v>2.57</v>
      </c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>
      <c r="A179" s="102"/>
      <c r="B179" s="102"/>
      <c r="C179" s="37" t="s">
        <v>520</v>
      </c>
      <c r="D179" s="56">
        <v>54</v>
      </c>
      <c r="E179" s="56">
        <v>45.01</v>
      </c>
      <c r="F179" s="56">
        <v>0.99</v>
      </c>
      <c r="G179" s="37"/>
      <c r="H179" s="37" t="s">
        <v>22</v>
      </c>
      <c r="I179" s="37"/>
      <c r="J179" s="37">
        <v>0.8</v>
      </c>
      <c r="K179" s="37">
        <v>2.5</v>
      </c>
      <c r="L179" s="37">
        <v>8</v>
      </c>
      <c r="M179" s="53"/>
      <c r="N179" s="53"/>
      <c r="O179" s="53">
        <v>2.34</v>
      </c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>
      <c r="A180" s="102"/>
      <c r="B180" s="102"/>
      <c r="C180" s="37" t="s">
        <v>519</v>
      </c>
      <c r="D180" s="56">
        <v>31</v>
      </c>
      <c r="E180" s="56">
        <v>68.31</v>
      </c>
      <c r="F180" s="56">
        <v>0.69</v>
      </c>
      <c r="G180" s="37"/>
      <c r="H180" s="37" t="s">
        <v>20</v>
      </c>
      <c r="I180" s="37"/>
      <c r="J180" s="37">
        <v>0.4</v>
      </c>
      <c r="K180" s="37">
        <v>0.9</v>
      </c>
      <c r="L180" s="37">
        <v>3.1</v>
      </c>
      <c r="M180" s="53"/>
      <c r="N180" s="53"/>
      <c r="O180" s="53">
        <v>2.23</v>
      </c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</sheetData>
  <mergeCells count="80">
    <mergeCell ref="B1:B2"/>
    <mergeCell ref="A1:A2"/>
    <mergeCell ref="O1:O2"/>
    <mergeCell ref="N1:N2"/>
    <mergeCell ref="M1:M2"/>
    <mergeCell ref="L1:L2"/>
    <mergeCell ref="K1:K2"/>
    <mergeCell ref="J1:J2"/>
    <mergeCell ref="G1:G2"/>
    <mergeCell ref="H1:I1"/>
    <mergeCell ref="F1:F2"/>
    <mergeCell ref="E1:E2"/>
    <mergeCell ref="D1:D2"/>
    <mergeCell ref="C1:C2"/>
    <mergeCell ref="A151:A153"/>
    <mergeCell ref="B151:B153"/>
    <mergeCell ref="A123:A124"/>
    <mergeCell ref="B123:B124"/>
    <mergeCell ref="A125:A130"/>
    <mergeCell ref="B125:B130"/>
    <mergeCell ref="A134:A137"/>
    <mergeCell ref="B134:B137"/>
    <mergeCell ref="A138:A142"/>
    <mergeCell ref="B138:B139"/>
    <mergeCell ref="B140:B141"/>
    <mergeCell ref="A143:A149"/>
    <mergeCell ref="A131:A133"/>
    <mergeCell ref="B131:B133"/>
    <mergeCell ref="B106:B111"/>
    <mergeCell ref="A106:A111"/>
    <mergeCell ref="B112:B115"/>
    <mergeCell ref="A112:A115"/>
    <mergeCell ref="B116:B122"/>
    <mergeCell ref="A116:A122"/>
    <mergeCell ref="B49:B58"/>
    <mergeCell ref="C23:C33"/>
    <mergeCell ref="B23:B33"/>
    <mergeCell ref="A23:A33"/>
    <mergeCell ref="B7:B8"/>
    <mergeCell ref="B21:B22"/>
    <mergeCell ref="A21:A22"/>
    <mergeCell ref="B34:B45"/>
    <mergeCell ref="A34:A45"/>
    <mergeCell ref="B46:B48"/>
    <mergeCell ref="A46:A48"/>
    <mergeCell ref="A49:A58"/>
    <mergeCell ref="B3:B6"/>
    <mergeCell ref="A3:A20"/>
    <mergeCell ref="B17:B19"/>
    <mergeCell ref="B15:B16"/>
    <mergeCell ref="B13:B14"/>
    <mergeCell ref="B11:B12"/>
    <mergeCell ref="B9:B10"/>
    <mergeCell ref="B62:B65"/>
    <mergeCell ref="A62:A65"/>
    <mergeCell ref="B82:B84"/>
    <mergeCell ref="A82:A84"/>
    <mergeCell ref="B59:B61"/>
    <mergeCell ref="A59:A61"/>
    <mergeCell ref="B78:B81"/>
    <mergeCell ref="A78:A81"/>
    <mergeCell ref="B74:B77"/>
    <mergeCell ref="A74:A77"/>
    <mergeCell ref="B67:B73"/>
    <mergeCell ref="A67:A73"/>
    <mergeCell ref="B98:B105"/>
    <mergeCell ref="A98:A105"/>
    <mergeCell ref="A90:A97"/>
    <mergeCell ref="C90:C93"/>
    <mergeCell ref="C94:C97"/>
    <mergeCell ref="A168:A171"/>
    <mergeCell ref="B168:B171"/>
    <mergeCell ref="A178:A180"/>
    <mergeCell ref="B178:B180"/>
    <mergeCell ref="A155:A156"/>
    <mergeCell ref="B155:B156"/>
    <mergeCell ref="A157:A164"/>
    <mergeCell ref="B157:B164"/>
    <mergeCell ref="A165:A167"/>
    <mergeCell ref="B165:B167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0"/>
  <sheetViews>
    <sheetView zoomScale="65" workbookViewId="0">
      <selection activeCell="E3" sqref="E3"/>
    </sheetView>
  </sheetViews>
  <sheetFormatPr defaultColWidth="11" defaultRowHeight="15.75"/>
  <cols>
    <col min="1" max="1" width="41.625" style="43" customWidth="1"/>
    <col min="2" max="2" width="82.625" style="43" bestFit="1" customWidth="1"/>
    <col min="3" max="3" width="50" style="43" customWidth="1"/>
    <col min="4" max="4" width="23.125" style="43" customWidth="1"/>
    <col min="5" max="5" width="118.625" style="43" bestFit="1" customWidth="1"/>
  </cols>
  <sheetData>
    <row r="1" spans="1:9" ht="45" customHeight="1">
      <c r="A1" s="60" t="s">
        <v>100</v>
      </c>
      <c r="B1" s="60" t="s">
        <v>753</v>
      </c>
      <c r="C1" s="60" t="s">
        <v>752</v>
      </c>
      <c r="D1" s="60" t="s">
        <v>751</v>
      </c>
      <c r="E1" s="60" t="s">
        <v>750</v>
      </c>
    </row>
    <row r="2" spans="1:9">
      <c r="A2" s="61" t="s">
        <v>101</v>
      </c>
      <c r="B2" s="62" t="s">
        <v>571</v>
      </c>
      <c r="C2" s="62" t="s">
        <v>572</v>
      </c>
      <c r="D2" s="61">
        <v>2012</v>
      </c>
      <c r="E2" s="61"/>
    </row>
    <row r="3" spans="1:9" ht="47.25">
      <c r="A3" s="61" t="s">
        <v>102</v>
      </c>
      <c r="B3" s="61" t="s">
        <v>103</v>
      </c>
      <c r="C3" s="61"/>
      <c r="D3" s="61">
        <v>2015</v>
      </c>
      <c r="E3" s="61"/>
    </row>
    <row r="4" spans="1:9" ht="31.5">
      <c r="A4" s="61" t="s">
        <v>574</v>
      </c>
      <c r="B4" s="61" t="s">
        <v>104</v>
      </c>
      <c r="C4" s="62" t="s">
        <v>573</v>
      </c>
      <c r="D4" s="61">
        <v>2009</v>
      </c>
      <c r="E4" s="61"/>
    </row>
    <row r="5" spans="1:9" ht="56.1" customHeight="1">
      <c r="A5" s="61" t="s">
        <v>576</v>
      </c>
      <c r="B5" s="62" t="s">
        <v>575</v>
      </c>
      <c r="C5" s="62" t="s">
        <v>577</v>
      </c>
      <c r="D5" s="61">
        <v>2005</v>
      </c>
      <c r="E5" s="63" t="s">
        <v>467</v>
      </c>
    </row>
    <row r="6" spans="1:9" ht="60" customHeight="1">
      <c r="A6" s="61" t="s">
        <v>578</v>
      </c>
      <c r="B6" s="61" t="s">
        <v>579</v>
      </c>
      <c r="C6" s="64" t="s">
        <v>720</v>
      </c>
      <c r="D6" s="61">
        <v>2019</v>
      </c>
      <c r="E6" s="61"/>
    </row>
    <row r="7" spans="1:9" ht="47.25">
      <c r="A7" s="61" t="s">
        <v>581</v>
      </c>
      <c r="B7" s="61" t="s">
        <v>580</v>
      </c>
      <c r="C7" s="64" t="s">
        <v>721</v>
      </c>
      <c r="D7" s="61">
        <v>2008</v>
      </c>
      <c r="E7" s="61"/>
    </row>
    <row r="8" spans="1:9" ht="31.5">
      <c r="A8" s="61" t="s">
        <v>582</v>
      </c>
      <c r="B8" s="61" t="s">
        <v>105</v>
      </c>
      <c r="C8" s="64" t="s">
        <v>722</v>
      </c>
      <c r="D8" s="61">
        <v>2007</v>
      </c>
      <c r="E8" s="65" t="s">
        <v>115</v>
      </c>
    </row>
    <row r="9" spans="1:9" ht="17.100000000000001" hidden="1" customHeight="1" thickBot="1">
      <c r="A9" s="61"/>
      <c r="B9" s="61"/>
      <c r="C9" s="61"/>
      <c r="D9" s="61"/>
      <c r="E9" s="65"/>
    </row>
    <row r="10" spans="1:9" ht="17.100000000000001" hidden="1" customHeight="1" thickBot="1">
      <c r="A10" s="61"/>
      <c r="B10" s="61"/>
      <c r="C10" s="61"/>
      <c r="D10" s="61"/>
      <c r="E10" s="65"/>
    </row>
    <row r="11" spans="1:9" ht="17.100000000000001" hidden="1" customHeight="1" thickBot="1">
      <c r="A11" s="61"/>
      <c r="B11" s="61"/>
      <c r="C11" s="61"/>
      <c r="D11" s="61"/>
      <c r="E11" s="65"/>
    </row>
    <row r="12" spans="1:9" ht="66" customHeight="1">
      <c r="A12" s="35" t="s">
        <v>116</v>
      </c>
      <c r="B12" s="37" t="s">
        <v>583</v>
      </c>
      <c r="C12" s="66" t="s">
        <v>723</v>
      </c>
      <c r="D12" s="35">
        <v>2014</v>
      </c>
      <c r="E12" s="67" t="s">
        <v>117</v>
      </c>
      <c r="F12" s="29"/>
      <c r="G12" s="29"/>
      <c r="H12" s="29"/>
      <c r="I12" s="29"/>
    </row>
    <row r="13" spans="1:9" ht="17.100000000000001" hidden="1" customHeight="1" thickBot="1">
      <c r="A13" s="35"/>
      <c r="B13" s="35"/>
      <c r="C13" s="35"/>
      <c r="D13" s="35"/>
      <c r="E13" s="67"/>
      <c r="F13" s="29"/>
      <c r="G13" s="29"/>
      <c r="H13" s="29"/>
      <c r="I13" s="29"/>
    </row>
    <row r="14" spans="1:9" ht="69" customHeight="1">
      <c r="A14" s="35" t="s">
        <v>118</v>
      </c>
      <c r="B14" s="37" t="s">
        <v>584</v>
      </c>
      <c r="C14" s="66" t="s">
        <v>724</v>
      </c>
      <c r="D14" s="35">
        <v>2019</v>
      </c>
      <c r="E14" s="67" t="s">
        <v>119</v>
      </c>
      <c r="F14" s="29"/>
      <c r="G14" s="29"/>
      <c r="H14" s="29"/>
      <c r="I14" s="29"/>
    </row>
    <row r="15" spans="1:9" ht="17.100000000000001" hidden="1" customHeight="1" thickBot="1">
      <c r="A15" s="61"/>
      <c r="B15" s="61"/>
      <c r="C15" s="61"/>
      <c r="D15" s="61"/>
      <c r="E15" s="65"/>
    </row>
    <row r="16" spans="1:9" ht="48.95" customHeight="1">
      <c r="A16" s="61" t="s">
        <v>120</v>
      </c>
      <c r="B16" s="62" t="s">
        <v>585</v>
      </c>
      <c r="C16" s="68" t="s">
        <v>725</v>
      </c>
      <c r="D16" s="61">
        <v>2018</v>
      </c>
      <c r="E16" s="65" t="s">
        <v>121</v>
      </c>
    </row>
    <row r="17" spans="1:5" ht="17.100000000000001" hidden="1" customHeight="1" thickBot="1">
      <c r="A17" s="61"/>
      <c r="B17" s="61"/>
      <c r="C17" s="62"/>
      <c r="D17" s="61"/>
      <c r="E17" s="65"/>
    </row>
    <row r="18" spans="1:5" ht="32.1" customHeight="1">
      <c r="A18" s="62" t="s">
        <v>587</v>
      </c>
      <c r="B18" s="62" t="s">
        <v>586</v>
      </c>
      <c r="C18" s="68" t="s">
        <v>726</v>
      </c>
      <c r="D18" s="61">
        <v>2017</v>
      </c>
      <c r="E18" s="61"/>
    </row>
    <row r="19" spans="1:5" ht="17.100000000000001" hidden="1" customHeight="1" thickBot="1">
      <c r="A19" s="61"/>
      <c r="B19" s="61"/>
      <c r="C19" s="62"/>
      <c r="D19" s="61"/>
      <c r="E19" s="61"/>
    </row>
    <row r="20" spans="1:5" ht="48" customHeight="1">
      <c r="A20" s="61" t="s">
        <v>122</v>
      </c>
      <c r="B20" s="62" t="s">
        <v>588</v>
      </c>
      <c r="C20" s="68" t="s">
        <v>727</v>
      </c>
      <c r="D20" s="61">
        <v>2018</v>
      </c>
      <c r="E20" s="65" t="s">
        <v>123</v>
      </c>
    </row>
    <row r="21" spans="1:5" ht="17.100000000000001" hidden="1" customHeight="1" thickBot="1">
      <c r="A21" s="61"/>
      <c r="B21" s="61"/>
      <c r="C21" s="61"/>
      <c r="D21" s="61"/>
      <c r="E21" s="65"/>
    </row>
    <row r="22" spans="1:5" ht="30.95" customHeight="1">
      <c r="A22" s="61" t="s">
        <v>728</v>
      </c>
      <c r="B22" s="61" t="s">
        <v>589</v>
      </c>
      <c r="C22" s="64" t="s">
        <v>729</v>
      </c>
      <c r="D22" s="61">
        <v>2014</v>
      </c>
      <c r="E22" s="65" t="s">
        <v>218</v>
      </c>
    </row>
    <row r="23" spans="1:5" ht="32.1" customHeight="1">
      <c r="A23" s="61" t="s">
        <v>592</v>
      </c>
      <c r="B23" s="61" t="s">
        <v>590</v>
      </c>
      <c r="C23" s="64" t="s">
        <v>591</v>
      </c>
      <c r="D23" s="64">
        <v>2013</v>
      </c>
      <c r="E23" s="65" t="s">
        <v>219</v>
      </c>
    </row>
    <row r="24" spans="1:5" ht="47.1" customHeight="1">
      <c r="A24" s="61" t="s">
        <v>220</v>
      </c>
      <c r="B24" s="61" t="s">
        <v>593</v>
      </c>
      <c r="C24" s="64" t="s">
        <v>730</v>
      </c>
      <c r="D24" s="61">
        <v>2013</v>
      </c>
      <c r="E24" s="65" t="s">
        <v>221</v>
      </c>
    </row>
    <row r="25" spans="1:5" ht="47.1" customHeight="1">
      <c r="A25" s="61" t="s">
        <v>222</v>
      </c>
      <c r="B25" s="61" t="s">
        <v>594</v>
      </c>
      <c r="C25" s="64" t="s">
        <v>731</v>
      </c>
      <c r="D25" s="61">
        <v>2012</v>
      </c>
      <c r="E25" s="65" t="s">
        <v>223</v>
      </c>
    </row>
    <row r="26" spans="1:5" ht="32.1" customHeight="1">
      <c r="A26" s="61" t="s">
        <v>224</v>
      </c>
      <c r="B26" s="61" t="s">
        <v>595</v>
      </c>
      <c r="C26" s="61" t="s">
        <v>732</v>
      </c>
      <c r="D26" s="61">
        <v>2012</v>
      </c>
      <c r="E26" s="65" t="s">
        <v>225</v>
      </c>
    </row>
    <row r="27" spans="1:5" ht="32.1" customHeight="1">
      <c r="A27" s="61" t="s">
        <v>226</v>
      </c>
      <c r="B27" s="61" t="s">
        <v>596</v>
      </c>
      <c r="C27" s="64" t="s">
        <v>733</v>
      </c>
      <c r="D27" s="61">
        <v>2013</v>
      </c>
      <c r="E27" s="65" t="s">
        <v>227</v>
      </c>
    </row>
    <row r="28" spans="1:5" ht="60.95" customHeight="1">
      <c r="A28" s="61" t="s">
        <v>228</v>
      </c>
      <c r="B28" s="61" t="s">
        <v>597</v>
      </c>
      <c r="C28" s="64" t="s">
        <v>734</v>
      </c>
      <c r="D28" s="61">
        <v>2015</v>
      </c>
      <c r="E28" s="61" t="s">
        <v>229</v>
      </c>
    </row>
    <row r="29" spans="1:5" ht="47.1" customHeight="1">
      <c r="A29" s="61" t="s">
        <v>230</v>
      </c>
      <c r="B29" s="61" t="s">
        <v>598</v>
      </c>
      <c r="C29" s="64" t="s">
        <v>735</v>
      </c>
      <c r="D29" s="61">
        <v>2015</v>
      </c>
      <c r="E29" s="65" t="s">
        <v>231</v>
      </c>
    </row>
    <row r="30" spans="1:5" ht="15.95" customHeight="1">
      <c r="A30" s="61" t="s">
        <v>600</v>
      </c>
      <c r="B30" s="61" t="s">
        <v>599</v>
      </c>
      <c r="C30" s="64" t="s">
        <v>736</v>
      </c>
      <c r="D30" s="61">
        <v>2013</v>
      </c>
      <c r="E30" s="61"/>
    </row>
    <row r="31" spans="1:5" ht="32.1" customHeight="1">
      <c r="A31" s="61" t="s">
        <v>737</v>
      </c>
      <c r="B31" s="61" t="s">
        <v>601</v>
      </c>
      <c r="C31" s="64" t="s">
        <v>738</v>
      </c>
      <c r="D31" s="61" t="s">
        <v>602</v>
      </c>
      <c r="E31" s="61"/>
    </row>
    <row r="32" spans="1:5" ht="27" customHeight="1">
      <c r="A32" s="61" t="s">
        <v>604</v>
      </c>
      <c r="B32" s="61" t="s">
        <v>603</v>
      </c>
      <c r="C32" s="64" t="s">
        <v>739</v>
      </c>
      <c r="D32" s="61" t="s">
        <v>557</v>
      </c>
      <c r="E32" s="61"/>
    </row>
    <row r="33" spans="1:5" ht="15.95" customHeight="1">
      <c r="A33" s="61" t="s">
        <v>248</v>
      </c>
      <c r="B33" s="61" t="s">
        <v>605</v>
      </c>
      <c r="C33" s="64" t="s">
        <v>740</v>
      </c>
      <c r="D33" s="61">
        <v>2011</v>
      </c>
      <c r="E33" s="65" t="s">
        <v>249</v>
      </c>
    </row>
    <row r="34" spans="1:5" ht="30.95" customHeight="1">
      <c r="A34" s="130" t="s">
        <v>276</v>
      </c>
      <c r="B34" s="130" t="s">
        <v>632</v>
      </c>
      <c r="C34" s="130" t="s">
        <v>631</v>
      </c>
      <c r="D34" s="130" t="s">
        <v>558</v>
      </c>
      <c r="E34" s="65" t="s">
        <v>277</v>
      </c>
    </row>
    <row r="35" spans="1:5">
      <c r="A35" s="130"/>
      <c r="B35" s="130"/>
      <c r="C35" s="130"/>
      <c r="D35" s="130"/>
      <c r="E35" s="65"/>
    </row>
    <row r="36" spans="1:5" ht="30.95" customHeight="1">
      <c r="A36" s="103" t="s">
        <v>278</v>
      </c>
      <c r="B36" s="103" t="s">
        <v>634</v>
      </c>
      <c r="C36" s="103" t="s">
        <v>633</v>
      </c>
      <c r="D36" s="103">
        <v>2007</v>
      </c>
      <c r="E36" s="65" t="s">
        <v>279</v>
      </c>
    </row>
    <row r="37" spans="1:5">
      <c r="A37" s="103"/>
      <c r="B37" s="103"/>
      <c r="C37" s="103"/>
      <c r="D37" s="103"/>
      <c r="E37" s="65"/>
    </row>
    <row r="38" spans="1:5" ht="30.95" customHeight="1">
      <c r="A38" s="130" t="s">
        <v>280</v>
      </c>
      <c r="B38" s="130" t="s">
        <v>636</v>
      </c>
      <c r="C38" s="130" t="s">
        <v>635</v>
      </c>
      <c r="D38" s="130">
        <v>2016</v>
      </c>
      <c r="E38" s="65" t="s">
        <v>281</v>
      </c>
    </row>
    <row r="39" spans="1:5">
      <c r="A39" s="130"/>
      <c r="B39" s="130"/>
      <c r="C39" s="130"/>
      <c r="D39" s="130"/>
      <c r="E39" s="65"/>
    </row>
    <row r="40" spans="1:5" ht="30.95" customHeight="1">
      <c r="A40" s="130" t="s">
        <v>310</v>
      </c>
      <c r="B40" s="130" t="s">
        <v>632</v>
      </c>
      <c r="C40" s="130" t="s">
        <v>637</v>
      </c>
      <c r="D40" s="130">
        <v>2010</v>
      </c>
      <c r="E40" s="65" t="s">
        <v>311</v>
      </c>
    </row>
    <row r="41" spans="1:5">
      <c r="A41" s="130"/>
      <c r="B41" s="130"/>
      <c r="C41" s="130"/>
      <c r="D41" s="130"/>
      <c r="E41" s="65"/>
    </row>
    <row r="42" spans="1:5" ht="30.95" customHeight="1">
      <c r="A42" s="130" t="s">
        <v>312</v>
      </c>
      <c r="B42" s="130" t="s">
        <v>638</v>
      </c>
      <c r="C42" s="130" t="s">
        <v>639</v>
      </c>
      <c r="D42" s="130">
        <v>2010</v>
      </c>
      <c r="E42" s="65" t="s">
        <v>313</v>
      </c>
    </row>
    <row r="43" spans="1:5">
      <c r="A43" s="130"/>
      <c r="B43" s="130"/>
      <c r="C43" s="130"/>
      <c r="D43" s="130"/>
      <c r="E43" s="65"/>
    </row>
    <row r="44" spans="1:5" ht="47.1" customHeight="1">
      <c r="A44" s="130" t="s">
        <v>314</v>
      </c>
      <c r="B44" s="130" t="s">
        <v>632</v>
      </c>
      <c r="C44" s="131" t="s">
        <v>741</v>
      </c>
      <c r="D44" s="130">
        <v>2011</v>
      </c>
      <c r="E44" s="65" t="s">
        <v>315</v>
      </c>
    </row>
    <row r="45" spans="1:5">
      <c r="A45" s="130"/>
      <c r="B45" s="130"/>
      <c r="C45" s="131"/>
      <c r="D45" s="130"/>
      <c r="E45" s="65"/>
    </row>
    <row r="46" spans="1:5" ht="57" customHeight="1">
      <c r="A46" s="61" t="s">
        <v>356</v>
      </c>
      <c r="B46" s="61" t="s">
        <v>640</v>
      </c>
      <c r="C46" s="61" t="s">
        <v>641</v>
      </c>
      <c r="D46" s="61">
        <v>2005</v>
      </c>
      <c r="E46" s="65" t="s">
        <v>357</v>
      </c>
    </row>
    <row r="47" spans="1:5" ht="47.25">
      <c r="A47" s="35" t="s">
        <v>362</v>
      </c>
      <c r="B47" s="61" t="s">
        <v>642</v>
      </c>
      <c r="C47" s="64" t="s">
        <v>742</v>
      </c>
      <c r="D47" s="35">
        <v>2016</v>
      </c>
      <c r="E47" s="35" t="s">
        <v>363</v>
      </c>
    </row>
    <row r="48" spans="1:5" ht="63">
      <c r="A48" s="35" t="s">
        <v>395</v>
      </c>
      <c r="B48" s="35" t="s">
        <v>643</v>
      </c>
      <c r="C48" s="35"/>
      <c r="D48" s="35">
        <v>2012</v>
      </c>
      <c r="E48" s="35"/>
    </row>
    <row r="49" spans="1:5" ht="47.25">
      <c r="A49" s="61" t="s">
        <v>398</v>
      </c>
      <c r="B49" s="61" t="s">
        <v>644</v>
      </c>
      <c r="C49" s="64" t="s">
        <v>743</v>
      </c>
      <c r="D49" s="35">
        <v>2019</v>
      </c>
      <c r="E49" s="65" t="s">
        <v>399</v>
      </c>
    </row>
    <row r="50" spans="1:5" ht="31.5">
      <c r="A50" s="61" t="s">
        <v>404</v>
      </c>
      <c r="B50" s="61" t="s">
        <v>645</v>
      </c>
      <c r="C50" s="61" t="s">
        <v>744</v>
      </c>
      <c r="D50" s="35">
        <v>2020</v>
      </c>
      <c r="E50" s="61"/>
    </row>
    <row r="51" spans="1:5" ht="47.25">
      <c r="A51" s="61" t="s">
        <v>408</v>
      </c>
      <c r="B51" s="61" t="s">
        <v>646</v>
      </c>
      <c r="C51" s="64" t="s">
        <v>745</v>
      </c>
      <c r="D51" s="35">
        <v>2013</v>
      </c>
      <c r="E51" s="65" t="s">
        <v>409</v>
      </c>
    </row>
    <row r="52" spans="1:5" ht="47.25">
      <c r="A52" s="61" t="s">
        <v>415</v>
      </c>
      <c r="B52" s="61" t="s">
        <v>647</v>
      </c>
      <c r="C52" s="69" t="s">
        <v>746</v>
      </c>
      <c r="D52" s="35">
        <v>2015</v>
      </c>
      <c r="E52" s="65" t="s">
        <v>416</v>
      </c>
    </row>
    <row r="53" spans="1:5" ht="47.25">
      <c r="A53" s="61" t="s">
        <v>421</v>
      </c>
      <c r="B53" s="69" t="s">
        <v>649</v>
      </c>
      <c r="C53" s="69" t="s">
        <v>648</v>
      </c>
      <c r="D53" s="35">
        <v>2020</v>
      </c>
      <c r="E53" s="65" t="s">
        <v>422</v>
      </c>
    </row>
    <row r="54" spans="1:5" ht="31.5">
      <c r="A54" s="61" t="s">
        <v>469</v>
      </c>
      <c r="B54" s="61" t="s">
        <v>470</v>
      </c>
      <c r="C54" s="69" t="s">
        <v>650</v>
      </c>
      <c r="D54" s="61">
        <v>2012</v>
      </c>
      <c r="E54" s="61"/>
    </row>
    <row r="55" spans="1:5" ht="47.25">
      <c r="A55" s="61" t="s">
        <v>490</v>
      </c>
      <c r="B55" s="61" t="s">
        <v>491</v>
      </c>
      <c r="C55" s="69" t="s">
        <v>651</v>
      </c>
      <c r="D55" s="69">
        <v>2001</v>
      </c>
      <c r="E55" s="65" t="s">
        <v>492</v>
      </c>
    </row>
    <row r="56" spans="1:5" ht="31.5">
      <c r="A56" s="61" t="s">
        <v>496</v>
      </c>
      <c r="B56" s="69" t="s">
        <v>653</v>
      </c>
      <c r="C56" s="69" t="s">
        <v>652</v>
      </c>
      <c r="D56" s="35">
        <v>2007</v>
      </c>
      <c r="E56" s="65" t="s">
        <v>497</v>
      </c>
    </row>
    <row r="57" spans="1:5" ht="31.5">
      <c r="A57" s="61" t="s">
        <v>505</v>
      </c>
      <c r="B57" s="61" t="s">
        <v>658</v>
      </c>
      <c r="C57" s="69" t="s">
        <v>747</v>
      </c>
      <c r="D57" s="35">
        <v>2001</v>
      </c>
      <c r="E57" s="65" t="s">
        <v>506</v>
      </c>
    </row>
    <row r="58" spans="1:5" ht="31.5">
      <c r="A58" s="61" t="s">
        <v>511</v>
      </c>
      <c r="B58" s="69" t="s">
        <v>657</v>
      </c>
      <c r="C58" s="70" t="s">
        <v>748</v>
      </c>
      <c r="D58" s="35">
        <v>1996</v>
      </c>
      <c r="E58" s="65" t="s">
        <v>510</v>
      </c>
    </row>
    <row r="59" spans="1:5" ht="63">
      <c r="A59" s="61" t="s">
        <v>512</v>
      </c>
      <c r="B59" s="69" t="s">
        <v>656</v>
      </c>
      <c r="C59" s="69" t="s">
        <v>655</v>
      </c>
      <c r="D59" s="35">
        <v>2010</v>
      </c>
      <c r="E59" s="65" t="s">
        <v>513</v>
      </c>
    </row>
    <row r="60" spans="1:5" ht="31.5">
      <c r="A60" s="61" t="s">
        <v>515</v>
      </c>
      <c r="B60" s="69" t="s">
        <v>654</v>
      </c>
      <c r="C60" s="70" t="s">
        <v>749</v>
      </c>
      <c r="D60" s="35">
        <v>2012</v>
      </c>
      <c r="E60" s="61" t="s">
        <v>516</v>
      </c>
    </row>
  </sheetData>
  <mergeCells count="24">
    <mergeCell ref="A44:A45"/>
    <mergeCell ref="C44:C45"/>
    <mergeCell ref="D44:D45"/>
    <mergeCell ref="A34:A35"/>
    <mergeCell ref="A36:A37"/>
    <mergeCell ref="B36:B37"/>
    <mergeCell ref="B34:B35"/>
    <mergeCell ref="D34:D35"/>
    <mergeCell ref="B40:B41"/>
    <mergeCell ref="D36:D37"/>
    <mergeCell ref="B42:B43"/>
    <mergeCell ref="D38:D39"/>
    <mergeCell ref="C42:C43"/>
    <mergeCell ref="B44:B45"/>
    <mergeCell ref="D40:D41"/>
    <mergeCell ref="D42:D43"/>
    <mergeCell ref="A42:A43"/>
    <mergeCell ref="A40:A41"/>
    <mergeCell ref="A38:A39"/>
    <mergeCell ref="C34:C35"/>
    <mergeCell ref="C36:C37"/>
    <mergeCell ref="C38:C39"/>
    <mergeCell ref="C40:C41"/>
    <mergeCell ref="B38:B39"/>
  </mergeCells>
  <hyperlinks>
    <hyperlink ref="E46" r:id="rId1" xr:uid="{00000000-0004-0000-0900-000000000000}"/>
    <hyperlink ref="E44" r:id="rId2" xr:uid="{00000000-0004-0000-0900-000001000000}"/>
    <hyperlink ref="E42" r:id="rId3" xr:uid="{00000000-0004-0000-0900-000002000000}"/>
    <hyperlink ref="E40" r:id="rId4" xr:uid="{00000000-0004-0000-0900-000003000000}"/>
    <hyperlink ref="E38" r:id="rId5" xr:uid="{00000000-0004-0000-0900-000004000000}"/>
    <hyperlink ref="E36" r:id="rId6" xr:uid="{00000000-0004-0000-0900-000005000000}"/>
    <hyperlink ref="E34" r:id="rId7" xr:uid="{00000000-0004-0000-0900-000006000000}"/>
    <hyperlink ref="E33" r:id="rId8" xr:uid="{00000000-0004-0000-0900-000007000000}"/>
    <hyperlink ref="E29" r:id="rId9" xr:uid="{00000000-0004-0000-0900-000008000000}"/>
    <hyperlink ref="E27" r:id="rId10" xr:uid="{00000000-0004-0000-0900-000009000000}"/>
    <hyperlink ref="E26" r:id="rId11" xr:uid="{00000000-0004-0000-0900-00000A000000}"/>
    <hyperlink ref="E25" r:id="rId12" xr:uid="{00000000-0004-0000-0900-00000B000000}"/>
    <hyperlink ref="E24" r:id="rId13" xr:uid="{00000000-0004-0000-0900-00000C000000}"/>
    <hyperlink ref="E23" r:id="rId14" xr:uid="{00000000-0004-0000-0900-00000D000000}"/>
    <hyperlink ref="E22" r:id="rId15" xr:uid="{00000000-0004-0000-0900-00000E000000}"/>
    <hyperlink ref="E20" r:id="rId16" xr:uid="{00000000-0004-0000-0900-00000F000000}"/>
    <hyperlink ref="E16" r:id="rId17" xr:uid="{00000000-0004-0000-0900-000010000000}"/>
    <hyperlink ref="E14" r:id="rId18" xr:uid="{00000000-0004-0000-0900-000011000000}"/>
    <hyperlink ref="E12" r:id="rId19" xr:uid="{00000000-0004-0000-0900-000012000000}"/>
    <hyperlink ref="E8" r:id="rId20" xr:uid="{00000000-0004-0000-0900-000013000000}"/>
    <hyperlink ref="E49" r:id="rId21" xr:uid="{00000000-0004-0000-0900-000014000000}"/>
    <hyperlink ref="E51" r:id="rId22" xr:uid="{00000000-0004-0000-0900-000015000000}"/>
    <hyperlink ref="E52" r:id="rId23" xr:uid="{00000000-0004-0000-0900-000016000000}"/>
    <hyperlink ref="E53" r:id="rId24" xr:uid="{00000000-0004-0000-0900-000017000000}"/>
    <hyperlink ref="E5" r:id="rId25" xr:uid="{00000000-0004-0000-0900-000018000000}"/>
    <hyperlink ref="E55" r:id="rId26" xr:uid="{00000000-0004-0000-0900-000019000000}"/>
    <hyperlink ref="E56" r:id="rId27" xr:uid="{00000000-0004-0000-0900-00001A000000}"/>
    <hyperlink ref="E57" r:id="rId28" xr:uid="{00000000-0004-0000-0900-00001B000000}"/>
    <hyperlink ref="E58" r:id="rId29" xr:uid="{00000000-0004-0000-0900-00001C000000}"/>
    <hyperlink ref="E59" r:id="rId30" xr:uid="{00000000-0004-0000-0900-00001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9"/>
  <sheetViews>
    <sheetView zoomScale="80" zoomScaleNormal="80" workbookViewId="0">
      <selection activeCell="C8" sqref="C8"/>
    </sheetView>
  </sheetViews>
  <sheetFormatPr defaultColWidth="10.875" defaultRowHeight="15.75"/>
  <cols>
    <col min="1" max="1" width="27.5" style="2" bestFit="1" customWidth="1"/>
    <col min="2" max="2" width="8.375" style="2" bestFit="1" customWidth="1"/>
    <col min="3" max="3" width="29.625" style="2" bestFit="1" customWidth="1"/>
    <col min="4" max="5" width="7.625" style="2" bestFit="1" customWidth="1"/>
    <col min="6" max="6" width="7" style="2" bestFit="1" customWidth="1"/>
    <col min="7" max="8" width="10.875" style="2"/>
    <col min="9" max="9" width="0.125" style="2" customWidth="1"/>
    <col min="10" max="16384" width="10.875" style="2"/>
  </cols>
  <sheetData>
    <row r="1" spans="1:6">
      <c r="A1" s="34" t="s">
        <v>659</v>
      </c>
      <c r="B1" s="34" t="s">
        <v>12</v>
      </c>
      <c r="C1" s="34" t="s">
        <v>544</v>
      </c>
      <c r="D1" s="34" t="s">
        <v>61</v>
      </c>
      <c r="E1" s="34" t="s">
        <v>62</v>
      </c>
      <c r="F1" s="34" t="s">
        <v>679</v>
      </c>
    </row>
    <row r="2" spans="1:6">
      <c r="A2" s="35" t="s">
        <v>535</v>
      </c>
      <c r="B2" s="35" t="s">
        <v>246</v>
      </c>
      <c r="C2" s="35" t="s">
        <v>5</v>
      </c>
      <c r="D2" s="35" t="s">
        <v>63</v>
      </c>
      <c r="E2" s="35" t="s">
        <v>64</v>
      </c>
      <c r="F2" s="35" t="s">
        <v>64</v>
      </c>
    </row>
    <row r="3" spans="1:6" ht="30.95" customHeight="1">
      <c r="A3" s="35" t="s">
        <v>455</v>
      </c>
      <c r="B3" s="35" t="s">
        <v>10</v>
      </c>
      <c r="C3" s="35" t="s">
        <v>10</v>
      </c>
      <c r="D3" s="35"/>
      <c r="E3" s="35"/>
      <c r="F3" s="35" t="s">
        <v>64</v>
      </c>
    </row>
    <row r="4" spans="1:6">
      <c r="A4" s="35" t="s">
        <v>545</v>
      </c>
      <c r="B4" s="35"/>
      <c r="C4" s="35" t="s">
        <v>65</v>
      </c>
      <c r="D4" s="35" t="s">
        <v>64</v>
      </c>
      <c r="E4" s="35" t="s">
        <v>64</v>
      </c>
      <c r="F4" s="35"/>
    </row>
    <row r="5" spans="1:6">
      <c r="A5" s="103" t="s">
        <v>109</v>
      </c>
      <c r="B5" s="103" t="s">
        <v>110</v>
      </c>
      <c r="C5" s="35" t="s">
        <v>130</v>
      </c>
      <c r="D5" s="35"/>
      <c r="E5" s="35"/>
      <c r="F5" s="35" t="s">
        <v>64</v>
      </c>
    </row>
    <row r="6" spans="1:6">
      <c r="A6" s="103"/>
      <c r="B6" s="103"/>
      <c r="C6" s="35" t="s">
        <v>59</v>
      </c>
      <c r="D6" s="35"/>
      <c r="E6" s="35"/>
      <c r="F6" s="35" t="s">
        <v>64</v>
      </c>
    </row>
    <row r="7" spans="1:6">
      <c r="A7" s="103"/>
      <c r="B7" s="103"/>
      <c r="C7" s="35" t="s">
        <v>131</v>
      </c>
      <c r="D7" s="35"/>
      <c r="E7" s="35"/>
      <c r="F7" s="35" t="s">
        <v>64</v>
      </c>
    </row>
    <row r="8" spans="1:6">
      <c r="A8" s="103"/>
      <c r="B8" s="103"/>
      <c r="C8" s="35" t="s">
        <v>132</v>
      </c>
      <c r="D8" s="35"/>
      <c r="E8" s="35"/>
      <c r="F8" s="35" t="s">
        <v>64</v>
      </c>
    </row>
    <row r="9" spans="1:6">
      <c r="A9" s="103"/>
      <c r="B9" s="103"/>
      <c r="C9" s="35" t="s">
        <v>60</v>
      </c>
      <c r="D9" s="35"/>
      <c r="E9" s="35"/>
      <c r="F9" s="35" t="s">
        <v>64</v>
      </c>
    </row>
    <row r="10" spans="1:6">
      <c r="A10" s="103"/>
      <c r="B10" s="103"/>
      <c r="C10" s="35" t="s">
        <v>133</v>
      </c>
      <c r="D10" s="35"/>
      <c r="E10" s="35"/>
      <c r="F10" s="35" t="s">
        <v>64</v>
      </c>
    </row>
    <row r="11" spans="1:6">
      <c r="A11" s="103"/>
      <c r="B11" s="103"/>
      <c r="C11" s="35" t="s">
        <v>134</v>
      </c>
      <c r="D11" s="35"/>
      <c r="E11" s="35"/>
      <c r="F11" s="35" t="s">
        <v>64</v>
      </c>
    </row>
    <row r="12" spans="1:6">
      <c r="A12" s="103" t="s">
        <v>111</v>
      </c>
      <c r="B12" s="103" t="s">
        <v>10</v>
      </c>
      <c r="C12" s="35" t="s">
        <v>135</v>
      </c>
      <c r="D12" s="35" t="s">
        <v>64</v>
      </c>
      <c r="E12" s="35" t="s">
        <v>64</v>
      </c>
      <c r="F12" s="35"/>
    </row>
    <row r="13" spans="1:6">
      <c r="A13" s="103"/>
      <c r="B13" s="103"/>
      <c r="C13" s="35" t="s">
        <v>136</v>
      </c>
      <c r="D13" s="35" t="s">
        <v>64</v>
      </c>
      <c r="E13" s="35" t="s">
        <v>64</v>
      </c>
      <c r="F13" s="35"/>
    </row>
    <row r="14" spans="1:6">
      <c r="A14" s="103"/>
      <c r="B14" s="103"/>
      <c r="C14" s="35" t="s">
        <v>137</v>
      </c>
      <c r="D14" s="35">
        <v>19.2</v>
      </c>
      <c r="E14" s="35">
        <v>17.5</v>
      </c>
      <c r="F14" s="35"/>
    </row>
    <row r="15" spans="1:6">
      <c r="A15" s="103"/>
      <c r="B15" s="103"/>
      <c r="C15" s="35" t="s">
        <v>143</v>
      </c>
      <c r="D15" s="35">
        <v>16.8</v>
      </c>
      <c r="E15" s="35">
        <v>15.1</v>
      </c>
      <c r="F15" s="35"/>
    </row>
    <row r="16" spans="1:6">
      <c r="A16" s="73" t="s">
        <v>556</v>
      </c>
      <c r="B16" s="35" t="s">
        <v>191</v>
      </c>
      <c r="C16" s="35" t="s">
        <v>7</v>
      </c>
      <c r="D16" s="35" t="s">
        <v>64</v>
      </c>
      <c r="E16" s="35" t="s">
        <v>64</v>
      </c>
      <c r="F16" s="35"/>
    </row>
    <row r="17" spans="1:6">
      <c r="A17" s="103" t="s">
        <v>560</v>
      </c>
      <c r="B17" s="103" t="s">
        <v>185</v>
      </c>
      <c r="C17" s="35" t="s">
        <v>253</v>
      </c>
      <c r="D17" s="35">
        <v>26</v>
      </c>
      <c r="E17" s="35"/>
      <c r="F17" s="35"/>
    </row>
    <row r="18" spans="1:6">
      <c r="A18" s="103"/>
      <c r="B18" s="103"/>
      <c r="C18" s="35" t="s">
        <v>254</v>
      </c>
      <c r="D18" s="35">
        <v>25</v>
      </c>
      <c r="E18" s="35"/>
      <c r="F18" s="35"/>
    </row>
    <row r="19" spans="1:6">
      <c r="A19" s="103"/>
      <c r="B19" s="103"/>
      <c r="C19" s="35" t="s">
        <v>255</v>
      </c>
      <c r="D19" s="35">
        <v>30</v>
      </c>
      <c r="E19" s="35"/>
      <c r="F19" s="35"/>
    </row>
    <row r="20" spans="1:6">
      <c r="A20" s="103"/>
      <c r="B20" s="103"/>
      <c r="C20" s="35" t="s">
        <v>256</v>
      </c>
      <c r="D20" s="35">
        <v>19</v>
      </c>
      <c r="E20" s="35"/>
      <c r="F20" s="35"/>
    </row>
    <row r="21" spans="1:6">
      <c r="A21" s="103"/>
      <c r="B21" s="103"/>
      <c r="C21" s="35" t="s">
        <v>257</v>
      </c>
      <c r="D21" s="35">
        <v>20</v>
      </c>
      <c r="E21" s="35"/>
      <c r="F21" s="35"/>
    </row>
    <row r="22" spans="1:6" ht="15.95" customHeight="1">
      <c r="A22" s="103"/>
      <c r="B22" s="103"/>
      <c r="C22" s="35" t="s">
        <v>258</v>
      </c>
      <c r="D22" s="35">
        <v>25</v>
      </c>
      <c r="E22" s="35"/>
      <c r="F22" s="35"/>
    </row>
    <row r="23" spans="1:6">
      <c r="A23" s="103" t="s">
        <v>546</v>
      </c>
      <c r="B23" s="103" t="s">
        <v>250</v>
      </c>
      <c r="C23" s="35" t="s">
        <v>130</v>
      </c>
      <c r="D23" s="35" t="s">
        <v>64</v>
      </c>
      <c r="E23" s="35" t="s">
        <v>64</v>
      </c>
      <c r="F23" s="35"/>
    </row>
    <row r="24" spans="1:6">
      <c r="A24" s="103"/>
      <c r="B24" s="103"/>
      <c r="C24" s="35" t="s">
        <v>259</v>
      </c>
      <c r="D24" s="35" t="s">
        <v>64</v>
      </c>
      <c r="E24" s="35" t="s">
        <v>64</v>
      </c>
      <c r="F24" s="35"/>
    </row>
    <row r="25" spans="1:6">
      <c r="A25" s="103"/>
      <c r="B25" s="103"/>
      <c r="C25" s="35" t="s">
        <v>260</v>
      </c>
      <c r="D25" s="35" t="s">
        <v>64</v>
      </c>
      <c r="E25" s="35" t="s">
        <v>64</v>
      </c>
      <c r="F25" s="35"/>
    </row>
    <row r="26" spans="1:6">
      <c r="A26" s="103"/>
      <c r="B26" s="103"/>
      <c r="C26" s="35" t="s">
        <v>262</v>
      </c>
      <c r="D26" s="35" t="s">
        <v>64</v>
      </c>
      <c r="E26" s="35" t="s">
        <v>64</v>
      </c>
      <c r="F26" s="35"/>
    </row>
    <row r="27" spans="1:6">
      <c r="A27" s="102" t="s">
        <v>547</v>
      </c>
      <c r="B27" s="102" t="s">
        <v>185</v>
      </c>
      <c r="C27" s="37" t="s">
        <v>423</v>
      </c>
      <c r="D27" s="37"/>
      <c r="E27" s="37"/>
      <c r="F27" s="37" t="s">
        <v>64</v>
      </c>
    </row>
    <row r="28" spans="1:6">
      <c r="A28" s="102"/>
      <c r="B28" s="102"/>
      <c r="C28" s="37" t="s">
        <v>424</v>
      </c>
      <c r="D28" s="37"/>
      <c r="E28" s="37">
        <v>32.700000000000003</v>
      </c>
      <c r="F28" s="37" t="s">
        <v>64</v>
      </c>
    </row>
    <row r="29" spans="1:6">
      <c r="A29" s="102"/>
      <c r="B29" s="102"/>
      <c r="C29" s="37" t="s">
        <v>425</v>
      </c>
      <c r="D29" s="37"/>
      <c r="E29" s="37">
        <v>27.4</v>
      </c>
      <c r="F29" s="37" t="s">
        <v>64</v>
      </c>
    </row>
  </sheetData>
  <mergeCells count="10">
    <mergeCell ref="A5:A11"/>
    <mergeCell ref="B12:B15"/>
    <mergeCell ref="A12:A15"/>
    <mergeCell ref="B5:B11"/>
    <mergeCell ref="A27:A29"/>
    <mergeCell ref="B27:B29"/>
    <mergeCell ref="B17:B22"/>
    <mergeCell ref="A17:A22"/>
    <mergeCell ref="B23:B26"/>
    <mergeCell ref="A23:A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A211"/>
  <sheetViews>
    <sheetView topLeftCell="A193" zoomScale="87" zoomScaleNormal="60" zoomScalePageLayoutView="60" workbookViewId="0">
      <selection sqref="A1:A2"/>
    </sheetView>
  </sheetViews>
  <sheetFormatPr defaultColWidth="10.875" defaultRowHeight="15.75"/>
  <cols>
    <col min="1" max="1" width="29.375" style="2" bestFit="1" customWidth="1"/>
    <col min="2" max="2" width="11.75" style="2" bestFit="1" customWidth="1"/>
    <col min="3" max="3" width="43.375" style="2" bestFit="1" customWidth="1"/>
    <col min="4" max="4" width="30" style="2" bestFit="1" customWidth="1"/>
    <col min="5" max="5" width="15.25" style="38" bestFit="1" customWidth="1"/>
    <col min="6" max="6" width="19.125" style="39" customWidth="1"/>
    <col min="7" max="7" width="13.625" style="2" customWidth="1"/>
    <col min="8" max="8" width="11" style="2" bestFit="1" customWidth="1"/>
    <col min="9" max="9" width="19.125" style="2" bestFit="1" customWidth="1"/>
    <col min="10" max="10" width="22.5" style="2" bestFit="1" customWidth="1"/>
    <col min="11" max="16384" width="10.875" style="2"/>
  </cols>
  <sheetData>
    <row r="1" spans="1:105">
      <c r="A1" s="104" t="s">
        <v>659</v>
      </c>
      <c r="B1" s="104" t="s">
        <v>12</v>
      </c>
      <c r="C1" s="104" t="s">
        <v>544</v>
      </c>
      <c r="D1" s="104" t="s">
        <v>74</v>
      </c>
      <c r="E1" s="105" t="s">
        <v>680</v>
      </c>
      <c r="F1" s="107" t="s">
        <v>681</v>
      </c>
      <c r="G1" s="104" t="s">
        <v>682</v>
      </c>
      <c r="H1" s="104"/>
      <c r="I1" s="104" t="s">
        <v>686</v>
      </c>
      <c r="J1" s="104" t="s">
        <v>685</v>
      </c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</row>
    <row r="2" spans="1:105" ht="17.25">
      <c r="A2" s="104"/>
      <c r="B2" s="104"/>
      <c r="C2" s="104"/>
      <c r="D2" s="104"/>
      <c r="E2" s="105"/>
      <c r="F2" s="107"/>
      <c r="G2" s="34" t="s">
        <v>683</v>
      </c>
      <c r="H2" s="34" t="s">
        <v>684</v>
      </c>
      <c r="I2" s="104"/>
      <c r="J2" s="104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</row>
    <row r="3" spans="1:105">
      <c r="A3" s="103" t="s">
        <v>545</v>
      </c>
      <c r="B3" s="103" t="s">
        <v>185</v>
      </c>
      <c r="C3" s="35" t="s">
        <v>454</v>
      </c>
      <c r="D3" s="35"/>
      <c r="E3" s="57">
        <v>20.100000000000001</v>
      </c>
      <c r="F3" s="71">
        <v>8.9</v>
      </c>
      <c r="G3" s="35"/>
      <c r="H3" s="35"/>
      <c r="I3" s="35"/>
      <c r="J3" s="35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</row>
    <row r="4" spans="1:105">
      <c r="A4" s="103"/>
      <c r="B4" s="103"/>
      <c r="C4" s="35" t="s">
        <v>19</v>
      </c>
      <c r="D4" s="35"/>
      <c r="E4" s="57">
        <v>21.3</v>
      </c>
      <c r="F4" s="71">
        <v>8</v>
      </c>
      <c r="G4" s="35"/>
      <c r="H4" s="35"/>
      <c r="I4" s="35"/>
      <c r="J4" s="35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</row>
    <row r="5" spans="1:105">
      <c r="A5" s="103"/>
      <c r="B5" s="103"/>
      <c r="C5" s="35" t="s">
        <v>5</v>
      </c>
      <c r="D5" s="35"/>
      <c r="E5" s="57">
        <v>20.8</v>
      </c>
      <c r="F5" s="71">
        <v>6.7</v>
      </c>
      <c r="G5" s="35"/>
      <c r="H5" s="35"/>
      <c r="I5" s="35"/>
      <c r="J5" s="3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</row>
    <row r="6" spans="1:105">
      <c r="A6" s="103"/>
      <c r="B6" s="103"/>
      <c r="C6" s="35" t="s">
        <v>6</v>
      </c>
      <c r="D6" s="35"/>
      <c r="E6" s="57">
        <v>19.5</v>
      </c>
      <c r="F6" s="71">
        <v>11.2</v>
      </c>
      <c r="G6" s="35"/>
      <c r="H6" s="35"/>
      <c r="I6" s="35"/>
      <c r="J6" s="35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</row>
    <row r="7" spans="1:105">
      <c r="A7" s="103"/>
      <c r="B7" s="103" t="s">
        <v>392</v>
      </c>
      <c r="C7" s="35" t="s">
        <v>6</v>
      </c>
      <c r="D7" s="35"/>
      <c r="E7" s="57">
        <v>20.8</v>
      </c>
      <c r="F7" s="71">
        <v>8.6999999999999993</v>
      </c>
      <c r="G7" s="35"/>
      <c r="H7" s="35"/>
      <c r="I7" s="35"/>
      <c r="J7" s="35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</row>
    <row r="8" spans="1:105">
      <c r="A8" s="103"/>
      <c r="B8" s="103"/>
      <c r="C8" s="35" t="s">
        <v>7</v>
      </c>
      <c r="D8" s="35"/>
      <c r="E8" s="57">
        <v>21.5</v>
      </c>
      <c r="F8" s="71">
        <v>5.2</v>
      </c>
      <c r="G8" s="35"/>
      <c r="H8" s="35"/>
      <c r="I8" s="35"/>
      <c r="J8" s="35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</row>
    <row r="9" spans="1:105">
      <c r="A9" s="103"/>
      <c r="B9" s="103" t="s">
        <v>246</v>
      </c>
      <c r="C9" s="35" t="s">
        <v>6</v>
      </c>
      <c r="D9" s="35"/>
      <c r="E9" s="57">
        <v>18.899999999999999</v>
      </c>
      <c r="F9" s="71">
        <v>11.9</v>
      </c>
      <c r="G9" s="35"/>
      <c r="H9" s="35"/>
      <c r="I9" s="35"/>
      <c r="J9" s="35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</row>
    <row r="10" spans="1:105">
      <c r="A10" s="103"/>
      <c r="B10" s="103"/>
      <c r="C10" s="35" t="s">
        <v>5</v>
      </c>
      <c r="D10" s="35"/>
      <c r="E10" s="57">
        <v>20.7</v>
      </c>
      <c r="F10" s="71">
        <v>5.7</v>
      </c>
      <c r="G10" s="35"/>
      <c r="H10" s="35"/>
      <c r="I10" s="35"/>
      <c r="J10" s="35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</row>
    <row r="11" spans="1:105">
      <c r="A11" s="103"/>
      <c r="B11" s="103" t="s">
        <v>393</v>
      </c>
      <c r="C11" s="35" t="s">
        <v>6</v>
      </c>
      <c r="D11" s="35"/>
      <c r="E11" s="57">
        <v>19.899999999999999</v>
      </c>
      <c r="F11" s="71">
        <v>10.4</v>
      </c>
      <c r="G11" s="35"/>
      <c r="H11" s="35"/>
      <c r="I11" s="35"/>
      <c r="J11" s="35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</row>
    <row r="12" spans="1:105">
      <c r="A12" s="103"/>
      <c r="B12" s="103"/>
      <c r="C12" s="35" t="s">
        <v>5</v>
      </c>
      <c r="D12" s="35"/>
      <c r="E12" s="57">
        <v>20.7</v>
      </c>
      <c r="F12" s="71">
        <v>6.1</v>
      </c>
      <c r="G12" s="35"/>
      <c r="H12" s="35"/>
      <c r="I12" s="35"/>
      <c r="J12" s="35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</row>
    <row r="13" spans="1:105">
      <c r="A13" s="103"/>
      <c r="B13" s="103" t="s">
        <v>237</v>
      </c>
      <c r="C13" s="35" t="s">
        <v>6</v>
      </c>
      <c r="D13" s="35"/>
      <c r="E13" s="57">
        <v>19.7</v>
      </c>
      <c r="F13" s="71">
        <v>9.1999999999999993</v>
      </c>
      <c r="G13" s="35"/>
      <c r="H13" s="35"/>
      <c r="I13" s="35"/>
      <c r="J13" s="35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</row>
    <row r="14" spans="1:105">
      <c r="A14" s="103"/>
      <c r="B14" s="103"/>
      <c r="C14" s="35" t="s">
        <v>5</v>
      </c>
      <c r="D14" s="35"/>
      <c r="E14" s="57">
        <v>20.3</v>
      </c>
      <c r="F14" s="71">
        <v>8</v>
      </c>
      <c r="G14" s="35"/>
      <c r="H14" s="35"/>
      <c r="I14" s="35"/>
      <c r="J14" s="35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</row>
    <row r="15" spans="1:105">
      <c r="A15" s="103"/>
      <c r="B15" s="103" t="s">
        <v>394</v>
      </c>
      <c r="C15" s="35" t="s">
        <v>6</v>
      </c>
      <c r="D15" s="35"/>
      <c r="E15" s="57">
        <v>19.399999999999999</v>
      </c>
      <c r="F15" s="71">
        <v>11.8</v>
      </c>
      <c r="G15" s="35"/>
      <c r="H15" s="35"/>
      <c r="I15" s="35"/>
      <c r="J15" s="3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</row>
    <row r="16" spans="1:105">
      <c r="A16" s="103"/>
      <c r="B16" s="103"/>
      <c r="C16" s="35" t="s">
        <v>5</v>
      </c>
      <c r="D16" s="35"/>
      <c r="E16" s="57">
        <v>19.8</v>
      </c>
      <c r="F16" s="71">
        <v>8.8000000000000007</v>
      </c>
      <c r="G16" s="35"/>
      <c r="H16" s="35"/>
      <c r="I16" s="35"/>
      <c r="J16" s="35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</row>
    <row r="17" spans="1:105">
      <c r="A17" s="103"/>
      <c r="B17" s="103" t="s">
        <v>27</v>
      </c>
      <c r="C17" s="35" t="s">
        <v>6</v>
      </c>
      <c r="D17" s="35"/>
      <c r="E17" s="57">
        <v>19.8</v>
      </c>
      <c r="F17" s="71">
        <v>9.5</v>
      </c>
      <c r="G17" s="35"/>
      <c r="H17" s="35"/>
      <c r="I17" s="35"/>
      <c r="J17" s="35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</row>
    <row r="18" spans="1:105">
      <c r="A18" s="103"/>
      <c r="B18" s="103"/>
      <c r="C18" s="35" t="s">
        <v>5</v>
      </c>
      <c r="D18" s="35"/>
      <c r="E18" s="57">
        <v>20.399999999999999</v>
      </c>
      <c r="F18" s="71">
        <v>6.5</v>
      </c>
      <c r="G18" s="35"/>
      <c r="H18" s="35"/>
      <c r="I18" s="35"/>
      <c r="J18" s="35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</row>
    <row r="19" spans="1:105">
      <c r="A19" s="103"/>
      <c r="B19" s="103"/>
      <c r="C19" s="35" t="s">
        <v>7</v>
      </c>
      <c r="D19" s="35"/>
      <c r="E19" s="57">
        <v>20.6</v>
      </c>
      <c r="F19" s="71">
        <v>6.3</v>
      </c>
      <c r="G19" s="35"/>
      <c r="H19" s="35"/>
      <c r="I19" s="35"/>
      <c r="J19" s="35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</row>
    <row r="20" spans="1:105">
      <c r="A20" s="103"/>
      <c r="B20" s="35" t="s">
        <v>191</v>
      </c>
      <c r="C20" s="35" t="s">
        <v>5</v>
      </c>
      <c r="D20" s="35"/>
      <c r="E20" s="57">
        <v>20</v>
      </c>
      <c r="F20" s="71">
        <v>7.3</v>
      </c>
      <c r="G20" s="35"/>
      <c r="H20" s="35"/>
      <c r="I20" s="35"/>
      <c r="J20" s="35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</row>
    <row r="21" spans="1:105">
      <c r="A21" s="35" t="s">
        <v>563</v>
      </c>
      <c r="B21" s="35" t="s">
        <v>191</v>
      </c>
      <c r="C21" s="35" t="s">
        <v>7</v>
      </c>
      <c r="D21" s="35"/>
      <c r="E21" s="53">
        <v>21.2</v>
      </c>
      <c r="F21" s="56">
        <v>7.5</v>
      </c>
      <c r="G21" s="37"/>
      <c r="H21" s="37"/>
      <c r="I21" s="37"/>
      <c r="J21" s="37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</row>
    <row r="22" spans="1:105" s="25" customFormat="1">
      <c r="A22" s="35" t="s">
        <v>555</v>
      </c>
      <c r="B22" s="35" t="s">
        <v>185</v>
      </c>
      <c r="C22" s="35" t="s">
        <v>7</v>
      </c>
      <c r="D22" s="35" t="s">
        <v>687</v>
      </c>
      <c r="E22" s="53">
        <v>20.04</v>
      </c>
      <c r="F22" s="71">
        <v>4.9000000000000004</v>
      </c>
      <c r="G22" s="37"/>
      <c r="H22" s="37"/>
      <c r="I22" s="37"/>
      <c r="J22" s="37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</row>
    <row r="23" spans="1:105">
      <c r="A23" s="103" t="s">
        <v>543</v>
      </c>
      <c r="B23" s="103" t="s">
        <v>351</v>
      </c>
      <c r="C23" s="35" t="s">
        <v>19</v>
      </c>
      <c r="D23" s="35"/>
      <c r="E23" s="57"/>
      <c r="F23" s="71"/>
      <c r="G23" s="35"/>
      <c r="H23" s="35"/>
      <c r="I23" s="35"/>
      <c r="J23" s="35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</row>
    <row r="24" spans="1:105">
      <c r="A24" s="103"/>
      <c r="B24" s="103"/>
      <c r="C24" s="35" t="s">
        <v>5</v>
      </c>
      <c r="D24" s="35"/>
      <c r="E24" s="57">
        <v>18.899999999999999</v>
      </c>
      <c r="F24" s="71">
        <v>6.2</v>
      </c>
      <c r="G24" s="35"/>
      <c r="H24" s="35"/>
      <c r="I24" s="35"/>
      <c r="J24" s="35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</row>
    <row r="25" spans="1:105">
      <c r="A25" s="103" t="s">
        <v>621</v>
      </c>
      <c r="B25" s="103" t="s">
        <v>246</v>
      </c>
      <c r="C25" s="103" t="s">
        <v>5</v>
      </c>
      <c r="D25" s="35"/>
      <c r="E25" s="57">
        <v>19.350000000000001</v>
      </c>
      <c r="F25" s="71">
        <v>8.5</v>
      </c>
      <c r="G25" s="35"/>
      <c r="H25" s="35"/>
      <c r="I25" s="78"/>
      <c r="J25" s="78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</row>
    <row r="26" spans="1:105">
      <c r="A26" s="103"/>
      <c r="B26" s="103"/>
      <c r="C26" s="103"/>
      <c r="D26" s="35"/>
      <c r="E26" s="57">
        <v>19.350000000000001</v>
      </c>
      <c r="F26" s="71">
        <v>7.2</v>
      </c>
      <c r="G26" s="35"/>
      <c r="H26" s="35"/>
      <c r="I26" s="78"/>
      <c r="J26" s="78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</row>
    <row r="27" spans="1:105">
      <c r="A27" s="103"/>
      <c r="B27" s="103"/>
      <c r="C27" s="103"/>
      <c r="D27" s="35"/>
      <c r="E27" s="57">
        <v>19.350000000000001</v>
      </c>
      <c r="F27" s="71">
        <v>6.5</v>
      </c>
      <c r="G27" s="35"/>
      <c r="H27" s="35"/>
      <c r="I27" s="78"/>
      <c r="J27" s="78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</row>
    <row r="28" spans="1:105">
      <c r="A28" s="103"/>
      <c r="B28" s="103"/>
      <c r="C28" s="103"/>
      <c r="D28" s="35"/>
      <c r="E28" s="57">
        <v>19</v>
      </c>
      <c r="F28" s="71">
        <v>10.7</v>
      </c>
      <c r="G28" s="35"/>
      <c r="H28" s="35"/>
      <c r="I28" s="78"/>
      <c r="J28" s="7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</row>
    <row r="29" spans="1:105">
      <c r="A29" s="103"/>
      <c r="B29" s="103"/>
      <c r="C29" s="103"/>
      <c r="D29" s="35"/>
      <c r="E29" s="57">
        <v>19</v>
      </c>
      <c r="F29" s="71">
        <v>10.1</v>
      </c>
      <c r="G29" s="35"/>
      <c r="H29" s="35"/>
      <c r="I29" s="78"/>
      <c r="J29" s="78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</row>
    <row r="30" spans="1:105">
      <c r="A30" s="103"/>
      <c r="B30" s="103"/>
      <c r="C30" s="103"/>
      <c r="D30" s="35"/>
      <c r="E30" s="57">
        <v>18.899999999999999</v>
      </c>
      <c r="F30" s="71">
        <v>5.7</v>
      </c>
      <c r="G30" s="35"/>
      <c r="H30" s="35"/>
      <c r="I30" s="78"/>
      <c r="J30" s="78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</row>
    <row r="31" spans="1:105">
      <c r="A31" s="103"/>
      <c r="B31" s="103"/>
      <c r="C31" s="103"/>
      <c r="D31" s="35"/>
      <c r="E31" s="57">
        <v>18.8</v>
      </c>
      <c r="F31" s="71">
        <v>6.4</v>
      </c>
      <c r="G31" s="35"/>
      <c r="H31" s="35"/>
      <c r="I31" s="78"/>
      <c r="J31" s="78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</row>
    <row r="32" spans="1:105">
      <c r="A32" s="103"/>
      <c r="B32" s="103"/>
      <c r="C32" s="103"/>
      <c r="D32" s="35"/>
      <c r="E32" s="57">
        <v>18.8</v>
      </c>
      <c r="F32" s="71">
        <v>8.8000000000000007</v>
      </c>
      <c r="G32" s="35"/>
      <c r="H32" s="35"/>
      <c r="I32" s="78"/>
      <c r="J32" s="78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</row>
    <row r="33" spans="1:105">
      <c r="A33" s="103"/>
      <c r="B33" s="103"/>
      <c r="C33" s="103"/>
      <c r="D33" s="35"/>
      <c r="E33" s="57">
        <v>18.399999999999999</v>
      </c>
      <c r="F33" s="71">
        <v>7.7</v>
      </c>
      <c r="G33" s="35"/>
      <c r="H33" s="35"/>
      <c r="I33" s="78"/>
      <c r="J33" s="78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</row>
    <row r="34" spans="1:105">
      <c r="A34" s="103"/>
      <c r="B34" s="103"/>
      <c r="C34" s="103"/>
      <c r="D34" s="35"/>
      <c r="E34" s="57">
        <v>17.8</v>
      </c>
      <c r="F34" s="71">
        <v>7.5</v>
      </c>
      <c r="G34" s="35"/>
      <c r="H34" s="35"/>
      <c r="I34" s="78"/>
      <c r="J34" s="78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</row>
    <row r="35" spans="1:105">
      <c r="A35" s="103"/>
      <c r="B35" s="103"/>
      <c r="C35" s="103"/>
      <c r="D35" s="35"/>
      <c r="E35" s="57">
        <v>17.3</v>
      </c>
      <c r="F35" s="71">
        <v>4.4000000000000004</v>
      </c>
      <c r="G35" s="35"/>
      <c r="H35" s="35"/>
      <c r="I35" s="78"/>
      <c r="J35" s="78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</row>
    <row r="36" spans="1:105">
      <c r="A36" s="103" t="s">
        <v>622</v>
      </c>
      <c r="B36" s="103" t="s">
        <v>9</v>
      </c>
      <c r="C36" s="35" t="s">
        <v>29</v>
      </c>
      <c r="D36" s="35"/>
      <c r="E36" s="57">
        <v>22.3</v>
      </c>
      <c r="F36" s="71">
        <v>4.8499999999999996</v>
      </c>
      <c r="G36" s="35">
        <v>0.65</v>
      </c>
      <c r="H36" s="35">
        <v>0.36</v>
      </c>
      <c r="I36" s="57">
        <v>21.646652539200002</v>
      </c>
      <c r="J36" s="35">
        <v>97.1</v>
      </c>
      <c r="K36" s="27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</row>
    <row r="37" spans="1:105">
      <c r="A37" s="103"/>
      <c r="B37" s="103"/>
      <c r="C37" s="35" t="s">
        <v>31</v>
      </c>
      <c r="D37" s="35"/>
      <c r="E37" s="57">
        <v>22.3</v>
      </c>
      <c r="F37" s="71">
        <v>5</v>
      </c>
      <c r="G37" s="35">
        <v>0.64</v>
      </c>
      <c r="H37" s="35">
        <v>0.32</v>
      </c>
      <c r="I37" s="57">
        <v>20.6884190088</v>
      </c>
      <c r="J37" s="35">
        <v>92.6</v>
      </c>
      <c r="K37" s="2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</row>
    <row r="38" spans="1:105">
      <c r="A38" s="103"/>
      <c r="B38" s="103"/>
      <c r="C38" s="35" t="s">
        <v>33</v>
      </c>
      <c r="D38" s="35"/>
      <c r="E38" s="57">
        <v>21.1</v>
      </c>
      <c r="F38" s="71">
        <v>6.2</v>
      </c>
      <c r="G38" s="35">
        <v>0.86</v>
      </c>
      <c r="H38" s="35">
        <v>0.34</v>
      </c>
      <c r="I38" s="57">
        <v>20.421370320000001</v>
      </c>
      <c r="J38" s="35">
        <v>96.5</v>
      </c>
      <c r="K38" s="27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</row>
    <row r="39" spans="1:105">
      <c r="A39" s="103"/>
      <c r="B39" s="103"/>
      <c r="C39" s="35" t="s">
        <v>34</v>
      </c>
      <c r="D39" s="35"/>
      <c r="E39" s="57">
        <v>22.4</v>
      </c>
      <c r="F39" s="71">
        <v>5.59</v>
      </c>
      <c r="G39" s="35">
        <v>0.59</v>
      </c>
      <c r="H39" s="35">
        <v>0.28000000000000003</v>
      </c>
      <c r="I39" s="57">
        <v>20.892632712000001</v>
      </c>
      <c r="J39" s="35">
        <v>93</v>
      </c>
      <c r="K39" s="27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</row>
    <row r="40" spans="1:105">
      <c r="A40" s="103"/>
      <c r="B40" s="103"/>
      <c r="C40" s="35" t="s">
        <v>35</v>
      </c>
      <c r="D40" s="35"/>
      <c r="E40" s="57">
        <v>22.3</v>
      </c>
      <c r="F40" s="71">
        <v>5.91</v>
      </c>
      <c r="G40" s="35">
        <v>0.63</v>
      </c>
      <c r="H40" s="35">
        <v>0.33</v>
      </c>
      <c r="I40" s="57">
        <v>21.269642625600003</v>
      </c>
      <c r="J40" s="35">
        <v>95.3</v>
      </c>
      <c r="K40" s="27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</row>
    <row r="41" spans="1:105">
      <c r="A41" s="103"/>
      <c r="B41" s="103"/>
      <c r="C41" s="35" t="s">
        <v>36</v>
      </c>
      <c r="D41" s="35"/>
      <c r="E41" s="57">
        <v>21.8</v>
      </c>
      <c r="F41" s="71">
        <v>5.2</v>
      </c>
      <c r="G41" s="35">
        <v>0.66</v>
      </c>
      <c r="H41" s="35">
        <v>0.3</v>
      </c>
      <c r="I41" s="57">
        <v>20.217156616800001</v>
      </c>
      <c r="J41" s="35">
        <v>92.4</v>
      </c>
      <c r="K41" s="27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</row>
    <row r="42" spans="1:105">
      <c r="A42" s="103"/>
      <c r="B42" s="103"/>
      <c r="C42" s="35" t="s">
        <v>37</v>
      </c>
      <c r="D42" s="35"/>
      <c r="E42" s="57">
        <v>22.4</v>
      </c>
      <c r="F42" s="71">
        <v>5.9</v>
      </c>
      <c r="G42" s="35">
        <v>0.74</v>
      </c>
      <c r="H42" s="35">
        <v>1.74</v>
      </c>
      <c r="I42" s="57">
        <v>21.583817553600003</v>
      </c>
      <c r="J42" s="35">
        <v>96.4</v>
      </c>
      <c r="K42" s="27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</row>
    <row r="43" spans="1:105">
      <c r="A43" s="103"/>
      <c r="B43" s="103"/>
      <c r="C43" s="35" t="s">
        <v>38</v>
      </c>
      <c r="D43" s="35"/>
      <c r="E43" s="57">
        <v>22</v>
      </c>
      <c r="F43" s="71">
        <v>5.75</v>
      </c>
      <c r="G43" s="35">
        <v>0.7</v>
      </c>
      <c r="H43" s="35">
        <v>0.32</v>
      </c>
      <c r="I43" s="57">
        <v>20.484205305600003</v>
      </c>
      <c r="J43" s="35">
        <v>92.8</v>
      </c>
      <c r="K43" s="27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</row>
    <row r="44" spans="1:105">
      <c r="A44" s="103"/>
      <c r="B44" s="103"/>
      <c r="C44" s="35" t="s">
        <v>39</v>
      </c>
      <c r="D44" s="35"/>
      <c r="E44" s="57">
        <v>21.4</v>
      </c>
      <c r="F44" s="71">
        <v>6.1</v>
      </c>
      <c r="G44" s="35">
        <v>0.66</v>
      </c>
      <c r="H44" s="35">
        <v>0.34</v>
      </c>
      <c r="I44" s="57">
        <v>19.824437956800001</v>
      </c>
      <c r="J44" s="35">
        <v>92.6</v>
      </c>
      <c r="K44" s="27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</row>
    <row r="45" spans="1:105">
      <c r="A45" s="103"/>
      <c r="B45" s="103"/>
      <c r="C45" s="35" t="s">
        <v>124</v>
      </c>
      <c r="D45" s="35"/>
      <c r="E45" s="57">
        <v>22.7</v>
      </c>
      <c r="F45" s="71">
        <v>4.95</v>
      </c>
      <c r="G45" s="35">
        <v>0.81</v>
      </c>
      <c r="H45" s="35">
        <v>0.41</v>
      </c>
      <c r="I45" s="57">
        <v>20.939758951200002</v>
      </c>
      <c r="J45" s="35">
        <v>92.1</v>
      </c>
      <c r="K45" s="27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</row>
    <row r="46" spans="1:105">
      <c r="A46" s="103"/>
      <c r="B46" s="103"/>
      <c r="C46" s="35" t="s">
        <v>42</v>
      </c>
      <c r="D46" s="35"/>
      <c r="E46" s="57">
        <v>22.6</v>
      </c>
      <c r="F46" s="71">
        <v>5.04</v>
      </c>
      <c r="G46" s="35">
        <v>0.68</v>
      </c>
      <c r="H46" s="35">
        <v>0.34</v>
      </c>
      <c r="I46" s="57">
        <v>21.143972654399999</v>
      </c>
      <c r="J46" s="35">
        <v>93.1</v>
      </c>
      <c r="K46" s="27"/>
      <c r="L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</row>
    <row r="47" spans="1:105">
      <c r="A47" s="103"/>
      <c r="B47" s="103"/>
      <c r="C47" s="35" t="s">
        <v>43</v>
      </c>
      <c r="D47" s="35"/>
      <c r="E47" s="57">
        <v>22.1</v>
      </c>
      <c r="F47" s="71">
        <v>5.2</v>
      </c>
      <c r="G47" s="35">
        <v>0.79</v>
      </c>
      <c r="H47" s="35">
        <v>0.33</v>
      </c>
      <c r="I47" s="57">
        <v>20.358535334399999</v>
      </c>
      <c r="J47" s="35">
        <v>92.1</v>
      </c>
      <c r="K47" s="27"/>
      <c r="L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</row>
    <row r="48" spans="1:105">
      <c r="A48" s="103" t="s">
        <v>97</v>
      </c>
      <c r="B48" s="103" t="s">
        <v>352</v>
      </c>
      <c r="C48" s="35" t="s">
        <v>98</v>
      </c>
      <c r="D48" s="35"/>
      <c r="E48" s="57">
        <v>18</v>
      </c>
      <c r="F48" s="71">
        <v>8</v>
      </c>
      <c r="G48" s="37"/>
      <c r="H48" s="37"/>
      <c r="I48" s="37"/>
      <c r="J48" s="37"/>
      <c r="K48"/>
      <c r="L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</row>
    <row r="49" spans="1:105">
      <c r="A49" s="103"/>
      <c r="B49" s="103"/>
      <c r="C49" s="35" t="s">
        <v>99</v>
      </c>
      <c r="D49" s="35"/>
      <c r="E49" s="57">
        <v>18.5</v>
      </c>
      <c r="F49" s="71">
        <v>7</v>
      </c>
      <c r="G49" s="37"/>
      <c r="H49" s="37"/>
      <c r="I49" s="37"/>
      <c r="J49" s="37"/>
      <c r="K49"/>
      <c r="L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</row>
    <row r="50" spans="1:105">
      <c r="A50" s="103" t="s">
        <v>456</v>
      </c>
      <c r="B50" s="103" t="s">
        <v>27</v>
      </c>
      <c r="C50" s="35" t="s">
        <v>106</v>
      </c>
      <c r="D50" s="35"/>
      <c r="E50" s="57">
        <v>20.57</v>
      </c>
      <c r="F50" s="56">
        <v>7</v>
      </c>
      <c r="G50" s="37"/>
      <c r="H50" s="37"/>
      <c r="I50" s="37"/>
      <c r="J50" s="37"/>
      <c r="K50"/>
      <c r="L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</row>
    <row r="51" spans="1:105">
      <c r="A51" s="103"/>
      <c r="B51" s="103"/>
      <c r="C51" s="35" t="s">
        <v>147</v>
      </c>
      <c r="D51" s="35"/>
      <c r="E51" s="57">
        <v>20.16</v>
      </c>
      <c r="F51" s="71">
        <v>7</v>
      </c>
      <c r="G51" s="37"/>
      <c r="H51" s="37"/>
      <c r="I51" s="37"/>
      <c r="J51" s="37"/>
      <c r="K51"/>
      <c r="L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</row>
    <row r="52" spans="1:105">
      <c r="A52" s="103"/>
      <c r="B52" s="103"/>
      <c r="C52" s="35" t="s">
        <v>148</v>
      </c>
      <c r="D52" s="35"/>
      <c r="E52" s="57">
        <v>19.88</v>
      </c>
      <c r="F52" s="71">
        <v>6</v>
      </c>
      <c r="G52" s="37"/>
      <c r="H52" s="37"/>
      <c r="I52" s="37"/>
      <c r="J52" s="37"/>
      <c r="K52"/>
      <c r="L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</row>
    <row r="53" spans="1:105">
      <c r="A53" s="103"/>
      <c r="B53" s="103"/>
      <c r="C53" s="35" t="s">
        <v>149</v>
      </c>
      <c r="D53" s="35"/>
      <c r="E53" s="57">
        <v>19.18</v>
      </c>
      <c r="F53" s="71">
        <v>5.5</v>
      </c>
      <c r="G53" s="37"/>
      <c r="H53" s="37"/>
      <c r="I53" s="37"/>
      <c r="J53" s="37"/>
      <c r="K53"/>
      <c r="L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</row>
    <row r="54" spans="1:105">
      <c r="A54" s="103"/>
      <c r="B54" s="103"/>
      <c r="C54" s="35" t="s">
        <v>150</v>
      </c>
      <c r="D54" s="35"/>
      <c r="E54" s="57">
        <v>18.350000000000001</v>
      </c>
      <c r="F54" s="71">
        <v>5</v>
      </c>
      <c r="G54" s="37"/>
      <c r="H54" s="37"/>
      <c r="I54" s="37"/>
      <c r="J54" s="37"/>
      <c r="K54"/>
      <c r="L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</row>
    <row r="55" spans="1:105">
      <c r="A55" s="103"/>
      <c r="B55" s="103"/>
      <c r="C55" s="35" t="s">
        <v>151</v>
      </c>
      <c r="D55" s="35"/>
      <c r="E55" s="57">
        <v>20.239999999999998</v>
      </c>
      <c r="F55" s="71">
        <v>5</v>
      </c>
      <c r="G55" s="37"/>
      <c r="H55" s="37"/>
      <c r="I55" s="37"/>
      <c r="J55" s="37"/>
      <c r="K55"/>
      <c r="L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</row>
    <row r="56" spans="1:105">
      <c r="A56" s="103"/>
      <c r="B56" s="103"/>
      <c r="C56" s="35" t="s">
        <v>152</v>
      </c>
      <c r="D56" s="35"/>
      <c r="E56" s="57">
        <v>19.77</v>
      </c>
      <c r="F56" s="71">
        <v>6</v>
      </c>
      <c r="G56" s="37"/>
      <c r="H56" s="37"/>
      <c r="I56" s="37"/>
      <c r="J56" s="37"/>
      <c r="K56"/>
      <c r="L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</row>
    <row r="57" spans="1:105">
      <c r="A57" s="103"/>
      <c r="B57" s="103"/>
      <c r="C57" s="35" t="s">
        <v>153</v>
      </c>
      <c r="D57" s="35"/>
      <c r="E57" s="57">
        <v>19.61</v>
      </c>
      <c r="F57" s="71">
        <v>7</v>
      </c>
      <c r="G57" s="37"/>
      <c r="H57" s="37"/>
      <c r="I57" s="37"/>
      <c r="J57" s="37"/>
      <c r="K57"/>
      <c r="L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</row>
    <row r="58" spans="1:105">
      <c r="A58" s="103"/>
      <c r="B58" s="103"/>
      <c r="C58" s="35" t="s">
        <v>154</v>
      </c>
      <c r="D58" s="35"/>
      <c r="E58" s="57">
        <v>19.45</v>
      </c>
      <c r="F58" s="71">
        <v>7.5</v>
      </c>
      <c r="G58" s="37"/>
      <c r="H58" s="37"/>
      <c r="I58" s="37"/>
      <c r="J58" s="37"/>
      <c r="K58"/>
      <c r="L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</row>
    <row r="59" spans="1:105">
      <c r="A59" s="103" t="s">
        <v>561</v>
      </c>
      <c r="B59" s="103" t="s">
        <v>185</v>
      </c>
      <c r="C59" s="103" t="s">
        <v>182</v>
      </c>
      <c r="D59" s="35" t="s">
        <v>183</v>
      </c>
      <c r="E59" s="57">
        <v>19.61</v>
      </c>
      <c r="F59" s="71">
        <v>10</v>
      </c>
      <c r="G59" s="37"/>
      <c r="H59" s="37"/>
      <c r="I59" s="37"/>
      <c r="J59" s="37"/>
      <c r="K59"/>
      <c r="L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</row>
    <row r="60" spans="1:105">
      <c r="A60" s="103"/>
      <c r="B60" s="103"/>
      <c r="C60" s="103"/>
      <c r="D60" s="35" t="s">
        <v>184</v>
      </c>
      <c r="E60" s="57">
        <v>19.920000000000002</v>
      </c>
      <c r="F60" s="71">
        <v>8.8000000000000007</v>
      </c>
      <c r="G60" s="37"/>
      <c r="H60" s="37"/>
      <c r="I60" s="37"/>
      <c r="J60" s="37"/>
      <c r="K60"/>
      <c r="L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</row>
    <row r="61" spans="1:105">
      <c r="A61" s="103"/>
      <c r="B61" s="103"/>
      <c r="C61" s="103" t="s">
        <v>448</v>
      </c>
      <c r="D61" s="35" t="s">
        <v>183</v>
      </c>
      <c r="E61" s="57">
        <v>19.61</v>
      </c>
      <c r="F61" s="71">
        <v>10</v>
      </c>
      <c r="G61" s="37"/>
      <c r="H61" s="37"/>
      <c r="I61" s="37"/>
      <c r="J61" s="37"/>
      <c r="K61"/>
      <c r="L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</row>
    <row r="62" spans="1:105">
      <c r="A62" s="103"/>
      <c r="B62" s="103"/>
      <c r="C62" s="103"/>
      <c r="D62" s="35" t="s">
        <v>184</v>
      </c>
      <c r="E62" s="57">
        <v>19.920000000000002</v>
      </c>
      <c r="F62" s="71">
        <v>8.6999999999999993</v>
      </c>
      <c r="G62" s="37"/>
      <c r="H62" s="37"/>
      <c r="I62" s="37"/>
      <c r="J62" s="37"/>
      <c r="K62"/>
      <c r="L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</row>
    <row r="63" spans="1:105">
      <c r="A63" s="103"/>
      <c r="B63" s="103"/>
      <c r="C63" s="103" t="s">
        <v>447</v>
      </c>
      <c r="D63" s="35" t="s">
        <v>183</v>
      </c>
      <c r="E63" s="57">
        <v>19.14</v>
      </c>
      <c r="F63" s="71">
        <v>9.5</v>
      </c>
      <c r="G63" s="37"/>
      <c r="H63" s="37"/>
      <c r="I63" s="37"/>
      <c r="J63" s="37"/>
      <c r="K63"/>
      <c r="L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</row>
    <row r="64" spans="1:105">
      <c r="A64" s="103"/>
      <c r="B64" s="103"/>
      <c r="C64" s="103"/>
      <c r="D64" s="35" t="s">
        <v>184</v>
      </c>
      <c r="E64" s="57">
        <v>19.920000000000002</v>
      </c>
      <c r="F64" s="71">
        <v>8</v>
      </c>
      <c r="G64" s="37"/>
      <c r="H64" s="37"/>
      <c r="I64" s="37"/>
      <c r="J64" s="37"/>
      <c r="K64"/>
      <c r="L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</row>
    <row r="65" spans="1:105">
      <c r="A65" s="103"/>
      <c r="B65" s="103"/>
      <c r="C65" s="103" t="s">
        <v>446</v>
      </c>
      <c r="D65" s="35" t="s">
        <v>183</v>
      </c>
      <c r="E65" s="57">
        <v>18.82</v>
      </c>
      <c r="F65" s="71">
        <v>8.5</v>
      </c>
      <c r="G65" s="37"/>
      <c r="H65" s="37"/>
      <c r="I65" s="37"/>
      <c r="J65" s="37"/>
      <c r="K65"/>
      <c r="L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</row>
    <row r="66" spans="1:105">
      <c r="A66" s="103"/>
      <c r="B66" s="103"/>
      <c r="C66" s="103"/>
      <c r="D66" s="35" t="s">
        <v>184</v>
      </c>
      <c r="E66" s="57">
        <v>19.920000000000002</v>
      </c>
      <c r="F66" s="71">
        <v>7.2</v>
      </c>
      <c r="G66" s="37"/>
      <c r="H66" s="37"/>
      <c r="I66" s="37"/>
      <c r="J66" s="37"/>
      <c r="K66"/>
      <c r="L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</row>
    <row r="67" spans="1:105">
      <c r="A67" s="103" t="s">
        <v>562</v>
      </c>
      <c r="B67" s="103" t="s">
        <v>108</v>
      </c>
      <c r="C67" s="74" t="s">
        <v>5</v>
      </c>
      <c r="D67" s="111" t="s">
        <v>693</v>
      </c>
      <c r="E67" s="79">
        <v>18.73</v>
      </c>
      <c r="F67" s="80">
        <v>7.95</v>
      </c>
      <c r="G67" s="37"/>
      <c r="H67" s="37"/>
      <c r="I67" s="37"/>
      <c r="J67" s="37"/>
      <c r="K67"/>
      <c r="L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</row>
    <row r="68" spans="1:105">
      <c r="A68" s="103"/>
      <c r="B68" s="103"/>
      <c r="C68" s="74" t="s">
        <v>163</v>
      </c>
      <c r="D68" s="112"/>
      <c r="E68" s="81">
        <v>21.36</v>
      </c>
      <c r="F68" s="71">
        <v>6.25</v>
      </c>
      <c r="G68" s="37"/>
      <c r="H68" s="37"/>
      <c r="I68" s="37"/>
      <c r="J68" s="37"/>
      <c r="K68"/>
      <c r="L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</row>
    <row r="69" spans="1:105">
      <c r="A69" s="103"/>
      <c r="B69" s="103"/>
      <c r="C69" s="74" t="s">
        <v>164</v>
      </c>
      <c r="D69" s="113"/>
      <c r="E69" s="81">
        <v>21.18</v>
      </c>
      <c r="F69" s="71">
        <v>7.1</v>
      </c>
      <c r="G69" s="37"/>
      <c r="H69" s="37"/>
      <c r="I69" s="37"/>
      <c r="J69" s="37"/>
      <c r="K69"/>
      <c r="L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</row>
    <row r="70" spans="1:105">
      <c r="A70" s="103" t="s">
        <v>109</v>
      </c>
      <c r="B70" s="103" t="s">
        <v>110</v>
      </c>
      <c r="C70" s="35" t="s">
        <v>130</v>
      </c>
      <c r="D70" s="35"/>
      <c r="E70" s="57">
        <v>19.600000000000001</v>
      </c>
      <c r="F70" s="71">
        <v>5.7</v>
      </c>
      <c r="G70" s="37"/>
      <c r="H70" s="37"/>
      <c r="I70" s="37"/>
      <c r="J70" s="37"/>
      <c r="K70"/>
      <c r="L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</row>
    <row r="71" spans="1:105">
      <c r="A71" s="103"/>
      <c r="B71" s="103"/>
      <c r="C71" s="35" t="s">
        <v>59</v>
      </c>
      <c r="D71" s="35"/>
      <c r="E71" s="57">
        <v>18.5</v>
      </c>
      <c r="F71" s="71">
        <v>6.8</v>
      </c>
      <c r="G71" s="37"/>
      <c r="H71" s="37"/>
      <c r="I71" s="37"/>
      <c r="J71" s="37"/>
      <c r="K71"/>
      <c r="L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</row>
    <row r="72" spans="1:105">
      <c r="A72" s="103"/>
      <c r="B72" s="103"/>
      <c r="C72" s="35" t="s">
        <v>131</v>
      </c>
      <c r="D72" s="35"/>
      <c r="E72" s="57">
        <v>17.2</v>
      </c>
      <c r="F72" s="71">
        <v>6.3</v>
      </c>
      <c r="G72" s="37"/>
      <c r="H72" s="37"/>
      <c r="I72" s="37"/>
      <c r="J72" s="37"/>
      <c r="K72"/>
      <c r="L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</row>
    <row r="73" spans="1:105">
      <c r="A73" s="103"/>
      <c r="B73" s="103"/>
      <c r="C73" s="35" t="s">
        <v>132</v>
      </c>
      <c r="D73" s="35"/>
      <c r="E73" s="57">
        <v>18.7</v>
      </c>
      <c r="F73" s="71">
        <v>6.8</v>
      </c>
      <c r="G73" s="37"/>
      <c r="H73" s="37"/>
      <c r="I73" s="37"/>
      <c r="J73" s="37"/>
      <c r="K73"/>
      <c r="L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</row>
    <row r="74" spans="1:105">
      <c r="A74" s="103"/>
      <c r="B74" s="103"/>
      <c r="C74" s="35" t="s">
        <v>60</v>
      </c>
      <c r="D74" s="35"/>
      <c r="E74" s="57">
        <v>19.2</v>
      </c>
      <c r="F74" s="71">
        <v>7.5</v>
      </c>
      <c r="G74" s="37"/>
      <c r="H74" s="37"/>
      <c r="I74" s="37"/>
      <c r="J74" s="37"/>
      <c r="K74"/>
      <c r="L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</row>
    <row r="75" spans="1:105">
      <c r="A75" s="103"/>
      <c r="B75" s="103"/>
      <c r="C75" s="35" t="s">
        <v>133</v>
      </c>
      <c r="D75" s="35"/>
      <c r="E75" s="57">
        <v>19.100000000000001</v>
      </c>
      <c r="F75" s="71">
        <v>6.4</v>
      </c>
      <c r="G75" s="37"/>
      <c r="H75" s="37"/>
      <c r="I75" s="37"/>
      <c r="J75" s="37"/>
      <c r="K75"/>
      <c r="L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</row>
    <row r="76" spans="1:105">
      <c r="A76" s="103"/>
      <c r="B76" s="103"/>
      <c r="C76" s="35" t="s">
        <v>134</v>
      </c>
      <c r="D76" s="35"/>
      <c r="E76" s="57">
        <v>18.5</v>
      </c>
      <c r="F76" s="71">
        <v>8.1999999999999993</v>
      </c>
      <c r="G76" s="37"/>
      <c r="H76" s="37"/>
      <c r="I76" s="37"/>
      <c r="J76" s="37"/>
      <c r="K76"/>
      <c r="L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</row>
    <row r="77" spans="1:105">
      <c r="A77" s="103" t="s">
        <v>111</v>
      </c>
      <c r="B77" s="103" t="s">
        <v>10</v>
      </c>
      <c r="C77" s="35" t="s">
        <v>135</v>
      </c>
      <c r="D77" s="35"/>
      <c r="E77" s="57">
        <v>19</v>
      </c>
      <c r="F77" s="71">
        <v>5.5</v>
      </c>
      <c r="G77" s="37"/>
      <c r="H77" s="37"/>
      <c r="I77" s="37"/>
      <c r="J77" s="37"/>
      <c r="K77"/>
      <c r="L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</row>
    <row r="78" spans="1:105">
      <c r="A78" s="103"/>
      <c r="B78" s="103"/>
      <c r="C78" s="35" t="s">
        <v>136</v>
      </c>
      <c r="D78" s="35"/>
      <c r="E78" s="57">
        <v>19.47</v>
      </c>
      <c r="F78" s="71">
        <v>5.5</v>
      </c>
      <c r="G78" s="37"/>
      <c r="H78" s="37"/>
      <c r="I78" s="37"/>
      <c r="J78" s="37"/>
      <c r="K78"/>
      <c r="L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</row>
    <row r="79" spans="1:105">
      <c r="A79" s="103"/>
      <c r="B79" s="103"/>
      <c r="C79" s="35" t="s">
        <v>137</v>
      </c>
      <c r="D79" s="35"/>
      <c r="E79" s="57">
        <v>23.72</v>
      </c>
      <c r="F79" s="71">
        <v>6.2</v>
      </c>
      <c r="G79" s="37"/>
      <c r="H79" s="37"/>
      <c r="I79" s="37"/>
      <c r="J79" s="37"/>
      <c r="K79"/>
      <c r="L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</row>
    <row r="80" spans="1:105" s="25" customFormat="1">
      <c r="A80" s="103"/>
      <c r="B80" s="103"/>
      <c r="C80" s="35" t="s">
        <v>143</v>
      </c>
      <c r="D80" s="35"/>
      <c r="E80" s="57">
        <v>23.72</v>
      </c>
      <c r="F80" s="71">
        <v>6.2</v>
      </c>
      <c r="G80" s="37"/>
      <c r="H80" s="37"/>
      <c r="I80" s="37"/>
      <c r="J80" s="37"/>
      <c r="K80"/>
      <c r="L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</row>
    <row r="81" spans="1:105">
      <c r="A81" s="103" t="s">
        <v>113</v>
      </c>
      <c r="B81" s="103" t="s">
        <v>114</v>
      </c>
      <c r="C81" s="35" t="s">
        <v>142</v>
      </c>
      <c r="D81" s="35"/>
      <c r="E81" s="57"/>
      <c r="F81" s="71">
        <v>6.9</v>
      </c>
      <c r="G81" s="37"/>
      <c r="H81" s="37"/>
      <c r="I81" s="37"/>
      <c r="J81" s="37"/>
      <c r="K81"/>
      <c r="L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</row>
    <row r="82" spans="1:105">
      <c r="A82" s="103"/>
      <c r="B82" s="103"/>
      <c r="C82" s="35" t="s">
        <v>449</v>
      </c>
      <c r="D82" s="35"/>
      <c r="E82" s="57">
        <v>21.8</v>
      </c>
      <c r="F82" s="71">
        <v>6.4</v>
      </c>
      <c r="G82" s="37"/>
      <c r="H82" s="37"/>
      <c r="I82" s="37"/>
      <c r="J82" s="37"/>
      <c r="K82"/>
      <c r="L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</row>
    <row r="83" spans="1:105">
      <c r="A83" s="103" t="s">
        <v>550</v>
      </c>
      <c r="B83" s="103" t="s">
        <v>185</v>
      </c>
      <c r="C83" s="35" t="s">
        <v>8</v>
      </c>
      <c r="D83" s="35"/>
      <c r="E83" s="57">
        <v>20.82</v>
      </c>
      <c r="F83" s="71">
        <v>5.5</v>
      </c>
      <c r="G83" s="37"/>
      <c r="H83" s="37"/>
      <c r="I83" s="37"/>
      <c r="J83" s="37"/>
      <c r="K83"/>
      <c r="L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</row>
    <row r="84" spans="1:105">
      <c r="A84" s="103"/>
      <c r="B84" s="103"/>
      <c r="C84" s="35" t="s">
        <v>149</v>
      </c>
      <c r="D84" s="35"/>
      <c r="E84" s="57">
        <v>21.19</v>
      </c>
      <c r="F84" s="71">
        <v>5.7</v>
      </c>
      <c r="G84" s="37"/>
      <c r="H84" s="37"/>
      <c r="I84" s="37"/>
      <c r="J84" s="37"/>
      <c r="K84"/>
      <c r="L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</row>
    <row r="85" spans="1:105">
      <c r="A85" s="103"/>
      <c r="B85" s="103"/>
      <c r="C85" s="35" t="s">
        <v>148</v>
      </c>
      <c r="D85" s="35"/>
      <c r="E85" s="57">
        <v>21.45</v>
      </c>
      <c r="F85" s="71">
        <v>5.2</v>
      </c>
      <c r="G85" s="37"/>
      <c r="H85" s="37"/>
      <c r="I85" s="37"/>
      <c r="J85" s="37"/>
      <c r="K85"/>
      <c r="L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</row>
    <row r="86" spans="1:105">
      <c r="A86" s="103" t="s">
        <v>186</v>
      </c>
      <c r="B86" s="103" t="s">
        <v>352</v>
      </c>
      <c r="C86" s="35" t="s">
        <v>212</v>
      </c>
      <c r="D86" s="111" t="s">
        <v>688</v>
      </c>
      <c r="E86" s="53">
        <v>18.850000000000001</v>
      </c>
      <c r="F86" s="71">
        <v>9.3000000000000007</v>
      </c>
      <c r="G86" s="37"/>
      <c r="H86" s="37"/>
      <c r="I86" s="37"/>
      <c r="J86" s="37"/>
      <c r="K86"/>
      <c r="L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</row>
    <row r="87" spans="1:105">
      <c r="A87" s="103"/>
      <c r="B87" s="103"/>
      <c r="C87" s="35" t="s">
        <v>214</v>
      </c>
      <c r="D87" s="112"/>
      <c r="E87" s="53">
        <v>16.96</v>
      </c>
      <c r="F87" s="71">
        <v>8.8000000000000007</v>
      </c>
      <c r="G87" s="37"/>
      <c r="H87" s="37"/>
      <c r="I87" s="37"/>
      <c r="J87" s="37"/>
      <c r="K87"/>
      <c r="L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</row>
    <row r="88" spans="1:105">
      <c r="A88" s="103"/>
      <c r="B88" s="103"/>
      <c r="C88" s="35" t="s">
        <v>215</v>
      </c>
      <c r="D88" s="112"/>
      <c r="E88" s="53">
        <v>18.850000000000001</v>
      </c>
      <c r="F88" s="71">
        <v>8.4</v>
      </c>
      <c r="G88" s="37"/>
      <c r="H88" s="37"/>
      <c r="I88" s="37"/>
      <c r="J88" s="37"/>
      <c r="K88"/>
      <c r="L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</row>
    <row r="89" spans="1:105">
      <c r="A89" s="103"/>
      <c r="B89" s="103"/>
      <c r="C89" s="35" t="s">
        <v>216</v>
      </c>
      <c r="D89" s="113"/>
      <c r="E89" s="53">
        <v>19.47</v>
      </c>
      <c r="F89" s="71">
        <v>6</v>
      </c>
      <c r="G89" s="37"/>
      <c r="H89" s="37"/>
      <c r="I89" s="37"/>
      <c r="J89" s="37"/>
      <c r="K89"/>
      <c r="L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</row>
    <row r="90" spans="1:105">
      <c r="A90" s="103"/>
      <c r="B90" s="103"/>
      <c r="C90" s="35" t="s">
        <v>212</v>
      </c>
      <c r="D90" s="111" t="s">
        <v>689</v>
      </c>
      <c r="E90" s="53">
        <v>19.16</v>
      </c>
      <c r="F90" s="71">
        <v>5</v>
      </c>
      <c r="G90" s="37"/>
      <c r="H90" s="37"/>
      <c r="I90" s="37"/>
      <c r="J90" s="37"/>
      <c r="K90"/>
      <c r="L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</row>
    <row r="91" spans="1:105">
      <c r="A91" s="103"/>
      <c r="B91" s="103"/>
      <c r="C91" s="35" t="s">
        <v>214</v>
      </c>
      <c r="D91" s="112"/>
      <c r="E91" s="53">
        <v>19.03</v>
      </c>
      <c r="F91" s="71">
        <v>6.2</v>
      </c>
      <c r="G91" s="37"/>
      <c r="H91" s="37"/>
      <c r="I91" s="37"/>
      <c r="J91" s="37"/>
      <c r="K91"/>
      <c r="L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</row>
    <row r="92" spans="1:105">
      <c r="A92" s="103"/>
      <c r="B92" s="103"/>
      <c r="C92" s="35" t="s">
        <v>215</v>
      </c>
      <c r="D92" s="112"/>
      <c r="E92" s="53">
        <v>19.079999999999998</v>
      </c>
      <c r="F92" s="71">
        <v>4</v>
      </c>
      <c r="G92" s="37"/>
      <c r="H92" s="37"/>
      <c r="I92" s="37"/>
      <c r="J92" s="37"/>
      <c r="K92"/>
      <c r="L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</row>
    <row r="93" spans="1:105">
      <c r="A93" s="103"/>
      <c r="B93" s="103"/>
      <c r="C93" s="35" t="s">
        <v>216</v>
      </c>
      <c r="D93" s="113"/>
      <c r="E93" s="53">
        <v>19.63</v>
      </c>
      <c r="F93" s="71">
        <v>4.5</v>
      </c>
      <c r="G93" s="37"/>
      <c r="H93" s="37"/>
      <c r="I93" s="37"/>
      <c r="J93" s="37"/>
      <c r="K93"/>
      <c r="L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</row>
    <row r="94" spans="1:105">
      <c r="A94" s="103" t="s">
        <v>187</v>
      </c>
      <c r="B94" s="103" t="s">
        <v>188</v>
      </c>
      <c r="C94" s="35" t="s">
        <v>450</v>
      </c>
      <c r="D94" s="111" t="s">
        <v>688</v>
      </c>
      <c r="E94" s="53">
        <v>21.57</v>
      </c>
      <c r="F94" s="71">
        <v>9</v>
      </c>
      <c r="G94" s="37"/>
      <c r="H94" s="37"/>
      <c r="I94" s="37"/>
      <c r="J94" s="37"/>
      <c r="K94"/>
      <c r="L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</row>
    <row r="95" spans="1:105">
      <c r="A95" s="103"/>
      <c r="B95" s="103"/>
      <c r="C95" s="35" t="s">
        <v>193</v>
      </c>
      <c r="D95" s="112"/>
      <c r="E95" s="53">
        <v>21</v>
      </c>
      <c r="F95" s="71">
        <v>8.8000000000000007</v>
      </c>
      <c r="G95" s="37"/>
      <c r="H95" s="37"/>
      <c r="I95" s="37"/>
      <c r="J95" s="37"/>
      <c r="K95"/>
      <c r="L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</row>
    <row r="96" spans="1:105">
      <c r="A96" s="103"/>
      <c r="B96" s="103"/>
      <c r="C96" s="35" t="s">
        <v>194</v>
      </c>
      <c r="D96" s="112"/>
      <c r="E96" s="53">
        <v>20.72</v>
      </c>
      <c r="F96" s="71">
        <v>7.9</v>
      </c>
      <c r="G96" s="37"/>
      <c r="H96" s="37"/>
      <c r="I96" s="37"/>
      <c r="J96" s="37"/>
      <c r="K96"/>
      <c r="L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</row>
    <row r="97" spans="1:105">
      <c r="A97" s="103"/>
      <c r="B97" s="103"/>
      <c r="C97" s="35" t="s">
        <v>195</v>
      </c>
      <c r="D97" s="112"/>
      <c r="E97" s="53">
        <v>21.01</v>
      </c>
      <c r="F97" s="71">
        <v>7.5</v>
      </c>
      <c r="G97" s="37"/>
      <c r="H97" s="37"/>
      <c r="I97" s="37"/>
      <c r="J97" s="37"/>
      <c r="K97"/>
      <c r="L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</row>
    <row r="98" spans="1:105">
      <c r="A98" s="103"/>
      <c r="B98" s="103"/>
      <c r="C98" s="35" t="s">
        <v>196</v>
      </c>
      <c r="D98" s="113"/>
      <c r="E98" s="53">
        <v>20.85</v>
      </c>
      <c r="F98" s="71">
        <v>7.1</v>
      </c>
      <c r="G98" s="37"/>
      <c r="H98" s="37"/>
      <c r="I98" s="37"/>
      <c r="J98" s="37"/>
      <c r="K98"/>
      <c r="L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</row>
    <row r="99" spans="1:105">
      <c r="A99" s="35" t="s">
        <v>189</v>
      </c>
      <c r="B99" s="35" t="s">
        <v>237</v>
      </c>
      <c r="C99" s="35" t="s">
        <v>5</v>
      </c>
      <c r="D99" s="35" t="s">
        <v>690</v>
      </c>
      <c r="E99" s="57">
        <v>21.3</v>
      </c>
      <c r="F99" s="71">
        <v>6</v>
      </c>
      <c r="G99" s="37"/>
      <c r="H99" s="37"/>
      <c r="I99" s="37"/>
      <c r="J99" s="37"/>
      <c r="K99"/>
      <c r="L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</row>
    <row r="100" spans="1:105">
      <c r="A100" s="103" t="s">
        <v>190</v>
      </c>
      <c r="B100" s="103" t="s">
        <v>191</v>
      </c>
      <c r="C100" s="103" t="s">
        <v>5</v>
      </c>
      <c r="D100" s="103" t="s">
        <v>690</v>
      </c>
      <c r="E100" s="53">
        <v>18.7</v>
      </c>
      <c r="F100" s="71">
        <v>5</v>
      </c>
      <c r="G100" s="37"/>
      <c r="H100" s="37"/>
      <c r="I100" s="37"/>
      <c r="J100" s="37"/>
      <c r="K100"/>
      <c r="L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</row>
    <row r="101" spans="1:105">
      <c r="A101" s="103"/>
      <c r="B101" s="103"/>
      <c r="C101" s="103"/>
      <c r="D101" s="103"/>
      <c r="E101" s="53"/>
      <c r="F101" s="71"/>
      <c r="G101" s="37"/>
      <c r="H101" s="37"/>
      <c r="I101" s="37"/>
      <c r="J101" s="37"/>
      <c r="K101"/>
      <c r="L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</row>
    <row r="102" spans="1:105">
      <c r="A102" s="103"/>
      <c r="B102" s="103"/>
      <c r="C102" s="103"/>
      <c r="D102" s="103" t="s">
        <v>688</v>
      </c>
      <c r="E102" s="53">
        <v>20.399999999999999</v>
      </c>
      <c r="F102" s="71">
        <v>4</v>
      </c>
      <c r="G102" s="37"/>
      <c r="H102" s="37"/>
      <c r="I102" s="37"/>
      <c r="J102" s="37"/>
      <c r="K102"/>
      <c r="L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</row>
    <row r="103" spans="1:105">
      <c r="A103" s="103"/>
      <c r="B103" s="103"/>
      <c r="C103" s="103"/>
      <c r="D103" s="103"/>
      <c r="E103" s="53"/>
      <c r="F103" s="71"/>
      <c r="G103" s="37"/>
      <c r="H103" s="37"/>
      <c r="I103" s="37"/>
      <c r="J103" s="37"/>
      <c r="K103"/>
      <c r="L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</row>
    <row r="104" spans="1:105">
      <c r="A104" s="35" t="s">
        <v>554</v>
      </c>
      <c r="B104" s="35" t="s">
        <v>191</v>
      </c>
      <c r="C104" s="35" t="s">
        <v>7</v>
      </c>
      <c r="D104" s="35"/>
      <c r="E104" s="53">
        <v>21.2</v>
      </c>
      <c r="F104" s="71">
        <v>7.5</v>
      </c>
      <c r="G104" s="37"/>
      <c r="H104" s="37"/>
      <c r="I104" s="37"/>
      <c r="J104" s="37"/>
      <c r="K104" s="6"/>
      <c r="L104" s="6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</row>
    <row r="105" spans="1:105">
      <c r="A105" s="103" t="s">
        <v>555</v>
      </c>
      <c r="B105" s="103" t="s">
        <v>185</v>
      </c>
      <c r="C105" s="103" t="s">
        <v>7</v>
      </c>
      <c r="D105" s="103" t="s">
        <v>688</v>
      </c>
      <c r="E105" s="53">
        <v>20.04</v>
      </c>
      <c r="F105" s="71">
        <v>4.9000000000000004</v>
      </c>
      <c r="G105" s="37"/>
      <c r="H105" s="37"/>
      <c r="I105" s="37"/>
      <c r="J105" s="37"/>
      <c r="K105" s="6"/>
      <c r="L105" s="6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</row>
    <row r="106" spans="1:105">
      <c r="A106" s="103"/>
      <c r="B106" s="103"/>
      <c r="C106" s="103"/>
      <c r="D106" s="103"/>
      <c r="E106" s="53"/>
      <c r="F106" s="71"/>
      <c r="G106" s="37"/>
      <c r="H106" s="37"/>
      <c r="I106" s="37"/>
      <c r="J106" s="37"/>
      <c r="K106" s="6"/>
      <c r="L106" s="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</row>
    <row r="107" spans="1:105">
      <c r="A107" s="35" t="s">
        <v>563</v>
      </c>
      <c r="B107" s="35" t="s">
        <v>191</v>
      </c>
      <c r="C107" s="35" t="s">
        <v>7</v>
      </c>
      <c r="D107" s="35"/>
      <c r="E107" s="53">
        <v>21.2</v>
      </c>
      <c r="F107" s="56">
        <v>7.5</v>
      </c>
      <c r="G107" s="37"/>
      <c r="H107" s="37"/>
      <c r="I107" s="37"/>
      <c r="J107" s="37"/>
      <c r="K107" s="6"/>
      <c r="L107" s="6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</row>
    <row r="108" spans="1:105">
      <c r="A108" s="103" t="s">
        <v>232</v>
      </c>
      <c r="B108" s="35" t="s">
        <v>393</v>
      </c>
      <c r="C108" s="103" t="s">
        <v>6</v>
      </c>
      <c r="D108" s="35"/>
      <c r="E108" s="53">
        <v>19.899999999999999</v>
      </c>
      <c r="F108" s="71">
        <v>10.4</v>
      </c>
      <c r="G108" s="37"/>
      <c r="H108" s="37"/>
      <c r="I108" s="37"/>
      <c r="J108" s="37"/>
      <c r="K108" s="6"/>
      <c r="L108" s="6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</row>
    <row r="109" spans="1:105">
      <c r="A109" s="103"/>
      <c r="B109" s="35" t="s">
        <v>237</v>
      </c>
      <c r="C109" s="103"/>
      <c r="D109" s="35"/>
      <c r="E109" s="53">
        <v>19.7</v>
      </c>
      <c r="F109" s="71">
        <v>9.1999999999999993</v>
      </c>
      <c r="G109" s="37"/>
      <c r="H109" s="37"/>
      <c r="I109" s="37"/>
      <c r="J109" s="37"/>
      <c r="K109" s="6"/>
      <c r="L109" s="6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</row>
    <row r="110" spans="1:105">
      <c r="A110" s="103"/>
      <c r="B110" s="35" t="s">
        <v>27</v>
      </c>
      <c r="C110" s="103"/>
      <c r="D110" s="35"/>
      <c r="E110" s="53">
        <v>19.8</v>
      </c>
      <c r="F110" s="71">
        <v>9.5</v>
      </c>
      <c r="G110" s="37"/>
      <c r="H110" s="37"/>
      <c r="I110" s="37"/>
      <c r="J110" s="37"/>
      <c r="K110" s="6"/>
      <c r="L110" s="6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</row>
    <row r="111" spans="1:105">
      <c r="A111" s="103"/>
      <c r="B111" s="35" t="s">
        <v>392</v>
      </c>
      <c r="C111" s="103"/>
      <c r="D111" s="35"/>
      <c r="E111" s="53">
        <v>20.8</v>
      </c>
      <c r="F111" s="71">
        <v>8.6999999999999993</v>
      </c>
      <c r="G111" s="37"/>
      <c r="H111" s="37"/>
      <c r="I111" s="37"/>
      <c r="J111" s="37"/>
      <c r="K111" s="6"/>
      <c r="L111" s="6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</row>
    <row r="112" spans="1:105">
      <c r="A112" s="103"/>
      <c r="B112" s="35" t="s">
        <v>246</v>
      </c>
      <c r="C112" s="103" t="s">
        <v>5</v>
      </c>
      <c r="D112" s="35"/>
      <c r="E112" s="53">
        <v>20.7</v>
      </c>
      <c r="F112" s="71">
        <v>5.7</v>
      </c>
      <c r="G112" s="37"/>
      <c r="H112" s="37"/>
      <c r="I112" s="37"/>
      <c r="J112" s="37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</row>
    <row r="113" spans="1:105">
      <c r="A113" s="103"/>
      <c r="B113" s="35" t="s">
        <v>237</v>
      </c>
      <c r="C113" s="103"/>
      <c r="D113" s="35"/>
      <c r="E113" s="53">
        <v>20.3</v>
      </c>
      <c r="F113" s="71">
        <v>8.1</v>
      </c>
      <c r="G113" s="37"/>
      <c r="H113" s="37"/>
      <c r="I113" s="37"/>
      <c r="J113" s="37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</row>
    <row r="114" spans="1:105">
      <c r="A114" s="103"/>
      <c r="B114" s="35" t="s">
        <v>27</v>
      </c>
      <c r="C114" s="103"/>
      <c r="D114" s="35"/>
      <c r="E114" s="53">
        <v>20.399999999999999</v>
      </c>
      <c r="F114" s="71">
        <v>6.5</v>
      </c>
      <c r="G114" s="37"/>
      <c r="H114" s="37"/>
      <c r="I114" s="37"/>
      <c r="J114" s="37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</row>
    <row r="115" spans="1:105">
      <c r="A115" s="103"/>
      <c r="B115" s="35" t="s">
        <v>185</v>
      </c>
      <c r="C115" s="103"/>
      <c r="D115" s="35"/>
      <c r="E115" s="53">
        <v>20.8</v>
      </c>
      <c r="F115" s="71">
        <v>6.7</v>
      </c>
      <c r="G115" s="37"/>
      <c r="H115" s="37"/>
      <c r="I115" s="37"/>
      <c r="J115" s="37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</row>
    <row r="116" spans="1:105">
      <c r="A116" s="103" t="s">
        <v>233</v>
      </c>
      <c r="B116" s="103" t="s">
        <v>185</v>
      </c>
      <c r="C116" s="37" t="s">
        <v>453</v>
      </c>
      <c r="D116" s="35"/>
      <c r="E116" s="53">
        <v>20.3</v>
      </c>
      <c r="F116" s="56">
        <v>9.1999999999999993</v>
      </c>
      <c r="G116" s="37"/>
      <c r="H116" s="37"/>
      <c r="I116" s="37"/>
      <c r="J116" s="37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</row>
    <row r="117" spans="1:105">
      <c r="A117" s="103"/>
      <c r="B117" s="103"/>
      <c r="C117" s="35" t="s">
        <v>238</v>
      </c>
      <c r="D117" s="35"/>
      <c r="E117" s="57">
        <v>20.29</v>
      </c>
      <c r="F117" s="71">
        <v>7.8</v>
      </c>
      <c r="G117" s="37"/>
      <c r="H117" s="37"/>
      <c r="I117" s="37"/>
      <c r="J117" s="3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</row>
    <row r="118" spans="1:105">
      <c r="A118" s="103"/>
      <c r="B118" s="103"/>
      <c r="C118" s="35" t="s">
        <v>148</v>
      </c>
      <c r="D118" s="35"/>
      <c r="E118" s="57">
        <v>20.29</v>
      </c>
      <c r="F118" s="71">
        <v>6.6</v>
      </c>
      <c r="G118" s="37"/>
      <c r="H118" s="37"/>
      <c r="I118" s="37"/>
      <c r="J118" s="37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</row>
    <row r="119" spans="1:105">
      <c r="A119" s="103"/>
      <c r="B119" s="103"/>
      <c r="C119" s="35" t="s">
        <v>239</v>
      </c>
      <c r="D119" s="35"/>
      <c r="E119" s="57">
        <v>20.39</v>
      </c>
      <c r="F119" s="71">
        <v>5.4</v>
      </c>
      <c r="G119" s="37"/>
      <c r="H119" s="37"/>
      <c r="I119" s="37"/>
      <c r="J119" s="37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</row>
    <row r="120" spans="1:105">
      <c r="A120" s="103"/>
      <c r="B120" s="103"/>
      <c r="C120" s="35" t="s">
        <v>150</v>
      </c>
      <c r="D120" s="35"/>
      <c r="E120" s="53">
        <v>20.79</v>
      </c>
      <c r="F120" s="71">
        <v>4</v>
      </c>
      <c r="G120" s="37"/>
      <c r="H120" s="37"/>
      <c r="I120" s="37"/>
      <c r="J120" s="37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</row>
    <row r="121" spans="1:105">
      <c r="A121" s="103"/>
      <c r="B121" s="103"/>
      <c r="C121" s="35" t="s">
        <v>240</v>
      </c>
      <c r="D121" s="35"/>
      <c r="E121" s="53">
        <v>19.61</v>
      </c>
      <c r="F121" s="71">
        <v>9.8000000000000007</v>
      </c>
      <c r="G121" s="37"/>
      <c r="H121" s="37"/>
      <c r="I121" s="37"/>
      <c r="J121" s="37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</row>
    <row r="122" spans="1:105">
      <c r="A122" s="103"/>
      <c r="B122" s="103"/>
      <c r="C122" s="35" t="s">
        <v>241</v>
      </c>
      <c r="D122" s="35"/>
      <c r="E122" s="53">
        <v>19.41</v>
      </c>
      <c r="F122" s="71">
        <v>9.4</v>
      </c>
      <c r="G122" s="37"/>
      <c r="H122" s="37"/>
      <c r="I122" s="37"/>
      <c r="J122" s="37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</row>
    <row r="123" spans="1:105">
      <c r="A123" s="103"/>
      <c r="B123" s="103"/>
      <c r="C123" s="35" t="s">
        <v>242</v>
      </c>
      <c r="D123" s="35"/>
      <c r="E123" s="53">
        <v>19.12</v>
      </c>
      <c r="F123" s="71">
        <v>9.4</v>
      </c>
      <c r="G123" s="37"/>
      <c r="H123" s="37"/>
      <c r="I123" s="37"/>
      <c r="J123" s="37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</row>
    <row r="124" spans="1:105">
      <c r="A124" s="103"/>
      <c r="B124" s="103"/>
      <c r="C124" s="35" t="s">
        <v>243</v>
      </c>
      <c r="D124" s="35"/>
      <c r="E124" s="53">
        <v>19.02</v>
      </c>
      <c r="F124" s="71">
        <v>9.4</v>
      </c>
      <c r="G124" s="37"/>
      <c r="H124" s="37"/>
      <c r="I124" s="37"/>
      <c r="J124" s="37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</row>
    <row r="125" spans="1:105">
      <c r="A125" s="103" t="s">
        <v>546</v>
      </c>
      <c r="B125" s="103" t="s">
        <v>250</v>
      </c>
      <c r="C125" s="35" t="s">
        <v>130</v>
      </c>
      <c r="D125" s="35"/>
      <c r="E125" s="57">
        <v>20.260000000000002</v>
      </c>
      <c r="F125" s="71">
        <v>5.6</v>
      </c>
      <c r="G125" s="37"/>
      <c r="H125" s="37"/>
      <c r="I125" s="37"/>
      <c r="J125" s="37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</row>
    <row r="126" spans="1:105" s="25" customFormat="1">
      <c r="A126" s="103"/>
      <c r="B126" s="103"/>
      <c r="C126" s="35" t="s">
        <v>259</v>
      </c>
      <c r="D126" s="35"/>
      <c r="E126" s="57">
        <v>18.22</v>
      </c>
      <c r="F126" s="71">
        <v>5.75</v>
      </c>
      <c r="G126" s="37"/>
      <c r="H126" s="37"/>
      <c r="I126" s="37"/>
      <c r="J126" s="37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</row>
    <row r="127" spans="1:105" s="25" customFormat="1">
      <c r="A127" s="103"/>
      <c r="B127" s="103"/>
      <c r="C127" s="35" t="s">
        <v>260</v>
      </c>
      <c r="D127" s="35"/>
      <c r="E127" s="57">
        <v>21.3</v>
      </c>
      <c r="F127" s="71">
        <v>6.65</v>
      </c>
      <c r="G127" s="37"/>
      <c r="H127" s="37"/>
      <c r="I127" s="37"/>
      <c r="J127" s="3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</row>
    <row r="128" spans="1:105" s="25" customFormat="1">
      <c r="A128" s="103"/>
      <c r="B128" s="103"/>
      <c r="C128" s="35" t="s">
        <v>262</v>
      </c>
      <c r="D128" s="35"/>
      <c r="E128" s="57">
        <v>21.6</v>
      </c>
      <c r="F128" s="71">
        <v>7.1</v>
      </c>
      <c r="G128" s="37"/>
      <c r="H128" s="37"/>
      <c r="I128" s="37"/>
      <c r="J128" s="37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</row>
    <row r="129" spans="1:105" s="25" customFormat="1">
      <c r="A129" s="103"/>
      <c r="B129" s="103"/>
      <c r="C129" s="35" t="s">
        <v>432</v>
      </c>
      <c r="D129" s="37"/>
      <c r="E129" s="57">
        <v>20.814088980000001</v>
      </c>
      <c r="F129" s="71">
        <v>6.42</v>
      </c>
      <c r="G129" s="37"/>
      <c r="H129" s="37"/>
      <c r="I129" s="37"/>
      <c r="J129" s="37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</row>
    <row r="130" spans="1:105" s="25" customFormat="1">
      <c r="A130" s="103"/>
      <c r="B130" s="103"/>
      <c r="C130" s="35" t="s">
        <v>433</v>
      </c>
      <c r="D130" s="37"/>
      <c r="E130" s="57">
        <v>20.735545248000001</v>
      </c>
      <c r="F130" s="71">
        <v>6.2</v>
      </c>
      <c r="G130" s="37"/>
      <c r="H130" s="37"/>
      <c r="I130" s="37"/>
      <c r="J130" s="37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</row>
    <row r="131" spans="1:105" s="25" customFormat="1">
      <c r="A131" s="103"/>
      <c r="B131" s="103"/>
      <c r="C131" s="35" t="s">
        <v>434</v>
      </c>
      <c r="D131" s="37"/>
      <c r="E131" s="57">
        <v>20.735545248000001</v>
      </c>
      <c r="F131" s="71">
        <v>5.65</v>
      </c>
      <c r="G131" s="37"/>
      <c r="H131" s="37"/>
      <c r="I131" s="37"/>
      <c r="J131" s="37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</row>
    <row r="132" spans="1:105" s="25" customFormat="1">
      <c r="A132" s="103"/>
      <c r="B132" s="103"/>
      <c r="C132" s="35" t="s">
        <v>435</v>
      </c>
      <c r="D132" s="37"/>
      <c r="E132" s="53">
        <v>21.285351372000001</v>
      </c>
      <c r="F132" s="56">
        <v>6.41</v>
      </c>
      <c r="G132" s="37"/>
      <c r="H132" s="37"/>
      <c r="I132" s="37"/>
      <c r="J132" s="37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</row>
    <row r="133" spans="1:105" s="25" customFormat="1">
      <c r="A133" s="103"/>
      <c r="B133" s="103"/>
      <c r="C133" s="35" t="s">
        <v>436</v>
      </c>
      <c r="D133" s="37"/>
      <c r="E133" s="53">
        <v>21.049720176000001</v>
      </c>
      <c r="F133" s="56">
        <v>6</v>
      </c>
      <c r="G133" s="37"/>
      <c r="H133" s="37"/>
      <c r="I133" s="37"/>
      <c r="J133" s="37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</row>
    <row r="134" spans="1:105" s="25" customFormat="1">
      <c r="A134" s="103"/>
      <c r="B134" s="103"/>
      <c r="C134" s="35" t="s">
        <v>437</v>
      </c>
      <c r="D134" s="37"/>
      <c r="E134" s="53">
        <v>20.892632712000001</v>
      </c>
      <c r="F134" s="56">
        <v>5.58</v>
      </c>
      <c r="G134" s="37"/>
      <c r="H134" s="37"/>
      <c r="I134" s="37"/>
      <c r="J134" s="37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</row>
    <row r="135" spans="1:105" s="25" customFormat="1">
      <c r="A135" s="103"/>
      <c r="B135" s="103"/>
      <c r="C135" s="35" t="s">
        <v>438</v>
      </c>
      <c r="D135" s="37"/>
      <c r="E135" s="53">
        <v>20.814088980000001</v>
      </c>
      <c r="F135" s="56">
        <v>6.93</v>
      </c>
      <c r="G135" s="37"/>
      <c r="H135" s="37"/>
      <c r="I135" s="37"/>
      <c r="J135" s="37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</row>
    <row r="136" spans="1:105" s="25" customFormat="1">
      <c r="A136" s="103"/>
      <c r="B136" s="103"/>
      <c r="C136" s="35" t="s">
        <v>439</v>
      </c>
      <c r="D136" s="37"/>
      <c r="E136" s="53">
        <v>19.918690435199998</v>
      </c>
      <c r="F136" s="56">
        <v>6.88</v>
      </c>
      <c r="G136" s="37"/>
      <c r="H136" s="37"/>
      <c r="I136" s="37"/>
      <c r="J136" s="37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</row>
    <row r="137" spans="1:105" s="25" customFormat="1">
      <c r="A137" s="103"/>
      <c r="B137" s="103"/>
      <c r="C137" s="35" t="s">
        <v>440</v>
      </c>
      <c r="D137" s="37"/>
      <c r="E137" s="53">
        <v>18.929039412000002</v>
      </c>
      <c r="F137" s="56">
        <v>5.8</v>
      </c>
      <c r="G137" s="37"/>
      <c r="H137" s="37"/>
      <c r="I137" s="37"/>
      <c r="J137" s="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</row>
    <row r="138" spans="1:105">
      <c r="A138" s="103"/>
      <c r="B138" s="103"/>
      <c r="C138" s="35" t="s">
        <v>441</v>
      </c>
      <c r="D138" s="37"/>
      <c r="E138" s="53">
        <v>21.049720176000001</v>
      </c>
      <c r="F138" s="56">
        <v>6.7</v>
      </c>
      <c r="G138" s="37"/>
      <c r="H138" s="37"/>
      <c r="I138" s="37"/>
      <c r="J138" s="37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</row>
    <row r="139" spans="1:105">
      <c r="A139" s="103"/>
      <c r="B139" s="103"/>
      <c r="C139" s="35" t="s">
        <v>442</v>
      </c>
      <c r="D139" s="37"/>
      <c r="E139" s="53">
        <v>20.264282856000001</v>
      </c>
      <c r="F139" s="56">
        <v>5.9</v>
      </c>
      <c r="G139" s="37"/>
      <c r="H139" s="37"/>
      <c r="I139" s="37"/>
      <c r="J139" s="37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</row>
    <row r="140" spans="1:105">
      <c r="A140" s="103"/>
      <c r="B140" s="103"/>
      <c r="C140" s="35" t="s">
        <v>443</v>
      </c>
      <c r="D140" s="37"/>
      <c r="E140" s="53">
        <v>19.353175564800001</v>
      </c>
      <c r="F140" s="56">
        <v>5.9</v>
      </c>
      <c r="G140" s="37"/>
      <c r="H140" s="37"/>
      <c r="I140" s="37"/>
      <c r="J140" s="37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</row>
    <row r="141" spans="1:105">
      <c r="A141" s="103" t="s">
        <v>458</v>
      </c>
      <c r="B141" s="103" t="s">
        <v>252</v>
      </c>
      <c r="C141" s="35" t="s">
        <v>538</v>
      </c>
      <c r="D141" s="35"/>
      <c r="E141" s="57">
        <v>21</v>
      </c>
      <c r="F141" s="71">
        <v>3.6</v>
      </c>
      <c r="G141" s="37"/>
      <c r="H141" s="37"/>
      <c r="I141" s="37"/>
      <c r="J141" s="37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</row>
    <row r="142" spans="1:105">
      <c r="A142" s="103"/>
      <c r="B142" s="103"/>
      <c r="C142" s="35" t="s">
        <v>265</v>
      </c>
      <c r="D142" s="35"/>
      <c r="E142" s="57">
        <v>21</v>
      </c>
      <c r="F142" s="71">
        <v>3.7</v>
      </c>
      <c r="G142" s="37"/>
      <c r="H142" s="37"/>
      <c r="I142" s="37"/>
      <c r="J142" s="37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</row>
    <row r="143" spans="1:105">
      <c r="A143" s="103"/>
      <c r="B143" s="103"/>
      <c r="C143" s="35" t="s">
        <v>266</v>
      </c>
      <c r="D143" s="35"/>
      <c r="E143" s="57">
        <v>21.5</v>
      </c>
      <c r="F143" s="71">
        <v>3.2</v>
      </c>
      <c r="G143" s="37"/>
      <c r="H143" s="37"/>
      <c r="I143" s="37"/>
      <c r="J143" s="37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</row>
    <row r="144" spans="1:105">
      <c r="A144" s="103"/>
      <c r="B144" s="103"/>
      <c r="C144" s="35" t="s">
        <v>267</v>
      </c>
      <c r="D144" s="35"/>
      <c r="E144" s="57">
        <v>21.5</v>
      </c>
      <c r="F144" s="71">
        <v>3.2</v>
      </c>
      <c r="G144" s="37"/>
      <c r="H144" s="37"/>
      <c r="I144" s="37"/>
      <c r="J144" s="37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</row>
    <row r="145" spans="1:105">
      <c r="A145" s="103"/>
      <c r="B145" s="103"/>
      <c r="C145" s="35" t="s">
        <v>268</v>
      </c>
      <c r="D145" s="35"/>
      <c r="E145" s="57">
        <v>20.9</v>
      </c>
      <c r="F145" s="71">
        <v>5.4</v>
      </c>
      <c r="G145" s="37"/>
      <c r="H145" s="37"/>
      <c r="I145" s="37"/>
      <c r="J145" s="37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</row>
    <row r="146" spans="1:105">
      <c r="A146" s="103"/>
      <c r="B146" s="103"/>
      <c r="C146" s="35" t="s">
        <v>694</v>
      </c>
      <c r="D146" s="35"/>
      <c r="E146" s="57">
        <v>21.3</v>
      </c>
      <c r="F146" s="71">
        <v>4.7</v>
      </c>
      <c r="G146" s="37"/>
      <c r="H146" s="37"/>
      <c r="I146" s="37"/>
      <c r="J146" s="37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</row>
    <row r="147" spans="1:105" s="25" customFormat="1">
      <c r="A147" s="103"/>
      <c r="B147" s="103"/>
      <c r="C147" s="35" t="s">
        <v>270</v>
      </c>
      <c r="D147" s="35"/>
      <c r="E147" s="57">
        <v>21</v>
      </c>
      <c r="F147" s="71">
        <v>4.4000000000000004</v>
      </c>
      <c r="G147" s="37"/>
      <c r="H147" s="37"/>
      <c r="I147" s="37"/>
      <c r="J147" s="3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</row>
    <row r="148" spans="1:105">
      <c r="A148" s="103" t="s">
        <v>309</v>
      </c>
      <c r="B148" s="103" t="s">
        <v>185</v>
      </c>
      <c r="C148" s="37" t="s">
        <v>454</v>
      </c>
      <c r="D148" s="35"/>
      <c r="E148" s="53">
        <v>21.8</v>
      </c>
      <c r="F148" s="56">
        <v>6.4</v>
      </c>
      <c r="G148" s="37"/>
      <c r="H148" s="37"/>
      <c r="I148" s="37"/>
      <c r="J148" s="37"/>
      <c r="K148" s="6"/>
      <c r="L148" s="6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</row>
    <row r="149" spans="1:105">
      <c r="A149" s="103"/>
      <c r="B149" s="103"/>
      <c r="C149" s="35" t="s">
        <v>301</v>
      </c>
      <c r="D149" s="35"/>
      <c r="E149" s="53">
        <v>20.82</v>
      </c>
      <c r="F149" s="56">
        <v>5.5</v>
      </c>
      <c r="G149" s="37"/>
      <c r="H149" s="37"/>
      <c r="I149" s="37"/>
      <c r="J149" s="37"/>
      <c r="K149" s="6"/>
      <c r="L149" s="6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</row>
    <row r="150" spans="1:105">
      <c r="A150" s="103"/>
      <c r="B150" s="103"/>
      <c r="C150" s="35" t="s">
        <v>302</v>
      </c>
      <c r="D150" s="35"/>
      <c r="E150" s="53">
        <v>21.45</v>
      </c>
      <c r="F150" s="71">
        <v>5.2</v>
      </c>
      <c r="G150" s="37"/>
      <c r="H150" s="37"/>
      <c r="I150" s="37"/>
      <c r="J150" s="37"/>
      <c r="K150" s="6"/>
      <c r="L150" s="6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</row>
    <row r="151" spans="1:105">
      <c r="A151" s="103"/>
      <c r="B151" s="103"/>
      <c r="C151" s="35" t="s">
        <v>303</v>
      </c>
      <c r="D151" s="35"/>
      <c r="E151" s="53">
        <v>21.19</v>
      </c>
      <c r="F151" s="71">
        <v>5.7</v>
      </c>
      <c r="G151" s="37"/>
      <c r="H151" s="37"/>
      <c r="I151" s="37"/>
      <c r="J151" s="37"/>
      <c r="K151" s="6"/>
      <c r="L151" s="6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</row>
    <row r="152" spans="1:105">
      <c r="A152" s="103"/>
      <c r="B152" s="103"/>
      <c r="C152" s="35" t="s">
        <v>304</v>
      </c>
      <c r="D152" s="35"/>
      <c r="E152" s="53">
        <v>20.96</v>
      </c>
      <c r="F152" s="71">
        <v>5</v>
      </c>
      <c r="G152" s="37"/>
      <c r="H152" s="37"/>
      <c r="I152" s="37"/>
      <c r="J152" s="37"/>
      <c r="K152" s="6"/>
      <c r="L152" s="6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</row>
    <row r="153" spans="1:105">
      <c r="A153" s="103"/>
      <c r="B153" s="103"/>
      <c r="C153" s="35" t="s">
        <v>305</v>
      </c>
      <c r="D153" s="103"/>
      <c r="E153" s="53">
        <v>20.32</v>
      </c>
      <c r="F153" s="71">
        <v>5.25</v>
      </c>
      <c r="G153" s="37"/>
      <c r="H153" s="37"/>
      <c r="I153" s="37"/>
      <c r="J153" s="37"/>
      <c r="K153" s="6"/>
      <c r="L153" s="6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</row>
    <row r="154" spans="1:105">
      <c r="A154" s="103"/>
      <c r="B154" s="103"/>
      <c r="C154" s="35" t="s">
        <v>306</v>
      </c>
      <c r="D154" s="103"/>
      <c r="E154" s="53"/>
      <c r="F154" s="71"/>
      <c r="G154" s="37"/>
      <c r="H154" s="37"/>
      <c r="I154" s="37"/>
      <c r="J154" s="37"/>
      <c r="K154" s="6"/>
      <c r="L154" s="6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</row>
    <row r="155" spans="1:105">
      <c r="A155" s="103"/>
      <c r="B155" s="103"/>
      <c r="C155" s="35" t="s">
        <v>307</v>
      </c>
      <c r="D155" s="35"/>
      <c r="E155" s="53">
        <v>21.01</v>
      </c>
      <c r="F155" s="71">
        <v>7</v>
      </c>
      <c r="G155" s="37"/>
      <c r="H155" s="37"/>
      <c r="I155" s="37"/>
      <c r="J155" s="37"/>
      <c r="K155" s="6"/>
      <c r="L155" s="6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</row>
    <row r="156" spans="1:105">
      <c r="A156" s="103"/>
      <c r="B156" s="103"/>
      <c r="C156" s="35" t="s">
        <v>308</v>
      </c>
      <c r="D156" s="35"/>
      <c r="E156" s="53">
        <v>19.260000000000002</v>
      </c>
      <c r="F156" s="71">
        <v>5.9</v>
      </c>
      <c r="G156" s="37"/>
      <c r="H156" s="37"/>
      <c r="I156" s="37"/>
      <c r="J156" s="37"/>
      <c r="K156" s="6"/>
      <c r="L156" s="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</row>
    <row r="157" spans="1:105">
      <c r="A157" s="103" t="s">
        <v>364</v>
      </c>
      <c r="B157" s="103" t="s">
        <v>365</v>
      </c>
      <c r="C157" s="35" t="s">
        <v>366</v>
      </c>
      <c r="D157" s="37"/>
      <c r="E157" s="53">
        <v>24.7</v>
      </c>
      <c r="F157" s="56">
        <v>4.7</v>
      </c>
      <c r="G157" s="37"/>
      <c r="H157" s="37"/>
      <c r="I157" s="37"/>
      <c r="J157" s="37"/>
      <c r="K157" s="6"/>
      <c r="L157" s="6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</row>
    <row r="158" spans="1:105">
      <c r="A158" s="103"/>
      <c r="B158" s="103"/>
      <c r="C158" s="35" t="s">
        <v>367</v>
      </c>
      <c r="D158" s="37"/>
      <c r="E158" s="53">
        <v>24.7</v>
      </c>
      <c r="F158" s="56">
        <v>4.5</v>
      </c>
      <c r="G158" s="37"/>
      <c r="H158" s="37"/>
      <c r="I158" s="37"/>
      <c r="J158" s="37"/>
      <c r="K158" s="6"/>
      <c r="L158" s="6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</row>
    <row r="159" spans="1:105">
      <c r="A159" s="103"/>
      <c r="B159" s="103"/>
      <c r="C159" s="35" t="s">
        <v>368</v>
      </c>
      <c r="D159" s="37"/>
      <c r="E159" s="53">
        <v>24.8</v>
      </c>
      <c r="F159" s="56">
        <v>4.8</v>
      </c>
      <c r="G159" s="37"/>
      <c r="H159" s="37"/>
      <c r="I159" s="37"/>
      <c r="J159" s="37"/>
      <c r="K159" s="6"/>
      <c r="L159" s="6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</row>
    <row r="160" spans="1:105">
      <c r="A160" s="103"/>
      <c r="B160" s="103"/>
      <c r="C160" s="35" t="s">
        <v>369</v>
      </c>
      <c r="D160" s="37"/>
      <c r="E160" s="53">
        <v>23.9</v>
      </c>
      <c r="F160" s="56">
        <v>4.0999999999999996</v>
      </c>
      <c r="G160" s="37"/>
      <c r="H160" s="37"/>
      <c r="I160" s="37"/>
      <c r="J160" s="37"/>
      <c r="K160" s="6"/>
      <c r="L160" s="6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</row>
    <row r="161" spans="1:105">
      <c r="A161" s="103"/>
      <c r="B161" s="103"/>
      <c r="C161" s="35" t="s">
        <v>370</v>
      </c>
      <c r="D161" s="37"/>
      <c r="E161" s="53">
        <v>20.2</v>
      </c>
      <c r="F161" s="56">
        <v>9.5</v>
      </c>
      <c r="G161" s="37"/>
      <c r="H161" s="37"/>
      <c r="I161" s="37"/>
      <c r="J161" s="37"/>
      <c r="K161" s="6"/>
      <c r="L161" s="6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</row>
    <row r="162" spans="1:105">
      <c r="A162" s="103"/>
      <c r="B162" s="103"/>
      <c r="C162" s="35" t="s">
        <v>371</v>
      </c>
      <c r="D162" s="37"/>
      <c r="E162" s="53">
        <v>20.100000000000001</v>
      </c>
      <c r="F162" s="56">
        <v>9.5</v>
      </c>
      <c r="G162" s="37"/>
      <c r="H162" s="37"/>
      <c r="I162" s="37"/>
      <c r="J162" s="37"/>
      <c r="K162" s="6"/>
      <c r="L162" s="6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</row>
    <row r="163" spans="1:105">
      <c r="A163" s="103" t="s">
        <v>396</v>
      </c>
      <c r="B163" s="103" t="s">
        <v>351</v>
      </c>
      <c r="C163" s="35" t="s">
        <v>6</v>
      </c>
      <c r="D163" s="111" t="s">
        <v>688</v>
      </c>
      <c r="E163" s="57">
        <v>20</v>
      </c>
      <c r="F163" s="71">
        <v>9.3000000000000007</v>
      </c>
      <c r="G163" s="37"/>
      <c r="H163" s="37"/>
      <c r="I163" s="37"/>
      <c r="J163" s="37"/>
      <c r="K163" s="6"/>
      <c r="L163" s="6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</row>
    <row r="164" spans="1:105">
      <c r="A164" s="103"/>
      <c r="B164" s="103"/>
      <c r="C164" s="35" t="s">
        <v>539</v>
      </c>
      <c r="D164" s="112"/>
      <c r="E164" s="57">
        <v>20.8</v>
      </c>
      <c r="F164" s="71">
        <v>8.1999999999999993</v>
      </c>
      <c r="G164" s="37"/>
      <c r="H164" s="37"/>
      <c r="I164" s="37"/>
      <c r="J164" s="37"/>
      <c r="K164" s="6"/>
      <c r="L164" s="6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</row>
    <row r="165" spans="1:105">
      <c r="A165" s="103"/>
      <c r="B165" s="103"/>
      <c r="C165" s="35" t="s">
        <v>152</v>
      </c>
      <c r="D165" s="113"/>
      <c r="E165" s="57">
        <v>21.3</v>
      </c>
      <c r="F165" s="71">
        <v>7.5</v>
      </c>
      <c r="G165" s="37"/>
      <c r="H165" s="37"/>
      <c r="I165" s="37"/>
      <c r="J165" s="37"/>
      <c r="K165" s="6"/>
      <c r="L165" s="6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</row>
    <row r="166" spans="1:105">
      <c r="A166" s="103" t="s">
        <v>400</v>
      </c>
      <c r="B166" s="103" t="s">
        <v>185</v>
      </c>
      <c r="C166" s="35" t="s">
        <v>6</v>
      </c>
      <c r="D166" s="37"/>
      <c r="E166" s="53">
        <v>19.5</v>
      </c>
      <c r="F166" s="56">
        <v>11.2</v>
      </c>
      <c r="G166" s="37"/>
      <c r="H166" s="37"/>
      <c r="I166" s="37"/>
      <c r="J166" s="37"/>
      <c r="K166" s="6"/>
      <c r="L166" s="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</row>
    <row r="167" spans="1:105">
      <c r="A167" s="103"/>
      <c r="B167" s="103"/>
      <c r="C167" s="35" t="s">
        <v>401</v>
      </c>
      <c r="D167" s="37"/>
      <c r="E167" s="53">
        <v>21.4</v>
      </c>
      <c r="F167" s="56">
        <v>12</v>
      </c>
      <c r="G167" s="37"/>
      <c r="H167" s="37"/>
      <c r="I167" s="37"/>
      <c r="J167" s="37"/>
      <c r="K167" s="6"/>
      <c r="L167" s="6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</row>
    <row r="168" spans="1:105">
      <c r="A168" s="103"/>
      <c r="B168" s="103"/>
      <c r="C168" s="35" t="s">
        <v>403</v>
      </c>
      <c r="D168" s="37"/>
      <c r="E168" s="53">
        <v>21</v>
      </c>
      <c r="F168" s="56">
        <v>11.7</v>
      </c>
      <c r="G168" s="37"/>
      <c r="H168" s="37"/>
      <c r="I168" s="37"/>
      <c r="J168" s="37"/>
      <c r="K168" s="6"/>
      <c r="L168" s="6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</row>
    <row r="169" spans="1:105">
      <c r="A169" s="103"/>
      <c r="B169" s="103"/>
      <c r="C169" s="35" t="s">
        <v>402</v>
      </c>
      <c r="D169" s="37"/>
      <c r="E169" s="53">
        <v>21.7</v>
      </c>
      <c r="F169" s="56">
        <v>13.5</v>
      </c>
      <c r="G169" s="37"/>
      <c r="H169" s="37"/>
      <c r="I169" s="37"/>
      <c r="J169" s="37"/>
      <c r="K169" s="6"/>
      <c r="L169" s="6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</row>
    <row r="170" spans="1:105">
      <c r="A170" s="103" t="s">
        <v>564</v>
      </c>
      <c r="B170" s="102" t="s">
        <v>237</v>
      </c>
      <c r="C170" s="37" t="s">
        <v>406</v>
      </c>
      <c r="D170" s="37"/>
      <c r="E170" s="53">
        <v>19</v>
      </c>
      <c r="F170" s="56">
        <v>10.9</v>
      </c>
      <c r="G170" s="37"/>
      <c r="H170" s="37"/>
      <c r="I170" s="37"/>
      <c r="J170" s="37"/>
      <c r="K170" s="6"/>
      <c r="L170" s="6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</row>
    <row r="171" spans="1:105">
      <c r="A171" s="103"/>
      <c r="B171" s="102"/>
      <c r="C171" s="37" t="s">
        <v>407</v>
      </c>
      <c r="D171" s="37"/>
      <c r="E171" s="53">
        <v>19.7</v>
      </c>
      <c r="F171" s="56">
        <v>14.4</v>
      </c>
      <c r="G171" s="37"/>
      <c r="H171" s="37"/>
      <c r="I171" s="37"/>
      <c r="J171" s="37"/>
      <c r="K171" s="6"/>
      <c r="L171" s="6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</row>
    <row r="172" spans="1:105">
      <c r="A172" s="103"/>
      <c r="B172" s="102" t="s">
        <v>405</v>
      </c>
      <c r="C172" s="37" t="s">
        <v>406</v>
      </c>
      <c r="D172" s="37"/>
      <c r="E172" s="53">
        <v>19</v>
      </c>
      <c r="F172" s="56">
        <v>14.8</v>
      </c>
      <c r="G172" s="37"/>
      <c r="H172" s="37"/>
      <c r="I172" s="37"/>
      <c r="J172" s="37"/>
      <c r="K172" s="6"/>
      <c r="L172" s="6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</row>
    <row r="173" spans="1:105">
      <c r="A173" s="103"/>
      <c r="B173" s="102"/>
      <c r="C173" s="37" t="s">
        <v>371</v>
      </c>
      <c r="D173" s="37"/>
      <c r="E173" s="53">
        <v>18.399999999999999</v>
      </c>
      <c r="F173" s="56">
        <v>14.3</v>
      </c>
      <c r="G173" s="37"/>
      <c r="H173" s="37"/>
      <c r="I173" s="37"/>
      <c r="J173" s="37"/>
      <c r="K173" s="6"/>
      <c r="L173" s="6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</row>
    <row r="174" spans="1:105">
      <c r="A174" s="103"/>
      <c r="B174" s="37" t="s">
        <v>185</v>
      </c>
      <c r="C174" s="37" t="s">
        <v>6</v>
      </c>
      <c r="D174" s="37"/>
      <c r="E174" s="53">
        <v>18.3</v>
      </c>
      <c r="F174" s="56">
        <v>12.6</v>
      </c>
      <c r="G174" s="35"/>
      <c r="H174" s="37"/>
      <c r="I174" s="37"/>
      <c r="J174" s="37"/>
      <c r="K174" s="6"/>
      <c r="L174" s="6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</row>
    <row r="175" spans="1:105" ht="31.5" customHeight="1">
      <c r="A175" s="103" t="s">
        <v>410</v>
      </c>
      <c r="B175" s="35" t="s">
        <v>393</v>
      </c>
      <c r="C175" s="35" t="s">
        <v>6</v>
      </c>
      <c r="D175" s="111" t="s">
        <v>691</v>
      </c>
      <c r="E175" s="53">
        <v>19.8</v>
      </c>
      <c r="F175" s="56">
        <v>10.9</v>
      </c>
      <c r="G175" s="102">
        <v>0.3</v>
      </c>
      <c r="H175" s="102"/>
      <c r="I175" s="37"/>
      <c r="J175" s="37"/>
      <c r="K175" s="6"/>
      <c r="L175" s="6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</row>
    <row r="176" spans="1:105">
      <c r="A176" s="103"/>
      <c r="B176" s="35" t="s">
        <v>246</v>
      </c>
      <c r="C176" s="35" t="s">
        <v>6</v>
      </c>
      <c r="D176" s="112"/>
      <c r="E176" s="53">
        <v>18.899999999999999</v>
      </c>
      <c r="F176" s="56">
        <v>11.9</v>
      </c>
      <c r="G176" s="102">
        <v>0.36</v>
      </c>
      <c r="H176" s="102"/>
      <c r="I176" s="37"/>
      <c r="J176" s="37"/>
      <c r="K176" s="6"/>
      <c r="L176" s="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</row>
    <row r="177" spans="1:105">
      <c r="A177" s="103"/>
      <c r="B177" s="35" t="s">
        <v>392</v>
      </c>
      <c r="C177" s="35" t="s">
        <v>6</v>
      </c>
      <c r="D177" s="112"/>
      <c r="E177" s="53">
        <v>20.8</v>
      </c>
      <c r="F177" s="56">
        <v>8.6999999999999993</v>
      </c>
      <c r="G177" s="102">
        <v>0.28000000000000003</v>
      </c>
      <c r="H177" s="102"/>
      <c r="I177" s="37"/>
      <c r="J177" s="37"/>
      <c r="K177" s="6"/>
      <c r="L177" s="6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</row>
    <row r="178" spans="1:105">
      <c r="A178" s="103"/>
      <c r="B178" s="35" t="s">
        <v>185</v>
      </c>
      <c r="C178" s="35" t="s">
        <v>6</v>
      </c>
      <c r="D178" s="112"/>
      <c r="E178" s="53">
        <v>19.5</v>
      </c>
      <c r="F178" s="56">
        <v>11.2</v>
      </c>
      <c r="G178" s="102">
        <v>0.28999999999999998</v>
      </c>
      <c r="H178" s="102"/>
      <c r="I178" s="37"/>
      <c r="J178" s="37"/>
      <c r="K178" s="6"/>
      <c r="L178" s="6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</row>
    <row r="179" spans="1:105">
      <c r="A179" s="103"/>
      <c r="B179" s="35" t="s">
        <v>237</v>
      </c>
      <c r="C179" s="35" t="s">
        <v>6</v>
      </c>
      <c r="D179" s="112"/>
      <c r="E179" s="53">
        <v>19.7</v>
      </c>
      <c r="F179" s="56">
        <v>9.1999999999999993</v>
      </c>
      <c r="G179" s="102">
        <v>0.3</v>
      </c>
      <c r="H179" s="102"/>
      <c r="I179" s="37"/>
      <c r="J179" s="37"/>
      <c r="K179" s="6"/>
      <c r="L179" s="6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</row>
    <row r="180" spans="1:105">
      <c r="A180" s="103"/>
      <c r="B180" s="35" t="s">
        <v>411</v>
      </c>
      <c r="C180" s="35" t="s">
        <v>6</v>
      </c>
      <c r="D180" s="112"/>
      <c r="E180" s="53">
        <v>19.399999999999999</v>
      </c>
      <c r="F180" s="56">
        <v>10.8</v>
      </c>
      <c r="G180" s="102">
        <v>0.36</v>
      </c>
      <c r="H180" s="102"/>
      <c r="I180" s="37"/>
      <c r="J180" s="37"/>
      <c r="K180" s="6"/>
      <c r="L180" s="6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</row>
    <row r="181" spans="1:105">
      <c r="A181" s="103"/>
      <c r="B181" s="35" t="s">
        <v>412</v>
      </c>
      <c r="C181" s="35" t="s">
        <v>6</v>
      </c>
      <c r="D181" s="113"/>
      <c r="E181" s="53">
        <v>19.899999999999999</v>
      </c>
      <c r="F181" s="56">
        <v>9.9</v>
      </c>
      <c r="G181" s="102">
        <v>0.3</v>
      </c>
      <c r="H181" s="102"/>
      <c r="I181" s="37"/>
      <c r="J181" s="37"/>
      <c r="K181" s="6"/>
      <c r="L181" s="6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</row>
    <row r="182" spans="1:105">
      <c r="A182" s="35" t="s">
        <v>417</v>
      </c>
      <c r="B182" s="37" t="s">
        <v>191</v>
      </c>
      <c r="C182" s="37" t="s">
        <v>6</v>
      </c>
      <c r="D182" s="37"/>
      <c r="E182" s="53">
        <v>20.9</v>
      </c>
      <c r="F182" s="56">
        <v>6.1</v>
      </c>
      <c r="G182" s="37"/>
      <c r="H182" s="37"/>
      <c r="I182" s="37"/>
      <c r="J182" s="37"/>
      <c r="K182" s="6"/>
      <c r="L182" s="6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</row>
    <row r="183" spans="1:105">
      <c r="A183" s="103" t="s">
        <v>547</v>
      </c>
      <c r="B183" s="102" t="s">
        <v>185</v>
      </c>
      <c r="C183" s="108" t="s">
        <v>423</v>
      </c>
      <c r="D183" s="35" t="s">
        <v>692</v>
      </c>
      <c r="E183" s="53">
        <v>19.309999999999999</v>
      </c>
      <c r="F183" s="56">
        <v>11.3</v>
      </c>
      <c r="G183" s="37"/>
      <c r="H183" s="37"/>
      <c r="I183" s="37"/>
      <c r="J183" s="37"/>
      <c r="K183" s="6"/>
      <c r="L183" s="6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</row>
    <row r="184" spans="1:105">
      <c r="A184" s="103"/>
      <c r="B184" s="102"/>
      <c r="C184" s="109"/>
      <c r="D184" s="35" t="s">
        <v>427</v>
      </c>
      <c r="E184" s="53">
        <v>20.190000000000001</v>
      </c>
      <c r="F184" s="56">
        <v>9.5</v>
      </c>
      <c r="G184" s="37"/>
      <c r="H184" s="37"/>
      <c r="I184" s="37"/>
      <c r="J184" s="37"/>
      <c r="K184" s="6"/>
      <c r="L184" s="6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</row>
    <row r="185" spans="1:105">
      <c r="A185" s="103"/>
      <c r="B185" s="102"/>
      <c r="C185" s="108" t="s">
        <v>424</v>
      </c>
      <c r="D185" s="35" t="s">
        <v>692</v>
      </c>
      <c r="E185" s="53">
        <v>19.100000000000001</v>
      </c>
      <c r="F185" s="56">
        <v>11.1</v>
      </c>
      <c r="G185" s="37"/>
      <c r="H185" s="37"/>
      <c r="I185" s="37"/>
      <c r="J185" s="37"/>
      <c r="K185" s="6"/>
      <c r="L185" s="6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</row>
    <row r="186" spans="1:105">
      <c r="A186" s="103"/>
      <c r="B186" s="102"/>
      <c r="C186" s="109"/>
      <c r="D186" s="35" t="s">
        <v>427</v>
      </c>
      <c r="E186" s="53">
        <v>19.12</v>
      </c>
      <c r="F186" s="56">
        <v>11.1</v>
      </c>
      <c r="G186" s="37"/>
      <c r="H186" s="37"/>
      <c r="I186" s="37"/>
      <c r="J186" s="37"/>
      <c r="K186" s="6"/>
      <c r="L186" s="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</row>
    <row r="187" spans="1:105">
      <c r="A187" s="103"/>
      <c r="B187" s="102"/>
      <c r="C187" s="108" t="s">
        <v>425</v>
      </c>
      <c r="D187" s="35" t="s">
        <v>692</v>
      </c>
      <c r="E187" s="53">
        <v>19.73</v>
      </c>
      <c r="F187" s="56">
        <v>10</v>
      </c>
      <c r="G187" s="37"/>
      <c r="H187" s="37"/>
      <c r="I187" s="37"/>
      <c r="J187" s="37"/>
      <c r="K187" s="6"/>
      <c r="L187" s="6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</row>
    <row r="188" spans="1:105">
      <c r="A188" s="103"/>
      <c r="B188" s="102"/>
      <c r="C188" s="109"/>
      <c r="D188" s="35" t="s">
        <v>427</v>
      </c>
      <c r="E188" s="53">
        <v>19.760000000000002</v>
      </c>
      <c r="F188" s="56">
        <v>10</v>
      </c>
      <c r="G188" s="37"/>
      <c r="H188" s="37"/>
      <c r="I188" s="37"/>
      <c r="J188" s="37"/>
      <c r="K188" s="6"/>
      <c r="L188" s="6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</row>
    <row r="189" spans="1:105">
      <c r="A189" s="103" t="s">
        <v>471</v>
      </c>
      <c r="B189" s="102" t="s">
        <v>352</v>
      </c>
      <c r="C189" s="35" t="s">
        <v>489</v>
      </c>
      <c r="D189" s="37"/>
      <c r="E189" s="53"/>
      <c r="F189" s="56"/>
      <c r="G189" s="37"/>
      <c r="H189" s="37"/>
      <c r="I189" s="37"/>
      <c r="J189" s="37"/>
      <c r="K189" s="6"/>
      <c r="L189" s="6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</row>
    <row r="190" spans="1:105">
      <c r="A190" s="103"/>
      <c r="B190" s="102"/>
      <c r="C190" s="75">
        <v>75</v>
      </c>
      <c r="D190" s="37"/>
      <c r="E190" s="53">
        <v>18.48</v>
      </c>
      <c r="F190" s="56">
        <v>7</v>
      </c>
      <c r="G190" s="37"/>
      <c r="H190" s="37"/>
      <c r="I190" s="37"/>
      <c r="J190" s="37"/>
      <c r="K190" s="6"/>
      <c r="L190" s="6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</row>
    <row r="191" spans="1:105">
      <c r="A191" s="103"/>
      <c r="B191" s="102"/>
      <c r="C191" s="35">
        <v>50</v>
      </c>
      <c r="D191" s="37"/>
      <c r="E191" s="53">
        <v>19.3</v>
      </c>
      <c r="F191" s="56">
        <v>6</v>
      </c>
      <c r="G191" s="37"/>
      <c r="H191" s="37"/>
      <c r="I191" s="37"/>
      <c r="J191" s="37"/>
      <c r="K191" s="6"/>
      <c r="L191" s="6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</row>
    <row r="192" spans="1:105">
      <c r="A192" s="103"/>
      <c r="B192" s="102"/>
      <c r="C192" s="35">
        <v>25</v>
      </c>
      <c r="D192" s="37"/>
      <c r="E192" s="53">
        <v>19.63</v>
      </c>
      <c r="F192" s="56">
        <v>8.5</v>
      </c>
      <c r="G192" s="37"/>
      <c r="H192" s="37"/>
      <c r="I192" s="37"/>
      <c r="J192" s="37"/>
      <c r="K192" s="6"/>
      <c r="L192" s="6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</row>
    <row r="193" spans="1:105">
      <c r="A193" s="103"/>
      <c r="B193" s="102"/>
      <c r="C193" s="35" t="s">
        <v>445</v>
      </c>
      <c r="D193" s="37"/>
      <c r="E193" s="53">
        <v>20.23</v>
      </c>
      <c r="F193" s="56">
        <v>10</v>
      </c>
      <c r="G193" s="37"/>
      <c r="H193" s="37"/>
      <c r="I193" s="37"/>
      <c r="J193" s="37"/>
      <c r="K193" s="6"/>
      <c r="L193" s="6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</row>
    <row r="194" spans="1:105">
      <c r="A194" s="103" t="s">
        <v>466</v>
      </c>
      <c r="B194" s="102" t="s">
        <v>352</v>
      </c>
      <c r="C194" s="35" t="s">
        <v>493</v>
      </c>
      <c r="D194" s="37"/>
      <c r="E194" s="53">
        <v>18.5</v>
      </c>
      <c r="F194" s="56">
        <v>8.1999999999999993</v>
      </c>
      <c r="G194" s="37"/>
      <c r="H194" s="37"/>
      <c r="I194" s="37"/>
      <c r="J194" s="37"/>
      <c r="K194" s="6"/>
      <c r="L194" s="6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</row>
    <row r="195" spans="1:105">
      <c r="A195" s="103"/>
      <c r="B195" s="102"/>
      <c r="C195" s="76" t="s">
        <v>494</v>
      </c>
      <c r="D195" s="37"/>
      <c r="E195" s="53">
        <v>19.13</v>
      </c>
      <c r="F195" s="56">
        <v>6</v>
      </c>
      <c r="G195" s="37"/>
      <c r="H195" s="37"/>
      <c r="I195" s="37"/>
      <c r="J195" s="37"/>
      <c r="K195" s="6"/>
      <c r="L195" s="6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</row>
    <row r="196" spans="1:105">
      <c r="A196" s="103"/>
      <c r="B196" s="102"/>
      <c r="C196" s="77">
        <v>0.6</v>
      </c>
      <c r="D196" s="37"/>
      <c r="E196" s="53">
        <v>19.079999999999998</v>
      </c>
      <c r="F196" s="56">
        <v>7.8</v>
      </c>
      <c r="G196" s="37"/>
      <c r="H196" s="37"/>
      <c r="I196" s="37"/>
      <c r="J196" s="37"/>
      <c r="K196" s="6"/>
      <c r="L196" s="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</row>
    <row r="197" spans="1:105">
      <c r="A197" s="103" t="s">
        <v>498</v>
      </c>
      <c r="B197" s="102" t="s">
        <v>185</v>
      </c>
      <c r="C197" s="35" t="s">
        <v>127</v>
      </c>
      <c r="D197" s="108" t="s">
        <v>426</v>
      </c>
      <c r="E197" s="53">
        <v>18.82</v>
      </c>
      <c r="F197" s="56">
        <v>8.5</v>
      </c>
      <c r="G197" s="37"/>
      <c r="H197" s="37"/>
      <c r="I197" s="37"/>
      <c r="J197" s="37"/>
      <c r="K197" s="6"/>
      <c r="L197" s="6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</row>
    <row r="198" spans="1:105">
      <c r="A198" s="103"/>
      <c r="B198" s="102"/>
      <c r="C198" s="35" t="s">
        <v>128</v>
      </c>
      <c r="D198" s="110"/>
      <c r="E198" s="53">
        <v>19.14</v>
      </c>
      <c r="F198" s="56">
        <v>9.5</v>
      </c>
      <c r="G198" s="37"/>
      <c r="H198" s="37"/>
      <c r="I198" s="37"/>
      <c r="J198" s="37"/>
      <c r="K198" s="6"/>
      <c r="L198" s="6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</row>
    <row r="199" spans="1:105">
      <c r="A199" s="103"/>
      <c r="B199" s="102"/>
      <c r="C199" s="35" t="s">
        <v>129</v>
      </c>
      <c r="D199" s="110"/>
      <c r="E199" s="53">
        <v>19.61</v>
      </c>
      <c r="F199" s="56">
        <v>10</v>
      </c>
      <c r="G199" s="37"/>
      <c r="H199" s="37"/>
      <c r="I199" s="37"/>
      <c r="J199" s="37"/>
      <c r="K199" s="6"/>
      <c r="L199" s="6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</row>
    <row r="200" spans="1:105">
      <c r="A200" s="103"/>
      <c r="B200" s="102"/>
      <c r="C200" s="35" t="s">
        <v>126</v>
      </c>
      <c r="D200" s="109"/>
      <c r="E200" s="53">
        <v>19.61</v>
      </c>
      <c r="F200" s="56">
        <v>10</v>
      </c>
      <c r="G200" s="37"/>
      <c r="H200" s="37"/>
      <c r="I200" s="37"/>
      <c r="J200" s="37"/>
      <c r="K200" s="6"/>
      <c r="L200" s="6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</row>
    <row r="201" spans="1:105">
      <c r="A201" s="103"/>
      <c r="B201" s="102"/>
      <c r="C201" s="35" t="s">
        <v>127</v>
      </c>
      <c r="D201" s="108" t="s">
        <v>537</v>
      </c>
      <c r="E201" s="53">
        <v>19.920000000000002</v>
      </c>
      <c r="F201" s="56">
        <v>7.2</v>
      </c>
      <c r="G201" s="37"/>
      <c r="H201" s="37"/>
      <c r="I201" s="37"/>
      <c r="J201" s="37"/>
      <c r="K201" s="6"/>
      <c r="L201" s="6"/>
    </row>
    <row r="202" spans="1:105">
      <c r="A202" s="103"/>
      <c r="B202" s="102"/>
      <c r="C202" s="35" t="s">
        <v>128</v>
      </c>
      <c r="D202" s="110"/>
      <c r="E202" s="53">
        <v>19.920000000000002</v>
      </c>
      <c r="F202" s="56">
        <v>8</v>
      </c>
      <c r="G202" s="37"/>
      <c r="H202" s="37"/>
      <c r="I202" s="37"/>
      <c r="J202" s="37"/>
      <c r="K202" s="6"/>
      <c r="L202" s="6"/>
    </row>
    <row r="203" spans="1:105">
      <c r="A203" s="103"/>
      <c r="B203" s="102"/>
      <c r="C203" s="35" t="s">
        <v>129</v>
      </c>
      <c r="D203" s="110"/>
      <c r="E203" s="53">
        <v>19.920000000000002</v>
      </c>
      <c r="F203" s="56">
        <v>8.6999999999999993</v>
      </c>
      <c r="G203" s="37"/>
      <c r="H203" s="37"/>
      <c r="I203" s="37"/>
      <c r="J203" s="37"/>
      <c r="K203" s="6"/>
      <c r="L203" s="6"/>
    </row>
    <row r="204" spans="1:105">
      <c r="A204" s="103"/>
      <c r="B204" s="102"/>
      <c r="C204" s="35" t="s">
        <v>126</v>
      </c>
      <c r="D204" s="109"/>
      <c r="E204" s="53">
        <v>19.920000000000002</v>
      </c>
      <c r="F204" s="56">
        <v>8.8000000000000007</v>
      </c>
      <c r="G204" s="37"/>
      <c r="H204" s="37"/>
      <c r="I204" s="37"/>
      <c r="J204" s="37"/>
    </row>
    <row r="205" spans="1:105">
      <c r="A205" s="35" t="s">
        <v>472</v>
      </c>
      <c r="B205" s="37" t="s">
        <v>351</v>
      </c>
      <c r="C205" s="37" t="s">
        <v>473</v>
      </c>
      <c r="D205" s="35" t="s">
        <v>688</v>
      </c>
      <c r="E205" s="53">
        <v>21.04</v>
      </c>
      <c r="F205" s="56">
        <v>6</v>
      </c>
      <c r="G205" s="37"/>
      <c r="H205" s="37"/>
      <c r="I205" s="37"/>
      <c r="J205" s="37"/>
    </row>
    <row r="206" spans="1:105">
      <c r="A206" s="37" t="s">
        <v>475</v>
      </c>
      <c r="B206" s="37" t="s">
        <v>27</v>
      </c>
      <c r="C206" s="37" t="s">
        <v>5</v>
      </c>
      <c r="D206" s="35" t="s">
        <v>690</v>
      </c>
      <c r="E206" s="53">
        <v>113</v>
      </c>
      <c r="F206" s="56">
        <v>5.5</v>
      </c>
      <c r="G206" s="37"/>
      <c r="H206" s="37"/>
      <c r="I206" s="37"/>
      <c r="J206" s="37"/>
    </row>
    <row r="207" spans="1:105">
      <c r="A207" s="35" t="s">
        <v>480</v>
      </c>
      <c r="B207" s="35" t="s">
        <v>352</v>
      </c>
      <c r="C207" s="35" t="s">
        <v>5</v>
      </c>
      <c r="D207" s="35" t="s">
        <v>687</v>
      </c>
      <c r="E207" s="53">
        <v>117.8</v>
      </c>
      <c r="F207" s="56">
        <v>8</v>
      </c>
      <c r="G207" s="37"/>
      <c r="H207" s="37"/>
      <c r="I207" s="37"/>
      <c r="J207" s="37"/>
    </row>
    <row r="208" spans="1:105">
      <c r="A208" s="37" t="s">
        <v>507</v>
      </c>
      <c r="B208" s="37" t="s">
        <v>393</v>
      </c>
      <c r="C208" s="37" t="s">
        <v>5</v>
      </c>
      <c r="D208" s="37"/>
      <c r="E208" s="53">
        <v>24.12</v>
      </c>
      <c r="F208" s="56">
        <v>5.5</v>
      </c>
      <c r="G208" s="37"/>
      <c r="H208" s="37"/>
      <c r="I208" s="37"/>
      <c r="J208" s="37"/>
    </row>
    <row r="209" spans="1:10">
      <c r="A209" s="102" t="s">
        <v>517</v>
      </c>
      <c r="B209" s="102" t="s">
        <v>518</v>
      </c>
      <c r="C209" s="37" t="s">
        <v>454</v>
      </c>
      <c r="D209" s="111" t="s">
        <v>687</v>
      </c>
      <c r="E209" s="53"/>
      <c r="F209" s="56">
        <v>8.9</v>
      </c>
      <c r="G209" s="37"/>
      <c r="H209" s="37"/>
      <c r="I209" s="37"/>
      <c r="J209" s="37"/>
    </row>
    <row r="210" spans="1:10">
      <c r="A210" s="102"/>
      <c r="B210" s="102"/>
      <c r="C210" s="37" t="s">
        <v>520</v>
      </c>
      <c r="D210" s="112"/>
      <c r="E210" s="53"/>
      <c r="F210" s="56">
        <v>8</v>
      </c>
      <c r="G210" s="37"/>
      <c r="H210" s="37"/>
      <c r="I210" s="37"/>
      <c r="J210" s="37"/>
    </row>
    <row r="211" spans="1:10">
      <c r="A211" s="102"/>
      <c r="B211" s="102"/>
      <c r="C211" s="37" t="s">
        <v>519</v>
      </c>
      <c r="D211" s="113"/>
      <c r="E211" s="53"/>
      <c r="F211" s="56">
        <v>5.7</v>
      </c>
      <c r="G211" s="37"/>
      <c r="H211" s="37"/>
      <c r="I211" s="37"/>
      <c r="J211" s="37"/>
    </row>
  </sheetData>
  <mergeCells count="108">
    <mergeCell ref="G175:H175"/>
    <mergeCell ref="G176:H176"/>
    <mergeCell ref="G177:H177"/>
    <mergeCell ref="G178:H178"/>
    <mergeCell ref="G179:H179"/>
    <mergeCell ref="G181:H181"/>
    <mergeCell ref="G180:H180"/>
    <mergeCell ref="I1:I2"/>
    <mergeCell ref="G1:H1"/>
    <mergeCell ref="J1:J2"/>
    <mergeCell ref="D153:D154"/>
    <mergeCell ref="D94:D98"/>
    <mergeCell ref="D86:D89"/>
    <mergeCell ref="D90:D93"/>
    <mergeCell ref="D67:D69"/>
    <mergeCell ref="D105:D106"/>
    <mergeCell ref="A83:A85"/>
    <mergeCell ref="B36:B47"/>
    <mergeCell ref="A36:A47"/>
    <mergeCell ref="B77:B80"/>
    <mergeCell ref="B94:B98"/>
    <mergeCell ref="B25:B35"/>
    <mergeCell ref="A25:A35"/>
    <mergeCell ref="D209:D211"/>
    <mergeCell ref="F1:F2"/>
    <mergeCell ref="D163:D165"/>
    <mergeCell ref="D175:D181"/>
    <mergeCell ref="B23:B24"/>
    <mergeCell ref="A23:A24"/>
    <mergeCell ref="C25:C35"/>
    <mergeCell ref="D100:D101"/>
    <mergeCell ref="C100:C103"/>
    <mergeCell ref="B100:B103"/>
    <mergeCell ref="B48:B49"/>
    <mergeCell ref="A48:A49"/>
    <mergeCell ref="D102:D103"/>
    <mergeCell ref="A100:A103"/>
    <mergeCell ref="A94:A98"/>
    <mergeCell ref="B86:B93"/>
    <mergeCell ref="A86:A93"/>
    <mergeCell ref="A77:A80"/>
    <mergeCell ref="B70:B76"/>
    <mergeCell ref="A70:A76"/>
    <mergeCell ref="C63:C64"/>
    <mergeCell ref="C61:C62"/>
    <mergeCell ref="B50:B58"/>
    <mergeCell ref="A50:A58"/>
    <mergeCell ref="B67:B69"/>
    <mergeCell ref="A67:A69"/>
    <mergeCell ref="C59:C60"/>
    <mergeCell ref="B83:B85"/>
    <mergeCell ref="A1:A2"/>
    <mergeCell ref="A3:A20"/>
    <mergeCell ref="E1:E2"/>
    <mergeCell ref="C1:C2"/>
    <mergeCell ref="B1:B2"/>
    <mergeCell ref="B7:B8"/>
    <mergeCell ref="B3:B6"/>
    <mergeCell ref="B11:B12"/>
    <mergeCell ref="B9:B10"/>
    <mergeCell ref="B15:B16"/>
    <mergeCell ref="B13:B14"/>
    <mergeCell ref="D1:D2"/>
    <mergeCell ref="B17:B19"/>
    <mergeCell ref="A108:A115"/>
    <mergeCell ref="C112:C115"/>
    <mergeCell ref="A166:A169"/>
    <mergeCell ref="B166:B169"/>
    <mergeCell ref="A157:A162"/>
    <mergeCell ref="B157:B162"/>
    <mergeCell ref="B125:B140"/>
    <mergeCell ref="B141:B147"/>
    <mergeCell ref="A141:A147"/>
    <mergeCell ref="A125:A140"/>
    <mergeCell ref="D201:D204"/>
    <mergeCell ref="D197:D200"/>
    <mergeCell ref="A189:A193"/>
    <mergeCell ref="B189:B193"/>
    <mergeCell ref="B183:B188"/>
    <mergeCell ref="A183:A188"/>
    <mergeCell ref="A170:A174"/>
    <mergeCell ref="B170:B171"/>
    <mergeCell ref="B172:B173"/>
    <mergeCell ref="A175:A181"/>
    <mergeCell ref="A209:A211"/>
    <mergeCell ref="B209:B211"/>
    <mergeCell ref="A81:A82"/>
    <mergeCell ref="B81:B82"/>
    <mergeCell ref="B116:B124"/>
    <mergeCell ref="A116:A124"/>
    <mergeCell ref="A148:A156"/>
    <mergeCell ref="B148:B156"/>
    <mergeCell ref="C65:C66"/>
    <mergeCell ref="B59:B66"/>
    <mergeCell ref="A59:A66"/>
    <mergeCell ref="A194:A196"/>
    <mergeCell ref="B194:B196"/>
    <mergeCell ref="A197:A204"/>
    <mergeCell ref="B197:B204"/>
    <mergeCell ref="C187:C188"/>
    <mergeCell ref="C185:C186"/>
    <mergeCell ref="C183:C184"/>
    <mergeCell ref="A163:A165"/>
    <mergeCell ref="B163:B165"/>
    <mergeCell ref="C105:C106"/>
    <mergeCell ref="B105:B106"/>
    <mergeCell ref="A105:A106"/>
    <mergeCell ref="C108:C1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318"/>
  <sheetViews>
    <sheetView zoomScale="75" zoomScaleNormal="75" zoomScalePageLayoutView="75" workbookViewId="0">
      <selection activeCell="B1" sqref="B1:B4"/>
    </sheetView>
  </sheetViews>
  <sheetFormatPr defaultColWidth="10.875" defaultRowHeight="15.75"/>
  <cols>
    <col min="1" max="1" width="30.25" style="2" bestFit="1" customWidth="1"/>
    <col min="2" max="2" width="10.875" style="2"/>
    <col min="3" max="3" width="52" style="2" bestFit="1" customWidth="1"/>
    <col min="4" max="4" width="36.625" style="2" bestFit="1" customWidth="1"/>
    <col min="5" max="5" width="8.625" style="2" bestFit="1" customWidth="1"/>
    <col min="6" max="6" width="8.25" style="2" bestFit="1" customWidth="1"/>
    <col min="7" max="8" width="12.125" style="38" bestFit="1" customWidth="1"/>
    <col min="9" max="9" width="7.75" style="38" bestFit="1" customWidth="1"/>
    <col min="10" max="10" width="6.25" style="2" bestFit="1" customWidth="1"/>
    <col min="11" max="11" width="5.625" style="2" bestFit="1" customWidth="1"/>
    <col min="12" max="12" width="14" style="2" bestFit="1" customWidth="1"/>
    <col min="13" max="20" width="6.625" style="42" bestFit="1" customWidth="1"/>
    <col min="21" max="21" width="10.875" style="2"/>
    <col min="22" max="22" width="20.125" style="2" customWidth="1"/>
    <col min="23" max="16384" width="10.875" style="2"/>
  </cols>
  <sheetData>
    <row r="1" spans="1:125">
      <c r="A1" s="104" t="s">
        <v>659</v>
      </c>
      <c r="B1" s="104" t="s">
        <v>12</v>
      </c>
      <c r="C1" s="104" t="s">
        <v>544</v>
      </c>
      <c r="D1" s="104" t="s">
        <v>695</v>
      </c>
      <c r="E1" s="104" t="s">
        <v>75</v>
      </c>
      <c r="F1" s="104"/>
      <c r="G1" s="105" t="s">
        <v>698</v>
      </c>
      <c r="H1" s="105" t="s">
        <v>699</v>
      </c>
      <c r="I1" s="105" t="s">
        <v>700</v>
      </c>
      <c r="J1" s="104" t="s">
        <v>701</v>
      </c>
      <c r="K1" s="104" t="s">
        <v>702</v>
      </c>
      <c r="L1" s="104" t="s">
        <v>696</v>
      </c>
      <c r="M1" s="116" t="s">
        <v>715</v>
      </c>
      <c r="N1" s="116"/>
      <c r="O1" s="116"/>
      <c r="P1" s="116"/>
      <c r="Q1" s="116" t="s">
        <v>716</v>
      </c>
      <c r="R1" s="116"/>
      <c r="S1" s="116"/>
      <c r="T1" s="116"/>
      <c r="U1" s="3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J1" s="18"/>
      <c r="BK1" s="18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8"/>
      <c r="CW1" s="18"/>
      <c r="CX1" s="18"/>
      <c r="CY1" s="18"/>
    </row>
    <row r="2" spans="1:125">
      <c r="A2" s="104"/>
      <c r="B2" s="104"/>
      <c r="C2" s="104"/>
      <c r="D2" s="104"/>
      <c r="E2" s="104"/>
      <c r="F2" s="104"/>
      <c r="G2" s="105"/>
      <c r="H2" s="105"/>
      <c r="I2" s="105"/>
      <c r="J2" s="104"/>
      <c r="K2" s="104"/>
      <c r="L2" s="104"/>
      <c r="M2" s="116" t="s">
        <v>697</v>
      </c>
      <c r="N2" s="116"/>
      <c r="O2" s="116"/>
      <c r="P2" s="116"/>
      <c r="Q2" s="116" t="s">
        <v>697</v>
      </c>
      <c r="R2" s="116"/>
      <c r="S2" s="116"/>
      <c r="T2" s="116"/>
      <c r="U2" s="3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</row>
    <row r="3" spans="1:125">
      <c r="A3" s="104"/>
      <c r="B3" s="104"/>
      <c r="C3" s="104"/>
      <c r="D3" s="104"/>
      <c r="E3" s="104"/>
      <c r="F3" s="104"/>
      <c r="G3" s="105"/>
      <c r="H3" s="105"/>
      <c r="I3" s="105"/>
      <c r="J3" s="104"/>
      <c r="K3" s="104"/>
      <c r="L3" s="104"/>
      <c r="M3" s="116">
        <v>7</v>
      </c>
      <c r="N3" s="116">
        <v>23</v>
      </c>
      <c r="O3" s="116">
        <v>35</v>
      </c>
      <c r="P3" s="116">
        <v>50</v>
      </c>
      <c r="Q3" s="116">
        <v>7</v>
      </c>
      <c r="R3" s="116">
        <v>23</v>
      </c>
      <c r="S3" s="116">
        <v>35</v>
      </c>
      <c r="T3" s="116">
        <v>50</v>
      </c>
      <c r="U3" s="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</row>
    <row r="4" spans="1:125">
      <c r="A4" s="104"/>
      <c r="B4" s="104"/>
      <c r="C4" s="104"/>
      <c r="D4" s="104"/>
      <c r="E4" s="34" t="s">
        <v>77</v>
      </c>
      <c r="F4" s="34" t="s">
        <v>78</v>
      </c>
      <c r="G4" s="105"/>
      <c r="H4" s="105"/>
      <c r="I4" s="105"/>
      <c r="J4" s="104"/>
      <c r="K4" s="104"/>
      <c r="L4" s="104"/>
      <c r="M4" s="116"/>
      <c r="N4" s="116"/>
      <c r="O4" s="116"/>
      <c r="P4" s="116"/>
      <c r="Q4" s="116"/>
      <c r="R4" s="116"/>
      <c r="S4" s="116"/>
      <c r="T4" s="116"/>
      <c r="U4" s="3"/>
      <c r="W4" s="13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</row>
    <row r="5" spans="1:125">
      <c r="A5" s="103" t="s">
        <v>545</v>
      </c>
      <c r="B5" s="103" t="s">
        <v>185</v>
      </c>
      <c r="C5" s="118" t="s">
        <v>4</v>
      </c>
      <c r="D5" s="35" t="s">
        <v>79</v>
      </c>
      <c r="E5" s="82">
        <v>152</v>
      </c>
      <c r="F5" s="82">
        <v>525</v>
      </c>
      <c r="G5" s="57">
        <v>14.9</v>
      </c>
      <c r="H5" s="57">
        <v>0.43</v>
      </c>
      <c r="I5" s="57"/>
      <c r="J5" s="35"/>
      <c r="K5" s="35"/>
      <c r="L5" s="103">
        <v>1.6</v>
      </c>
      <c r="M5" s="83">
        <v>147</v>
      </c>
      <c r="N5" s="83">
        <v>142</v>
      </c>
      <c r="O5" s="83">
        <v>153</v>
      </c>
      <c r="P5" s="83">
        <v>137</v>
      </c>
      <c r="Q5" s="83">
        <v>96</v>
      </c>
      <c r="R5" s="83">
        <v>107</v>
      </c>
      <c r="S5" s="83">
        <v>103</v>
      </c>
      <c r="T5" s="83">
        <v>108</v>
      </c>
      <c r="U5" s="40"/>
      <c r="W5" s="13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</row>
    <row r="6" spans="1:125">
      <c r="A6" s="103"/>
      <c r="B6" s="103"/>
      <c r="C6" s="118"/>
      <c r="D6" s="35" t="s">
        <v>80</v>
      </c>
      <c r="E6" s="82">
        <v>144</v>
      </c>
      <c r="F6" s="82">
        <v>484</v>
      </c>
      <c r="G6" s="84">
        <v>1791</v>
      </c>
      <c r="H6" s="84">
        <v>0.7</v>
      </c>
      <c r="I6" s="84">
        <v>-0.8</v>
      </c>
      <c r="J6" s="73">
        <v>-0.4</v>
      </c>
      <c r="K6" s="73">
        <v>2.2000000000000002</v>
      </c>
      <c r="L6" s="103"/>
      <c r="M6" s="83">
        <v>123</v>
      </c>
      <c r="N6" s="83">
        <v>123</v>
      </c>
      <c r="O6" s="83">
        <v>141</v>
      </c>
      <c r="P6" s="83">
        <v>145</v>
      </c>
      <c r="Q6" s="83">
        <v>87</v>
      </c>
      <c r="R6" s="83">
        <v>91</v>
      </c>
      <c r="S6" s="83">
        <v>108</v>
      </c>
      <c r="T6" s="83">
        <v>112</v>
      </c>
      <c r="U6" s="40"/>
      <c r="W6" s="13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</row>
    <row r="7" spans="1:125">
      <c r="A7" s="103"/>
      <c r="B7" s="103"/>
      <c r="C7" s="73" t="s">
        <v>316</v>
      </c>
      <c r="D7" s="103" t="s">
        <v>79</v>
      </c>
      <c r="E7" s="82">
        <v>191</v>
      </c>
      <c r="F7" s="82">
        <v>281</v>
      </c>
      <c r="G7" s="84"/>
      <c r="H7" s="84"/>
      <c r="I7" s="84"/>
      <c r="J7" s="73"/>
      <c r="K7" s="73"/>
      <c r="L7" s="35"/>
      <c r="M7" s="83"/>
      <c r="N7" s="83"/>
      <c r="O7" s="83"/>
      <c r="P7" s="83"/>
      <c r="Q7" s="83"/>
      <c r="R7" s="83"/>
      <c r="S7" s="83"/>
      <c r="T7" s="83"/>
      <c r="U7" s="3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K7" s="18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</row>
    <row r="8" spans="1:125">
      <c r="A8" s="103"/>
      <c r="B8" s="103"/>
      <c r="C8" s="73" t="s">
        <v>317</v>
      </c>
      <c r="D8" s="103"/>
      <c r="E8" s="82">
        <v>186</v>
      </c>
      <c r="F8" s="82">
        <v>261</v>
      </c>
      <c r="G8" s="84"/>
      <c r="H8" s="84"/>
      <c r="I8" s="84"/>
      <c r="J8" s="73"/>
      <c r="K8" s="73"/>
      <c r="L8" s="35"/>
      <c r="M8" s="83"/>
      <c r="N8" s="83"/>
      <c r="O8" s="83"/>
      <c r="P8" s="83"/>
      <c r="Q8" s="83"/>
      <c r="R8" s="83"/>
      <c r="S8" s="83"/>
      <c r="T8" s="83"/>
      <c r="U8" s="3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K8" s="1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</row>
    <row r="9" spans="1:125">
      <c r="A9" s="103"/>
      <c r="B9" s="103"/>
      <c r="C9" s="73" t="s">
        <v>318</v>
      </c>
      <c r="D9" s="103"/>
      <c r="E9" s="82">
        <v>177</v>
      </c>
      <c r="F9" s="82">
        <v>240</v>
      </c>
      <c r="G9" s="84"/>
      <c r="H9" s="84"/>
      <c r="I9" s="84"/>
      <c r="J9" s="73"/>
      <c r="K9" s="73"/>
      <c r="L9" s="35"/>
      <c r="M9" s="83"/>
      <c r="N9" s="83"/>
      <c r="O9" s="83"/>
      <c r="P9" s="83"/>
      <c r="Q9" s="83"/>
      <c r="R9" s="83"/>
      <c r="S9" s="83"/>
      <c r="T9" s="83"/>
      <c r="U9" s="3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K9" s="18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</row>
    <row r="10" spans="1:125">
      <c r="A10" s="103"/>
      <c r="B10" s="103"/>
      <c r="C10" s="73" t="s">
        <v>319</v>
      </c>
      <c r="D10" s="103"/>
      <c r="E10" s="82">
        <v>153</v>
      </c>
      <c r="F10" s="82">
        <v>223</v>
      </c>
      <c r="G10" s="84"/>
      <c r="H10" s="84"/>
      <c r="I10" s="84"/>
      <c r="J10" s="73"/>
      <c r="K10" s="73"/>
      <c r="L10" s="35"/>
      <c r="M10" s="83"/>
      <c r="N10" s="83"/>
      <c r="O10" s="83"/>
      <c r="P10" s="83"/>
      <c r="Q10" s="83"/>
      <c r="R10" s="83"/>
      <c r="S10" s="83"/>
      <c r="T10" s="83"/>
      <c r="U10" s="3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K10" s="18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</row>
    <row r="11" spans="1:125">
      <c r="A11" s="103"/>
      <c r="B11" s="103"/>
      <c r="C11" s="118" t="s">
        <v>19</v>
      </c>
      <c r="D11" s="35" t="s">
        <v>79</v>
      </c>
      <c r="E11" s="82">
        <v>182</v>
      </c>
      <c r="F11" s="82">
        <v>675</v>
      </c>
      <c r="G11" s="57">
        <v>18.2</v>
      </c>
      <c r="H11" s="84">
        <v>0.43</v>
      </c>
      <c r="I11" s="57"/>
      <c r="J11" s="35"/>
      <c r="K11" s="35"/>
      <c r="L11" s="103">
        <v>1.05</v>
      </c>
      <c r="M11" s="83"/>
      <c r="N11" s="83"/>
      <c r="O11" s="83"/>
      <c r="P11" s="83"/>
      <c r="Q11" s="83"/>
      <c r="R11" s="83"/>
      <c r="S11" s="83"/>
      <c r="T11" s="83"/>
      <c r="U11" s="40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</row>
    <row r="12" spans="1:125">
      <c r="A12" s="103"/>
      <c r="B12" s="103"/>
      <c r="C12" s="118"/>
      <c r="D12" s="35" t="s">
        <v>80</v>
      </c>
      <c r="E12" s="82">
        <v>191</v>
      </c>
      <c r="F12" s="82">
        <v>683</v>
      </c>
      <c r="G12" s="84">
        <v>15697</v>
      </c>
      <c r="H12" s="84">
        <v>1.5</v>
      </c>
      <c r="I12" s="84">
        <v>-2.2999999999999998</v>
      </c>
      <c r="J12" s="73">
        <v>-137.80000000000001</v>
      </c>
      <c r="K12" s="73">
        <v>6.1</v>
      </c>
      <c r="L12" s="103"/>
      <c r="M12" s="83"/>
      <c r="N12" s="83"/>
      <c r="O12" s="83"/>
      <c r="P12" s="83"/>
      <c r="Q12" s="83"/>
      <c r="R12" s="83"/>
      <c r="S12" s="83"/>
      <c r="T12" s="83"/>
      <c r="U12" s="40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</row>
    <row r="13" spans="1:125">
      <c r="A13" s="103"/>
      <c r="B13" s="103"/>
      <c r="C13" s="118" t="s">
        <v>5</v>
      </c>
      <c r="D13" s="35" t="s">
        <v>79</v>
      </c>
      <c r="E13" s="82">
        <v>180</v>
      </c>
      <c r="F13" s="82">
        <v>674</v>
      </c>
      <c r="G13" s="84">
        <v>23</v>
      </c>
      <c r="H13" s="84">
        <v>0.39</v>
      </c>
      <c r="I13" s="57"/>
      <c r="J13" s="35"/>
      <c r="K13" s="35"/>
      <c r="L13" s="103">
        <v>1.35</v>
      </c>
      <c r="M13" s="83"/>
      <c r="N13" s="83"/>
      <c r="O13" s="83"/>
      <c r="P13" s="83"/>
      <c r="Q13" s="83"/>
      <c r="R13" s="83"/>
      <c r="S13" s="83"/>
      <c r="T13" s="83"/>
      <c r="U13" s="40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</row>
    <row r="14" spans="1:125">
      <c r="A14" s="103"/>
      <c r="B14" s="103"/>
      <c r="C14" s="118"/>
      <c r="D14" s="35" t="s">
        <v>80</v>
      </c>
      <c r="E14" s="82">
        <v>174</v>
      </c>
      <c r="F14" s="82">
        <v>665</v>
      </c>
      <c r="G14" s="84">
        <v>2190</v>
      </c>
      <c r="H14" s="84">
        <v>0.6</v>
      </c>
      <c r="I14" s="84">
        <v>-0.8</v>
      </c>
      <c r="J14" s="73">
        <v>-0.4</v>
      </c>
      <c r="K14" s="73">
        <v>2.2000000000000002</v>
      </c>
      <c r="L14" s="103"/>
      <c r="M14" s="83"/>
      <c r="N14" s="83"/>
      <c r="O14" s="83"/>
      <c r="P14" s="83"/>
      <c r="Q14" s="83"/>
      <c r="R14" s="83"/>
      <c r="S14" s="83"/>
      <c r="T14" s="83"/>
      <c r="U14" s="40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</row>
    <row r="15" spans="1:125">
      <c r="A15" s="103"/>
      <c r="B15" s="103"/>
      <c r="C15" s="73" t="s">
        <v>320</v>
      </c>
      <c r="D15" s="103" t="s">
        <v>79</v>
      </c>
      <c r="E15" s="82">
        <v>238</v>
      </c>
      <c r="F15" s="82">
        <v>464</v>
      </c>
      <c r="G15" s="84"/>
      <c r="H15" s="84"/>
      <c r="I15" s="84"/>
      <c r="J15" s="73"/>
      <c r="K15" s="73"/>
      <c r="L15" s="35"/>
      <c r="M15" s="83"/>
      <c r="N15" s="83"/>
      <c r="O15" s="83"/>
      <c r="P15" s="83"/>
      <c r="Q15" s="83"/>
      <c r="R15" s="83"/>
      <c r="S15" s="83"/>
      <c r="T15" s="83"/>
      <c r="U15" s="3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</row>
    <row r="16" spans="1:125">
      <c r="A16" s="103"/>
      <c r="B16" s="103"/>
      <c r="C16" s="73" t="s">
        <v>321</v>
      </c>
      <c r="D16" s="103"/>
      <c r="E16" s="82">
        <v>220</v>
      </c>
      <c r="F16" s="82">
        <v>361</v>
      </c>
      <c r="G16" s="84"/>
      <c r="H16" s="84"/>
      <c r="I16" s="84"/>
      <c r="J16" s="73"/>
      <c r="K16" s="73"/>
      <c r="L16" s="35"/>
      <c r="M16" s="83"/>
      <c r="N16" s="83"/>
      <c r="O16" s="83"/>
      <c r="P16" s="83"/>
      <c r="Q16" s="83"/>
      <c r="R16" s="83"/>
      <c r="S16" s="83"/>
      <c r="T16" s="83"/>
      <c r="U16" s="3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</row>
    <row r="17" spans="1:125">
      <c r="A17" s="103"/>
      <c r="B17" s="103"/>
      <c r="C17" s="73" t="s">
        <v>322</v>
      </c>
      <c r="D17" s="103"/>
      <c r="E17" s="82">
        <v>200</v>
      </c>
      <c r="F17" s="82">
        <v>344</v>
      </c>
      <c r="G17" s="84"/>
      <c r="H17" s="84"/>
      <c r="I17" s="84"/>
      <c r="J17" s="73"/>
      <c r="K17" s="73"/>
      <c r="L17" s="35"/>
      <c r="M17" s="83"/>
      <c r="N17" s="83"/>
      <c r="O17" s="83"/>
      <c r="P17" s="83"/>
      <c r="Q17" s="83"/>
      <c r="R17" s="83"/>
      <c r="S17" s="83"/>
      <c r="T17" s="83"/>
      <c r="U17" s="3"/>
      <c r="V17"/>
      <c r="W17"/>
      <c r="X17"/>
      <c r="Y17"/>
      <c r="Z17"/>
      <c r="AA17"/>
      <c r="AB17"/>
      <c r="AC17"/>
      <c r="AD17"/>
      <c r="AE17"/>
      <c r="AP17" s="18"/>
      <c r="AQ17" s="18"/>
      <c r="AR17"/>
      <c r="AS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</row>
    <row r="18" spans="1:125">
      <c r="A18" s="103"/>
      <c r="B18" s="103"/>
      <c r="C18" s="73" t="s">
        <v>323</v>
      </c>
      <c r="D18" s="103"/>
      <c r="E18" s="82">
        <v>180</v>
      </c>
      <c r="F18" s="82">
        <v>314</v>
      </c>
      <c r="G18" s="84"/>
      <c r="H18" s="84"/>
      <c r="I18" s="84"/>
      <c r="J18" s="73"/>
      <c r="K18" s="73"/>
      <c r="L18" s="35"/>
      <c r="M18" s="83"/>
      <c r="N18" s="83"/>
      <c r="O18" s="83"/>
      <c r="P18" s="83"/>
      <c r="Q18" s="83"/>
      <c r="R18" s="83"/>
      <c r="S18" s="83"/>
      <c r="T18" s="83"/>
      <c r="U18" s="3"/>
      <c r="V18"/>
      <c r="W18"/>
      <c r="X18"/>
      <c r="Y18"/>
      <c r="Z18"/>
      <c r="AA18"/>
      <c r="AB18"/>
      <c r="AC18"/>
      <c r="AD18"/>
      <c r="AE18"/>
      <c r="AP18" s="18"/>
      <c r="AQ18" s="18"/>
      <c r="AR18"/>
      <c r="AS18"/>
      <c r="BJ18" s="18"/>
      <c r="BK18" s="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>
      <c r="A19" s="103"/>
      <c r="B19" s="103"/>
      <c r="C19" s="118" t="s">
        <v>6</v>
      </c>
      <c r="D19" s="35" t="s">
        <v>79</v>
      </c>
      <c r="E19" s="82">
        <v>189</v>
      </c>
      <c r="F19" s="82">
        <v>680</v>
      </c>
      <c r="G19" s="84">
        <v>18.5</v>
      </c>
      <c r="H19" s="84">
        <v>0.44</v>
      </c>
      <c r="I19" s="57"/>
      <c r="J19" s="35"/>
      <c r="K19" s="35"/>
      <c r="L19" s="103">
        <v>0.63</v>
      </c>
      <c r="M19" s="83"/>
      <c r="N19" s="83"/>
      <c r="O19" s="83"/>
      <c r="P19" s="83"/>
      <c r="Q19" s="83"/>
      <c r="R19" s="83"/>
      <c r="S19" s="83"/>
      <c r="T19" s="83"/>
      <c r="U19" s="40"/>
      <c r="V19"/>
      <c r="W19"/>
      <c r="X19"/>
      <c r="Y19"/>
      <c r="Z19"/>
      <c r="AA19"/>
      <c r="AB19"/>
      <c r="AC19"/>
      <c r="AD19"/>
      <c r="AE19"/>
      <c r="AP19" s="18"/>
      <c r="AQ19" s="1"/>
      <c r="AR19"/>
      <c r="AS19"/>
      <c r="BF19" s="19"/>
      <c r="BG19" s="19"/>
      <c r="BI19" s="18"/>
      <c r="BK19" s="18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>
      <c r="A20" s="103"/>
      <c r="B20" s="103"/>
      <c r="C20" s="118"/>
      <c r="D20" s="35" t="s">
        <v>80</v>
      </c>
      <c r="E20" s="82">
        <v>190</v>
      </c>
      <c r="F20" s="82">
        <v>648</v>
      </c>
      <c r="G20" s="84">
        <v>4164</v>
      </c>
      <c r="H20" s="84">
        <v>1.3</v>
      </c>
      <c r="I20" s="84">
        <v>-1.7</v>
      </c>
      <c r="J20" s="73">
        <v>-110.6</v>
      </c>
      <c r="K20" s="73">
        <v>4.4000000000000004</v>
      </c>
      <c r="L20" s="103"/>
      <c r="M20" s="83"/>
      <c r="N20" s="83"/>
      <c r="O20" s="83"/>
      <c r="P20" s="83"/>
      <c r="Q20" s="83"/>
      <c r="R20" s="83"/>
      <c r="S20" s="83"/>
      <c r="T20" s="83"/>
      <c r="U20" s="40"/>
      <c r="V20"/>
      <c r="W20"/>
      <c r="X20"/>
      <c r="Y20"/>
      <c r="Z20"/>
      <c r="AA20"/>
      <c r="AB20"/>
      <c r="AC20"/>
      <c r="AD20"/>
      <c r="AE20"/>
      <c r="BF20" s="19"/>
      <c r="BG20" s="19"/>
      <c r="BI20" s="18"/>
      <c r="BK20" s="18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>
      <c r="A21" s="103"/>
      <c r="B21" s="103" t="s">
        <v>392</v>
      </c>
      <c r="C21" s="118" t="s">
        <v>6</v>
      </c>
      <c r="D21" s="35" t="s">
        <v>79</v>
      </c>
      <c r="E21" s="82">
        <v>171</v>
      </c>
      <c r="F21" s="82">
        <v>715</v>
      </c>
      <c r="G21" s="84">
        <v>14.3</v>
      </c>
      <c r="H21" s="84">
        <v>0.46</v>
      </c>
      <c r="I21" s="57"/>
      <c r="J21" s="35"/>
      <c r="K21" s="35"/>
      <c r="L21" s="103">
        <v>0.8</v>
      </c>
      <c r="M21" s="83"/>
      <c r="N21" s="83"/>
      <c r="O21" s="83"/>
      <c r="P21" s="83"/>
      <c r="Q21" s="83"/>
      <c r="R21" s="83"/>
      <c r="S21" s="83"/>
      <c r="T21" s="83"/>
      <c r="U21" s="40"/>
      <c r="V21"/>
      <c r="W21"/>
      <c r="X21"/>
      <c r="Y21"/>
      <c r="Z21"/>
      <c r="AA21"/>
      <c r="AB21"/>
      <c r="AC21"/>
      <c r="AD21"/>
      <c r="AE21"/>
      <c r="BF21" s="19"/>
      <c r="BG21" s="19"/>
      <c r="BI21" s="18"/>
      <c r="BK21" s="18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>
      <c r="A22" s="103"/>
      <c r="B22" s="103"/>
      <c r="C22" s="118"/>
      <c r="D22" s="35" t="s">
        <v>80</v>
      </c>
      <c r="E22" s="82">
        <v>171</v>
      </c>
      <c r="F22" s="82">
        <v>715</v>
      </c>
      <c r="G22" s="84">
        <v>2122</v>
      </c>
      <c r="H22" s="84">
        <v>0.8</v>
      </c>
      <c r="I22" s="84">
        <v>-1</v>
      </c>
      <c r="J22" s="73">
        <v>-0.3</v>
      </c>
      <c r="K22" s="73">
        <v>1.8</v>
      </c>
      <c r="L22" s="103"/>
      <c r="M22" s="83"/>
      <c r="N22" s="83"/>
      <c r="O22" s="83"/>
      <c r="P22" s="83"/>
      <c r="Q22" s="83"/>
      <c r="R22" s="83"/>
      <c r="S22" s="83"/>
      <c r="T22" s="83"/>
      <c r="U22" s="40"/>
      <c r="V22"/>
      <c r="W22"/>
      <c r="X22"/>
      <c r="Y22"/>
      <c r="Z22"/>
      <c r="AA22"/>
      <c r="AB22"/>
      <c r="AC22"/>
      <c r="AD22"/>
      <c r="AE22"/>
      <c r="BF22" s="19"/>
      <c r="BG22" s="19"/>
      <c r="BI22" s="18"/>
      <c r="BK22" s="18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>
      <c r="A23" s="103"/>
      <c r="B23" s="103"/>
      <c r="C23" s="73" t="s">
        <v>324</v>
      </c>
      <c r="D23" s="103" t="s">
        <v>79</v>
      </c>
      <c r="E23" s="82">
        <v>199</v>
      </c>
      <c r="F23" s="82">
        <v>400</v>
      </c>
      <c r="G23" s="84"/>
      <c r="H23" s="84"/>
      <c r="I23" s="84"/>
      <c r="J23" s="73"/>
      <c r="K23" s="73"/>
      <c r="L23" s="35"/>
      <c r="M23" s="83"/>
      <c r="N23" s="83"/>
      <c r="O23" s="83"/>
      <c r="P23" s="83"/>
      <c r="Q23" s="83"/>
      <c r="R23" s="83"/>
      <c r="S23" s="83"/>
      <c r="T23" s="83"/>
      <c r="U23" s="3"/>
      <c r="V23"/>
      <c r="W23"/>
      <c r="X23"/>
      <c r="Y23"/>
      <c r="Z23"/>
      <c r="AA23"/>
      <c r="AB23"/>
      <c r="AC23"/>
      <c r="AD23"/>
      <c r="AE23"/>
      <c r="BF23" s="19"/>
      <c r="BG23" s="19"/>
      <c r="BI23" s="18"/>
      <c r="BK23" s="18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>
      <c r="A24" s="103"/>
      <c r="B24" s="103"/>
      <c r="C24" s="73" t="s">
        <v>325</v>
      </c>
      <c r="D24" s="103"/>
      <c r="E24" s="82">
        <v>191</v>
      </c>
      <c r="F24" s="82">
        <v>361</v>
      </c>
      <c r="G24" s="84"/>
      <c r="H24" s="84"/>
      <c r="I24" s="84"/>
      <c r="J24" s="73"/>
      <c r="K24" s="73"/>
      <c r="L24" s="35"/>
      <c r="M24" s="83"/>
      <c r="N24" s="83"/>
      <c r="O24" s="83"/>
      <c r="P24" s="83"/>
      <c r="Q24" s="83"/>
      <c r="R24" s="83"/>
      <c r="S24" s="83"/>
      <c r="T24" s="83"/>
      <c r="U24" s="3"/>
      <c r="V24"/>
      <c r="W24"/>
      <c r="X24"/>
      <c r="Y24"/>
      <c r="Z24"/>
      <c r="AA24"/>
      <c r="AB24"/>
      <c r="AC24"/>
      <c r="AD24"/>
      <c r="AE24"/>
      <c r="BF24" s="19"/>
      <c r="BG24" s="19"/>
      <c r="BI24" s="18"/>
      <c r="BK24" s="18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</row>
    <row r="25" spans="1:125">
      <c r="A25" s="103"/>
      <c r="B25" s="103"/>
      <c r="C25" s="73" t="s">
        <v>326</v>
      </c>
      <c r="D25" s="103"/>
      <c r="E25" s="82">
        <v>257</v>
      </c>
      <c r="F25" s="82">
        <v>472</v>
      </c>
      <c r="G25" s="84"/>
      <c r="H25" s="84"/>
      <c r="I25" s="84"/>
      <c r="J25" s="73"/>
      <c r="K25" s="73"/>
      <c r="L25" s="35"/>
      <c r="M25" s="83"/>
      <c r="N25" s="83"/>
      <c r="O25" s="83"/>
      <c r="P25" s="83"/>
      <c r="Q25" s="83"/>
      <c r="R25" s="83"/>
      <c r="S25" s="83"/>
      <c r="T25" s="83"/>
      <c r="U25" s="3"/>
      <c r="V25"/>
      <c r="W25"/>
      <c r="X25"/>
      <c r="Y25"/>
      <c r="Z25"/>
      <c r="AA25"/>
      <c r="AB25"/>
      <c r="AC25"/>
      <c r="AD25"/>
      <c r="AE25"/>
      <c r="BF25" s="19"/>
      <c r="BG25" s="19"/>
      <c r="BI25" s="18"/>
      <c r="BK25" s="18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</row>
    <row r="26" spans="1:125">
      <c r="A26" s="103"/>
      <c r="B26" s="103"/>
      <c r="C26" s="73" t="s">
        <v>327</v>
      </c>
      <c r="D26" s="103"/>
      <c r="E26" s="82">
        <v>268</v>
      </c>
      <c r="F26" s="82">
        <v>553</v>
      </c>
      <c r="G26" s="84"/>
      <c r="H26" s="84"/>
      <c r="I26" s="84"/>
      <c r="J26" s="73"/>
      <c r="K26" s="73"/>
      <c r="L26" s="35"/>
      <c r="M26" s="83"/>
      <c r="N26" s="83"/>
      <c r="O26" s="83"/>
      <c r="P26" s="83"/>
      <c r="Q26" s="83"/>
      <c r="R26" s="83"/>
      <c r="S26" s="83"/>
      <c r="T26" s="83"/>
      <c r="U26" s="3"/>
      <c r="V26"/>
      <c r="W26"/>
      <c r="X26"/>
      <c r="Y26"/>
      <c r="Z26"/>
      <c r="AA26"/>
      <c r="AB26"/>
      <c r="AC26"/>
      <c r="AD26"/>
      <c r="AE26"/>
      <c r="BF26" s="18"/>
      <c r="BG26" s="18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>
      <c r="A27" s="103"/>
      <c r="B27" s="103"/>
      <c r="C27" s="118" t="s">
        <v>7</v>
      </c>
      <c r="D27" s="35" t="s">
        <v>79</v>
      </c>
      <c r="E27" s="82">
        <v>168</v>
      </c>
      <c r="F27" s="82">
        <v>631</v>
      </c>
      <c r="G27" s="84">
        <v>14.7</v>
      </c>
      <c r="H27" s="84">
        <v>0.46</v>
      </c>
      <c r="I27" s="57"/>
      <c r="J27" s="35"/>
      <c r="K27" s="35"/>
      <c r="L27" s="103">
        <v>1.49</v>
      </c>
      <c r="M27" s="83"/>
      <c r="N27" s="83"/>
      <c r="O27" s="83"/>
      <c r="P27" s="83"/>
      <c r="Q27" s="83"/>
      <c r="R27" s="83"/>
      <c r="S27" s="83"/>
      <c r="T27" s="83"/>
      <c r="U27" s="40"/>
      <c r="V27"/>
      <c r="W27"/>
      <c r="X27"/>
      <c r="Y27"/>
      <c r="Z27"/>
      <c r="AA27"/>
      <c r="AB27"/>
      <c r="AC27"/>
      <c r="AD27"/>
      <c r="AE27"/>
      <c r="BF27" s="18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>
      <c r="A28" s="103"/>
      <c r="B28" s="103"/>
      <c r="C28" s="118"/>
      <c r="D28" s="35" t="s">
        <v>80</v>
      </c>
      <c r="E28" s="82">
        <v>161</v>
      </c>
      <c r="F28" s="82">
        <v>614</v>
      </c>
      <c r="G28" s="84">
        <v>2019</v>
      </c>
      <c r="H28" s="84">
        <v>0.7</v>
      </c>
      <c r="I28" s="84">
        <v>-0.9</v>
      </c>
      <c r="J28" s="73">
        <v>-0.3</v>
      </c>
      <c r="K28" s="73">
        <v>2</v>
      </c>
      <c r="L28" s="103"/>
      <c r="M28" s="83"/>
      <c r="N28" s="83"/>
      <c r="O28" s="83"/>
      <c r="P28" s="83"/>
      <c r="Q28" s="83"/>
      <c r="R28" s="83"/>
      <c r="S28" s="83"/>
      <c r="T28" s="83"/>
      <c r="U28" s="40"/>
      <c r="V28"/>
      <c r="W28"/>
      <c r="X28"/>
      <c r="Y28"/>
      <c r="Z28"/>
      <c r="AA28"/>
      <c r="AB28"/>
      <c r="AC28"/>
      <c r="AD28"/>
      <c r="AE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>
      <c r="A29" s="103"/>
      <c r="B29" s="103" t="s">
        <v>246</v>
      </c>
      <c r="C29" s="103" t="s">
        <v>6</v>
      </c>
      <c r="D29" s="35" t="s">
        <v>79</v>
      </c>
      <c r="E29" s="82">
        <v>175</v>
      </c>
      <c r="F29" s="82">
        <v>580</v>
      </c>
      <c r="G29" s="84">
        <v>17.399999999999999</v>
      </c>
      <c r="H29" s="84">
        <v>0.43</v>
      </c>
      <c r="I29" s="57"/>
      <c r="J29" s="35"/>
      <c r="K29" s="35"/>
      <c r="L29" s="103">
        <v>0.73</v>
      </c>
      <c r="M29" s="83"/>
      <c r="N29" s="83"/>
      <c r="O29" s="83"/>
      <c r="P29" s="83"/>
      <c r="Q29" s="83"/>
      <c r="R29" s="83"/>
      <c r="S29" s="83"/>
      <c r="T29" s="83"/>
      <c r="U29" s="40"/>
      <c r="V29"/>
      <c r="W29"/>
      <c r="X29"/>
      <c r="Y29"/>
      <c r="Z29"/>
      <c r="AA29"/>
      <c r="AB29"/>
      <c r="AC29"/>
      <c r="AD29"/>
      <c r="AE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>
      <c r="A30" s="103"/>
      <c r="B30" s="103"/>
      <c r="C30" s="103"/>
      <c r="D30" s="35" t="s">
        <v>80</v>
      </c>
      <c r="E30" s="82">
        <v>162</v>
      </c>
      <c r="F30" s="82">
        <v>520</v>
      </c>
      <c r="G30" s="84">
        <v>1059</v>
      </c>
      <c r="H30" s="84">
        <v>1.1000000000000001</v>
      </c>
      <c r="I30" s="84">
        <v>-1</v>
      </c>
      <c r="J30" s="73">
        <v>-25.8</v>
      </c>
      <c r="K30" s="73">
        <v>1.2</v>
      </c>
      <c r="L30" s="103"/>
      <c r="M30" s="83"/>
      <c r="N30" s="83"/>
      <c r="O30" s="83"/>
      <c r="P30" s="83"/>
      <c r="Q30" s="83"/>
      <c r="R30" s="83"/>
      <c r="S30" s="83"/>
      <c r="T30" s="83"/>
      <c r="U30" s="40"/>
      <c r="V30"/>
      <c r="W30"/>
      <c r="X30"/>
      <c r="Y30"/>
      <c r="Z30"/>
      <c r="AA30"/>
      <c r="AB30"/>
      <c r="AC30"/>
      <c r="AD30"/>
      <c r="AE30"/>
      <c r="BU30" s="19"/>
      <c r="BV30" s="19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>
      <c r="A31" s="103"/>
      <c r="B31" s="103"/>
      <c r="C31" s="103" t="s">
        <v>5</v>
      </c>
      <c r="D31" s="74" t="s">
        <v>79</v>
      </c>
      <c r="E31" s="85">
        <v>184</v>
      </c>
      <c r="F31" s="85">
        <v>673</v>
      </c>
      <c r="G31" s="86">
        <v>25.6</v>
      </c>
      <c r="H31" s="86">
        <v>0.37</v>
      </c>
      <c r="I31" s="81"/>
      <c r="J31" s="74"/>
      <c r="K31" s="74"/>
      <c r="L31" s="103">
        <v>1.47</v>
      </c>
      <c r="M31" s="83">
        <v>230</v>
      </c>
      <c r="N31" s="83">
        <v>245</v>
      </c>
      <c r="O31" s="83">
        <v>224</v>
      </c>
      <c r="P31" s="83">
        <v>202</v>
      </c>
      <c r="Q31" s="83">
        <v>145</v>
      </c>
      <c r="R31" s="83">
        <v>162</v>
      </c>
      <c r="S31" s="83">
        <v>127</v>
      </c>
      <c r="T31" s="83">
        <v>122</v>
      </c>
      <c r="U31" s="41"/>
      <c r="BU31" s="19"/>
      <c r="BV31" s="19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</row>
    <row r="32" spans="1:125">
      <c r="A32" s="103"/>
      <c r="B32" s="103"/>
      <c r="C32" s="103"/>
      <c r="D32" s="74" t="s">
        <v>80</v>
      </c>
      <c r="E32" s="85">
        <v>177</v>
      </c>
      <c r="F32" s="85">
        <v>629</v>
      </c>
      <c r="G32" s="86">
        <v>2093</v>
      </c>
      <c r="H32" s="86">
        <v>0.6</v>
      </c>
      <c r="I32" s="86">
        <v>-0.9</v>
      </c>
      <c r="J32" s="87">
        <v>-0.2</v>
      </c>
      <c r="K32" s="87">
        <v>1.5</v>
      </c>
      <c r="L32" s="103"/>
      <c r="M32" s="83">
        <v>200</v>
      </c>
      <c r="N32" s="83">
        <v>228</v>
      </c>
      <c r="O32" s="83">
        <v>208</v>
      </c>
      <c r="P32" s="83">
        <v>177</v>
      </c>
      <c r="Q32" s="83">
        <v>133</v>
      </c>
      <c r="R32" s="83">
        <v>151</v>
      </c>
      <c r="S32" s="83">
        <v>105</v>
      </c>
      <c r="T32" s="83">
        <v>109</v>
      </c>
      <c r="U32" s="41"/>
      <c r="BU32" s="19"/>
      <c r="BV32" s="19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</row>
    <row r="33" spans="1:125">
      <c r="A33" s="103"/>
      <c r="B33" s="103" t="s">
        <v>393</v>
      </c>
      <c r="C33" s="103" t="s">
        <v>6</v>
      </c>
      <c r="D33" s="74" t="s">
        <v>79</v>
      </c>
      <c r="E33" s="85">
        <v>178</v>
      </c>
      <c r="F33" s="85">
        <v>627</v>
      </c>
      <c r="G33" s="86">
        <v>15.2</v>
      </c>
      <c r="H33" s="86">
        <v>0.46</v>
      </c>
      <c r="I33" s="81"/>
      <c r="J33" s="74"/>
      <c r="K33" s="74"/>
      <c r="L33" s="103">
        <v>0.7</v>
      </c>
      <c r="M33" s="83">
        <v>226</v>
      </c>
      <c r="N33" s="83">
        <v>278</v>
      </c>
      <c r="O33" s="83">
        <v>252</v>
      </c>
      <c r="P33" s="83">
        <v>197</v>
      </c>
      <c r="Q33" s="83">
        <v>170</v>
      </c>
      <c r="R33" s="83">
        <v>152</v>
      </c>
      <c r="S33" s="83">
        <v>136</v>
      </c>
      <c r="T33" s="83">
        <v>125</v>
      </c>
      <c r="U33" s="41"/>
      <c r="BU33" s="19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</row>
    <row r="34" spans="1:125">
      <c r="A34" s="103"/>
      <c r="B34" s="103"/>
      <c r="C34" s="103"/>
      <c r="D34" s="74" t="s">
        <v>80</v>
      </c>
      <c r="E34" s="85">
        <v>166</v>
      </c>
      <c r="F34" s="85">
        <v>563</v>
      </c>
      <c r="G34" s="86">
        <v>2199</v>
      </c>
      <c r="H34" s="86">
        <v>0.9</v>
      </c>
      <c r="I34" s="86">
        <v>-1.2</v>
      </c>
      <c r="J34" s="87">
        <v>-0.3</v>
      </c>
      <c r="K34" s="87">
        <v>1.7</v>
      </c>
      <c r="L34" s="103"/>
      <c r="M34" s="83">
        <v>199</v>
      </c>
      <c r="N34" s="83">
        <v>245</v>
      </c>
      <c r="O34" s="83">
        <v>215</v>
      </c>
      <c r="P34" s="83">
        <v>207</v>
      </c>
      <c r="Q34" s="83">
        <v>150</v>
      </c>
      <c r="R34" s="83">
        <v>140</v>
      </c>
      <c r="S34" s="83">
        <v>123</v>
      </c>
      <c r="T34" s="83">
        <v>115</v>
      </c>
      <c r="U34" s="41"/>
      <c r="BQ34" s="19"/>
      <c r="BR34" s="19"/>
      <c r="BS34" s="19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</row>
    <row r="35" spans="1:125">
      <c r="A35" s="103"/>
      <c r="B35" s="103"/>
      <c r="C35" s="73" t="s">
        <v>324</v>
      </c>
      <c r="D35" s="103" t="s">
        <v>79</v>
      </c>
      <c r="E35" s="82">
        <v>262</v>
      </c>
      <c r="F35" s="82">
        <v>550</v>
      </c>
      <c r="G35" s="84"/>
      <c r="H35" s="84"/>
      <c r="I35" s="84"/>
      <c r="J35" s="73"/>
      <c r="K35" s="73"/>
      <c r="L35" s="35"/>
      <c r="M35" s="83"/>
      <c r="N35" s="83"/>
      <c r="O35" s="83"/>
      <c r="P35" s="83"/>
      <c r="Q35" s="83"/>
      <c r="R35" s="83"/>
      <c r="S35" s="83"/>
      <c r="T35" s="83"/>
      <c r="U35" s="3"/>
      <c r="BQ35" s="19"/>
      <c r="BR35" s="19"/>
      <c r="BS35" s="19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125">
      <c r="A36" s="103"/>
      <c r="B36" s="103"/>
      <c r="C36" s="73" t="s">
        <v>325</v>
      </c>
      <c r="D36" s="103"/>
      <c r="E36" s="82">
        <v>227</v>
      </c>
      <c r="F36" s="82">
        <v>489</v>
      </c>
      <c r="G36" s="84"/>
      <c r="H36" s="84"/>
      <c r="I36" s="84"/>
      <c r="J36" s="73"/>
      <c r="K36" s="73"/>
      <c r="L36" s="35"/>
      <c r="M36" s="83"/>
      <c r="N36" s="83"/>
      <c r="O36" s="83"/>
      <c r="P36" s="83"/>
      <c r="Q36" s="83"/>
      <c r="R36" s="83"/>
      <c r="S36" s="83"/>
      <c r="T36" s="83"/>
      <c r="U36" s="3"/>
      <c r="AA36" s="13"/>
      <c r="AC36" s="122"/>
      <c r="BQ36" s="19"/>
      <c r="BR36" s="19"/>
      <c r="BS36" s="19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25">
      <c r="A37" s="103"/>
      <c r="B37" s="103"/>
      <c r="C37" s="73" t="s">
        <v>326</v>
      </c>
      <c r="D37" s="103"/>
      <c r="E37" s="82">
        <v>282</v>
      </c>
      <c r="F37" s="82">
        <v>578</v>
      </c>
      <c r="G37" s="84"/>
      <c r="H37" s="84"/>
      <c r="I37" s="84"/>
      <c r="J37" s="73"/>
      <c r="K37" s="73"/>
      <c r="L37" s="35"/>
      <c r="M37" s="83"/>
      <c r="N37" s="83"/>
      <c r="O37" s="83"/>
      <c r="P37" s="83"/>
      <c r="Q37" s="83"/>
      <c r="R37" s="83"/>
      <c r="S37" s="83"/>
      <c r="T37" s="83"/>
      <c r="U37" s="3"/>
      <c r="AA37" s="13"/>
      <c r="AC37" s="122"/>
      <c r="AQ37" s="19"/>
      <c r="AR37" s="19"/>
      <c r="AS37" s="19"/>
      <c r="BQ37" s="19"/>
      <c r="BR37" s="19"/>
      <c r="BS37" s="19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</row>
    <row r="38" spans="1:125">
      <c r="A38" s="103"/>
      <c r="B38" s="103"/>
      <c r="C38" s="103" t="s">
        <v>5</v>
      </c>
      <c r="D38" s="35" t="s">
        <v>79</v>
      </c>
      <c r="E38" s="82">
        <v>173</v>
      </c>
      <c r="F38" s="82">
        <v>627</v>
      </c>
      <c r="G38" s="84">
        <v>12.3</v>
      </c>
      <c r="H38" s="84">
        <v>0.49</v>
      </c>
      <c r="I38" s="57"/>
      <c r="J38" s="35"/>
      <c r="K38" s="35"/>
      <c r="L38" s="103">
        <v>1.1599999999999999</v>
      </c>
      <c r="M38" s="83"/>
      <c r="N38" s="83"/>
      <c r="O38" s="83"/>
      <c r="P38" s="83"/>
      <c r="Q38" s="83"/>
      <c r="R38" s="83"/>
      <c r="S38" s="83"/>
      <c r="T38" s="83"/>
      <c r="U38" s="40"/>
      <c r="AA38" s="13"/>
      <c r="AQ38" s="19"/>
      <c r="AR38" s="19"/>
      <c r="AS38" s="19"/>
      <c r="BQ38" s="19"/>
      <c r="BR38" s="19"/>
      <c r="BS38" s="19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</row>
    <row r="39" spans="1:125">
      <c r="A39" s="103"/>
      <c r="B39" s="103"/>
      <c r="C39" s="103"/>
      <c r="D39" s="35" t="s">
        <v>80</v>
      </c>
      <c r="E39" s="82">
        <v>166</v>
      </c>
      <c r="F39" s="82">
        <v>589</v>
      </c>
      <c r="G39" s="84">
        <v>2043</v>
      </c>
      <c r="H39" s="84">
        <v>0.8</v>
      </c>
      <c r="I39" s="84">
        <v>-1</v>
      </c>
      <c r="J39" s="73">
        <v>-0.3</v>
      </c>
      <c r="K39" s="73">
        <v>1.8</v>
      </c>
      <c r="L39" s="103"/>
      <c r="M39" s="83"/>
      <c r="N39" s="83"/>
      <c r="O39" s="83"/>
      <c r="P39" s="83"/>
      <c r="Q39" s="83"/>
      <c r="R39" s="83"/>
      <c r="S39" s="83"/>
      <c r="T39" s="83"/>
      <c r="U39" s="40"/>
      <c r="AA39" s="13"/>
      <c r="AQ39" s="19"/>
      <c r="AR39" s="19"/>
      <c r="AS39" s="19"/>
      <c r="BQ39" s="19"/>
      <c r="BR39" s="19"/>
      <c r="BS39" s="1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</row>
    <row r="40" spans="1:125">
      <c r="A40" s="103"/>
      <c r="B40" s="103"/>
      <c r="C40" s="35" t="s">
        <v>320</v>
      </c>
      <c r="D40" s="103" t="s">
        <v>79</v>
      </c>
      <c r="E40" s="82">
        <v>256</v>
      </c>
      <c r="F40" s="82">
        <v>473</v>
      </c>
      <c r="G40" s="84"/>
      <c r="H40" s="84"/>
      <c r="I40" s="84"/>
      <c r="J40" s="73"/>
      <c r="K40" s="73"/>
      <c r="L40" s="35"/>
      <c r="M40" s="83"/>
      <c r="N40" s="83"/>
      <c r="O40" s="83"/>
      <c r="P40" s="83"/>
      <c r="Q40" s="83"/>
      <c r="R40" s="83"/>
      <c r="S40" s="83"/>
      <c r="T40" s="83"/>
      <c r="U40" s="3"/>
      <c r="AQ40" s="19"/>
      <c r="AR40" s="19"/>
      <c r="AS40" s="19"/>
      <c r="BQ40" s="19"/>
      <c r="BR40" s="19"/>
      <c r="BS40" s="19"/>
      <c r="BU40" s="19"/>
      <c r="BV40" s="19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5">
      <c r="A41" s="103"/>
      <c r="B41" s="103"/>
      <c r="C41" s="35" t="s">
        <v>328</v>
      </c>
      <c r="D41" s="103"/>
      <c r="E41" s="82">
        <v>249</v>
      </c>
      <c r="F41" s="82">
        <v>436</v>
      </c>
      <c r="G41" s="84"/>
      <c r="H41" s="84"/>
      <c r="I41" s="84"/>
      <c r="J41" s="73"/>
      <c r="K41" s="73"/>
      <c r="L41" s="35"/>
      <c r="M41" s="83"/>
      <c r="N41" s="83"/>
      <c r="O41" s="83"/>
      <c r="P41" s="83"/>
      <c r="Q41" s="83"/>
      <c r="R41" s="83"/>
      <c r="S41" s="83"/>
      <c r="T41" s="83"/>
      <c r="U41" s="3"/>
      <c r="AQ41" s="19"/>
      <c r="AR41" s="19"/>
      <c r="AS41" s="19"/>
      <c r="BQ41" s="19"/>
      <c r="BR41" s="19"/>
      <c r="BS41" s="19"/>
      <c r="BU41" s="19"/>
      <c r="BV41" s="19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5">
      <c r="A42" s="103"/>
      <c r="B42" s="103"/>
      <c r="C42" s="35" t="s">
        <v>322</v>
      </c>
      <c r="D42" s="103"/>
      <c r="E42" s="82">
        <v>223</v>
      </c>
      <c r="F42" s="82">
        <v>379</v>
      </c>
      <c r="G42" s="84"/>
      <c r="H42" s="84"/>
      <c r="I42" s="84"/>
      <c r="J42" s="73"/>
      <c r="K42" s="73"/>
      <c r="L42" s="35"/>
      <c r="M42" s="83"/>
      <c r="N42" s="83"/>
      <c r="O42" s="83"/>
      <c r="P42" s="83"/>
      <c r="Q42" s="83"/>
      <c r="R42" s="83"/>
      <c r="S42" s="83"/>
      <c r="T42" s="83"/>
      <c r="U42" s="3"/>
      <c r="AB42" s="21"/>
      <c r="AD42" s="3"/>
      <c r="AQ42" s="19"/>
      <c r="AR42" s="19"/>
      <c r="AS42" s="19"/>
      <c r="BQ42" s="19"/>
      <c r="BR42" s="19"/>
      <c r="BS42" s="19"/>
      <c r="BU42" s="19"/>
      <c r="BV42" s="19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5">
      <c r="A43" s="103"/>
      <c r="B43" s="103"/>
      <c r="C43" s="35" t="s">
        <v>323</v>
      </c>
      <c r="D43" s="103"/>
      <c r="E43" s="82">
        <v>203</v>
      </c>
      <c r="F43" s="82">
        <v>323</v>
      </c>
      <c r="G43" s="84"/>
      <c r="H43" s="84"/>
      <c r="I43" s="84"/>
      <c r="J43" s="73"/>
      <c r="K43" s="73"/>
      <c r="L43" s="35"/>
      <c r="M43" s="83"/>
      <c r="N43" s="83"/>
      <c r="O43" s="83"/>
      <c r="P43" s="83"/>
      <c r="Q43" s="83"/>
      <c r="R43" s="83"/>
      <c r="S43" s="83"/>
      <c r="T43" s="83"/>
      <c r="U43" s="3"/>
      <c r="AQ43" s="19"/>
      <c r="AR43" s="19"/>
      <c r="AS43" s="19"/>
      <c r="BQ43" s="18"/>
      <c r="BR43" s="1"/>
      <c r="BS43" s="18"/>
      <c r="BU43" s="19"/>
      <c r="BV43" s="19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5">
      <c r="A44" s="103"/>
      <c r="B44" s="103" t="s">
        <v>237</v>
      </c>
      <c r="C44" s="103" t="s">
        <v>6</v>
      </c>
      <c r="D44" s="74" t="s">
        <v>79</v>
      </c>
      <c r="E44" s="85">
        <v>164</v>
      </c>
      <c r="F44" s="85">
        <v>549</v>
      </c>
      <c r="G44" s="86">
        <v>9.1</v>
      </c>
      <c r="H44" s="86">
        <v>0.54</v>
      </c>
      <c r="I44" s="81"/>
      <c r="J44" s="74"/>
      <c r="K44" s="74"/>
      <c r="L44" s="103">
        <v>0.83</v>
      </c>
      <c r="M44" s="83">
        <v>248</v>
      </c>
      <c r="N44" s="83">
        <v>231</v>
      </c>
      <c r="O44" s="83">
        <v>220</v>
      </c>
      <c r="P44" s="83">
        <v>233</v>
      </c>
      <c r="Q44" s="83">
        <v>153</v>
      </c>
      <c r="R44" s="83">
        <v>108</v>
      </c>
      <c r="S44" s="83">
        <v>112</v>
      </c>
      <c r="T44" s="83">
        <v>113</v>
      </c>
      <c r="U44" s="41"/>
      <c r="AQ44" s="19"/>
      <c r="AR44" s="19"/>
      <c r="AS44" s="19"/>
      <c r="BQ44" s="18"/>
      <c r="BR44" s="1"/>
      <c r="BS44" s="1"/>
      <c r="BU44" s="19"/>
      <c r="BV44" s="19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5">
      <c r="A45" s="103"/>
      <c r="B45" s="103"/>
      <c r="C45" s="103"/>
      <c r="D45" s="74" t="s">
        <v>80</v>
      </c>
      <c r="E45" s="85">
        <v>151</v>
      </c>
      <c r="F45" s="85">
        <v>490</v>
      </c>
      <c r="G45" s="86">
        <v>2044</v>
      </c>
      <c r="H45" s="86">
        <v>0.9</v>
      </c>
      <c r="I45" s="86">
        <v>-1.2</v>
      </c>
      <c r="J45" s="87">
        <v>-0.4</v>
      </c>
      <c r="K45" s="87">
        <v>1.8</v>
      </c>
      <c r="L45" s="103"/>
      <c r="M45" s="83">
        <v>211</v>
      </c>
      <c r="N45" s="83">
        <v>188</v>
      </c>
      <c r="O45" s="83">
        <v>180</v>
      </c>
      <c r="P45" s="83">
        <v>193</v>
      </c>
      <c r="Q45" s="83">
        <v>138</v>
      </c>
      <c r="R45" s="83">
        <v>99</v>
      </c>
      <c r="S45" s="83">
        <v>102</v>
      </c>
      <c r="T45" s="83">
        <v>108</v>
      </c>
      <c r="U45" s="41"/>
      <c r="AQ45" s="19"/>
      <c r="AR45" s="19"/>
      <c r="AS45" s="19"/>
      <c r="BV45" s="19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5">
      <c r="A46" s="103"/>
      <c r="B46" s="103"/>
      <c r="C46" s="35" t="s">
        <v>324</v>
      </c>
      <c r="D46" s="103" t="s">
        <v>329</v>
      </c>
      <c r="E46" s="82">
        <v>258</v>
      </c>
      <c r="F46" s="82">
        <v>464</v>
      </c>
      <c r="G46" s="84"/>
      <c r="H46" s="84"/>
      <c r="I46" s="84"/>
      <c r="J46" s="73"/>
      <c r="K46" s="73"/>
      <c r="L46" s="35"/>
      <c r="M46" s="83"/>
      <c r="N46" s="83"/>
      <c r="O46" s="83"/>
      <c r="P46" s="83"/>
      <c r="Q46" s="83"/>
      <c r="R46" s="83"/>
      <c r="S46" s="83"/>
      <c r="T46" s="83"/>
      <c r="U46" s="3"/>
      <c r="AP46" s="22"/>
      <c r="AQ46" s="18"/>
      <c r="AR46" s="1"/>
      <c r="AS46" s="1"/>
      <c r="AT46" s="22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5">
      <c r="A47" s="103"/>
      <c r="B47" s="103"/>
      <c r="C47" s="35" t="s">
        <v>330</v>
      </c>
      <c r="D47" s="103"/>
      <c r="E47" s="82">
        <v>211</v>
      </c>
      <c r="F47" s="82">
        <v>419</v>
      </c>
      <c r="G47" s="84"/>
      <c r="H47" s="84"/>
      <c r="I47" s="84"/>
      <c r="J47" s="73"/>
      <c r="K47" s="73"/>
      <c r="L47" s="35"/>
      <c r="M47" s="83"/>
      <c r="N47" s="83"/>
      <c r="O47" s="83"/>
      <c r="P47" s="83"/>
      <c r="Q47" s="83"/>
      <c r="R47" s="83"/>
      <c r="S47" s="83"/>
      <c r="T47" s="83"/>
      <c r="U47" s="3"/>
      <c r="AT47" s="22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5">
      <c r="A48" s="103"/>
      <c r="B48" s="103"/>
      <c r="C48" s="35" t="s">
        <v>326</v>
      </c>
      <c r="D48" s="103"/>
      <c r="E48" s="82">
        <v>236</v>
      </c>
      <c r="F48" s="82">
        <v>471</v>
      </c>
      <c r="G48" s="84"/>
      <c r="H48" s="84"/>
      <c r="I48" s="84"/>
      <c r="J48" s="73"/>
      <c r="K48" s="73"/>
      <c r="L48" s="35"/>
      <c r="M48" s="83"/>
      <c r="N48" s="83"/>
      <c r="O48" s="83"/>
      <c r="P48" s="83"/>
      <c r="Q48" s="83"/>
      <c r="R48" s="83"/>
      <c r="S48" s="83"/>
      <c r="T48" s="83"/>
      <c r="U48" s="3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>
      <c r="A49" s="103"/>
      <c r="B49" s="103"/>
      <c r="C49" s="35" t="s">
        <v>327</v>
      </c>
      <c r="D49" s="103"/>
      <c r="E49" s="82">
        <v>289</v>
      </c>
      <c r="F49" s="82">
        <v>601</v>
      </c>
      <c r="G49" s="84"/>
      <c r="H49" s="84"/>
      <c r="I49" s="84"/>
      <c r="J49" s="73"/>
      <c r="K49" s="73"/>
      <c r="L49" s="35"/>
      <c r="M49" s="83"/>
      <c r="N49" s="83"/>
      <c r="O49" s="83"/>
      <c r="P49" s="83"/>
      <c r="Q49" s="83"/>
      <c r="R49" s="83"/>
      <c r="S49" s="83"/>
      <c r="T49" s="83"/>
      <c r="U49" s="3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>
      <c r="A50" s="103"/>
      <c r="B50" s="103"/>
      <c r="C50" s="103" t="s">
        <v>5</v>
      </c>
      <c r="D50" s="35" t="s">
        <v>79</v>
      </c>
      <c r="E50" s="82">
        <v>198</v>
      </c>
      <c r="F50" s="82">
        <v>776</v>
      </c>
      <c r="G50" s="84">
        <v>21.6</v>
      </c>
      <c r="H50" s="84">
        <v>0.42</v>
      </c>
      <c r="I50" s="57"/>
      <c r="J50" s="35"/>
      <c r="K50" s="35"/>
      <c r="L50" s="103">
        <v>1.38</v>
      </c>
      <c r="M50" s="83">
        <v>398</v>
      </c>
      <c r="N50" s="83">
        <v>348</v>
      </c>
      <c r="O50" s="83">
        <v>356</v>
      </c>
      <c r="P50" s="83">
        <v>290</v>
      </c>
      <c r="Q50" s="83">
        <v>206</v>
      </c>
      <c r="R50" s="83">
        <v>213</v>
      </c>
      <c r="S50" s="83">
        <v>122</v>
      </c>
      <c r="T50" s="83">
        <v>107</v>
      </c>
      <c r="U50" s="4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>
      <c r="A51" s="103"/>
      <c r="B51" s="103"/>
      <c r="C51" s="103"/>
      <c r="D51" s="35" t="s">
        <v>80</v>
      </c>
      <c r="E51" s="82">
        <v>188</v>
      </c>
      <c r="F51" s="82">
        <v>779</v>
      </c>
      <c r="G51" s="84">
        <v>1749</v>
      </c>
      <c r="H51" s="84">
        <v>0.7</v>
      </c>
      <c r="I51" s="57">
        <v>-0.7</v>
      </c>
      <c r="J51" s="73">
        <v>-11.9</v>
      </c>
      <c r="K51" s="73">
        <v>1.3</v>
      </c>
      <c r="L51" s="103"/>
      <c r="M51" s="83">
        <v>459</v>
      </c>
      <c r="N51" s="83">
        <v>369</v>
      </c>
      <c r="O51" s="83">
        <v>371</v>
      </c>
      <c r="P51" s="83">
        <v>341</v>
      </c>
      <c r="Q51" s="83">
        <v>203</v>
      </c>
      <c r="R51" s="83">
        <v>200</v>
      </c>
      <c r="S51" s="83">
        <v>126</v>
      </c>
      <c r="T51" s="83">
        <v>109</v>
      </c>
      <c r="U51" s="40"/>
      <c r="X51" s="18"/>
      <c r="Y51" s="1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8"/>
      <c r="AK51"/>
      <c r="AL51"/>
      <c r="AP51" s="19"/>
      <c r="AQ51" s="19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>
      <c r="A52" s="103"/>
      <c r="B52" s="103"/>
      <c r="C52" s="35" t="s">
        <v>331</v>
      </c>
      <c r="D52" s="103" t="s">
        <v>79</v>
      </c>
      <c r="E52" s="82">
        <v>341</v>
      </c>
      <c r="F52" s="82">
        <v>758</v>
      </c>
      <c r="G52" s="84"/>
      <c r="H52" s="84"/>
      <c r="I52" s="57"/>
      <c r="J52" s="73"/>
      <c r="K52" s="73"/>
      <c r="L52" s="35"/>
      <c r="M52" s="83"/>
      <c r="N52" s="83"/>
      <c r="O52" s="83"/>
      <c r="P52" s="83"/>
      <c r="Q52" s="83"/>
      <c r="R52" s="83"/>
      <c r="S52" s="83"/>
      <c r="T52" s="83"/>
      <c r="U52" s="3"/>
      <c r="X52" s="18"/>
      <c r="Y52" s="1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8"/>
      <c r="AK52"/>
      <c r="AL52"/>
      <c r="AM52" s="18"/>
      <c r="AN52" s="18"/>
      <c r="AP52" s="19"/>
      <c r="AQ52" s="19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>
      <c r="A53" s="103"/>
      <c r="B53" s="103"/>
      <c r="C53" s="35" t="s">
        <v>332</v>
      </c>
      <c r="D53" s="103"/>
      <c r="E53" s="82">
        <v>334</v>
      </c>
      <c r="F53" s="82">
        <v>625</v>
      </c>
      <c r="G53" s="84"/>
      <c r="H53" s="84"/>
      <c r="I53" s="57"/>
      <c r="J53" s="73"/>
      <c r="K53" s="73"/>
      <c r="L53" s="35"/>
      <c r="M53" s="83"/>
      <c r="N53" s="83"/>
      <c r="O53" s="83"/>
      <c r="P53" s="83"/>
      <c r="Q53" s="83"/>
      <c r="R53" s="83"/>
      <c r="S53" s="83"/>
      <c r="T53" s="83"/>
      <c r="U53" s="3"/>
      <c r="X53" s="18"/>
      <c r="Y53" s="1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8"/>
      <c r="AK53"/>
      <c r="AL53"/>
      <c r="AM53" s="18"/>
      <c r="AN53" s="18"/>
      <c r="AP53" s="19"/>
      <c r="AQ53" s="19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>
      <c r="A54" s="103"/>
      <c r="B54" s="103"/>
      <c r="C54" s="35" t="s">
        <v>333</v>
      </c>
      <c r="D54" s="103"/>
      <c r="E54" s="82">
        <v>317</v>
      </c>
      <c r="F54" s="82">
        <v>557</v>
      </c>
      <c r="G54" s="84"/>
      <c r="H54" s="84"/>
      <c r="I54" s="57"/>
      <c r="J54" s="73"/>
      <c r="K54" s="73"/>
      <c r="L54" s="35"/>
      <c r="M54" s="83"/>
      <c r="N54" s="83"/>
      <c r="O54" s="83"/>
      <c r="P54" s="83"/>
      <c r="Q54" s="83"/>
      <c r="R54" s="83"/>
      <c r="S54" s="83"/>
      <c r="T54" s="83"/>
      <c r="U54" s="3"/>
      <c r="X54" s="18"/>
      <c r="Y54" s="1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8"/>
      <c r="AK54"/>
      <c r="AL54"/>
      <c r="AM54" s="18"/>
      <c r="AN54" s="18"/>
      <c r="AP54" s="19"/>
      <c r="AQ54" s="19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>
      <c r="A55" s="103"/>
      <c r="B55" s="103"/>
      <c r="C55" s="35" t="s">
        <v>320</v>
      </c>
      <c r="D55" s="103" t="s">
        <v>79</v>
      </c>
      <c r="E55" s="82">
        <v>334</v>
      </c>
      <c r="F55" s="82">
        <v>686</v>
      </c>
      <c r="G55" s="84"/>
      <c r="H55" s="84"/>
      <c r="I55" s="57"/>
      <c r="J55" s="73"/>
      <c r="K55" s="73"/>
      <c r="L55" s="35"/>
      <c r="M55" s="83"/>
      <c r="N55" s="83"/>
      <c r="O55" s="83"/>
      <c r="P55" s="83"/>
      <c r="Q55" s="83"/>
      <c r="R55" s="83"/>
      <c r="S55" s="83"/>
      <c r="T55" s="83"/>
      <c r="U55" s="3"/>
      <c r="X55" s="18"/>
      <c r="Y55" s="1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8"/>
      <c r="AK55"/>
      <c r="AL55"/>
      <c r="AM55" s="18"/>
      <c r="AN55" s="18"/>
      <c r="AP55" s="19"/>
      <c r="AQ55" s="19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>
      <c r="A56" s="103"/>
      <c r="B56" s="103"/>
      <c r="C56" s="35" t="s">
        <v>334</v>
      </c>
      <c r="D56" s="103"/>
      <c r="E56" s="82">
        <v>287</v>
      </c>
      <c r="F56" s="82">
        <v>585</v>
      </c>
      <c r="G56" s="84"/>
      <c r="H56" s="84"/>
      <c r="I56" s="57"/>
      <c r="J56" s="73"/>
      <c r="K56" s="73"/>
      <c r="L56" s="35"/>
      <c r="M56" s="83"/>
      <c r="N56" s="83"/>
      <c r="O56" s="83"/>
      <c r="P56" s="83"/>
      <c r="Q56" s="83"/>
      <c r="R56" s="83"/>
      <c r="S56" s="83"/>
      <c r="T56" s="83"/>
      <c r="U56" s="3"/>
      <c r="X56" s="18"/>
      <c r="Y56" s="1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8"/>
      <c r="AK56"/>
      <c r="AL56"/>
      <c r="AM56" s="18"/>
      <c r="AN56" s="18"/>
      <c r="AP56" s="19"/>
      <c r="AQ56" s="19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>
      <c r="A57" s="103"/>
      <c r="B57" s="103"/>
      <c r="C57" s="35" t="s">
        <v>335</v>
      </c>
      <c r="D57" s="103"/>
      <c r="E57" s="82">
        <v>272</v>
      </c>
      <c r="F57" s="82">
        <v>566</v>
      </c>
      <c r="G57" s="84"/>
      <c r="H57" s="84"/>
      <c r="I57" s="57"/>
      <c r="J57" s="73"/>
      <c r="K57" s="73"/>
      <c r="L57" s="35"/>
      <c r="M57" s="83"/>
      <c r="N57" s="83"/>
      <c r="O57" s="83"/>
      <c r="P57" s="83"/>
      <c r="Q57" s="83"/>
      <c r="R57" s="83"/>
      <c r="S57" s="83"/>
      <c r="T57" s="83"/>
      <c r="U57" s="3"/>
      <c r="X57" s="18"/>
      <c r="Y57" s="1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8"/>
      <c r="AK57"/>
      <c r="AL57"/>
      <c r="AM57" s="18"/>
      <c r="AN57" s="18"/>
      <c r="AP57" s="19"/>
      <c r="AQ57" s="19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>
      <c r="A58" s="103"/>
      <c r="B58" s="103"/>
      <c r="C58" s="35" t="s">
        <v>336</v>
      </c>
      <c r="D58" s="103"/>
      <c r="E58" s="82">
        <v>254</v>
      </c>
      <c r="F58" s="82">
        <v>497</v>
      </c>
      <c r="G58" s="84"/>
      <c r="H58" s="84"/>
      <c r="I58" s="57"/>
      <c r="J58" s="73"/>
      <c r="K58" s="73"/>
      <c r="L58" s="35"/>
      <c r="M58" s="83"/>
      <c r="N58" s="83"/>
      <c r="O58" s="83"/>
      <c r="P58" s="83"/>
      <c r="Q58" s="83"/>
      <c r="R58" s="83"/>
      <c r="S58" s="83"/>
      <c r="T58" s="83"/>
      <c r="U58" s="3"/>
      <c r="X58" s="18"/>
      <c r="Y58" s="1"/>
      <c r="Z58" s="122"/>
      <c r="AA58" s="19"/>
      <c r="AB58" s="19"/>
      <c r="AC58" s="19"/>
      <c r="AD58" s="19"/>
      <c r="AE58" s="19"/>
      <c r="AF58" s="19"/>
      <c r="AG58" s="19"/>
      <c r="AH58" s="19"/>
      <c r="AI58" s="19"/>
      <c r="AJ58" s="18"/>
      <c r="AK58"/>
      <c r="AL58"/>
      <c r="AM58" s="18"/>
      <c r="AN58" s="18"/>
      <c r="AP58" s="19"/>
      <c r="AQ58" s="19"/>
      <c r="AS58" s="19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>
      <c r="A59" s="103"/>
      <c r="B59" s="103" t="s">
        <v>394</v>
      </c>
      <c r="C59" s="103" t="s">
        <v>6</v>
      </c>
      <c r="D59" s="35" t="s">
        <v>79</v>
      </c>
      <c r="E59" s="82">
        <v>163</v>
      </c>
      <c r="F59" s="82">
        <v>554</v>
      </c>
      <c r="G59" s="84">
        <v>12.6</v>
      </c>
      <c r="H59" s="84">
        <v>0.48</v>
      </c>
      <c r="I59" s="57"/>
      <c r="J59" s="35"/>
      <c r="K59" s="35"/>
      <c r="L59" s="103">
        <v>0.56999999999999995</v>
      </c>
      <c r="M59" s="83"/>
      <c r="N59" s="83"/>
      <c r="O59" s="83"/>
      <c r="P59" s="83"/>
      <c r="Q59" s="83"/>
      <c r="R59" s="83"/>
      <c r="S59" s="83"/>
      <c r="T59" s="83"/>
      <c r="U59" s="40"/>
      <c r="X59" s="18"/>
      <c r="Y59" s="1"/>
      <c r="Z59" s="122"/>
      <c r="AA59" s="19"/>
      <c r="AB59" s="19"/>
      <c r="AC59" s="19"/>
      <c r="AD59" s="19"/>
      <c r="AE59" s="19"/>
      <c r="AF59" s="19"/>
      <c r="AG59" s="19"/>
      <c r="AH59" s="19"/>
      <c r="AI59" s="19"/>
      <c r="AJ59" s="18"/>
      <c r="AK59"/>
      <c r="AL59"/>
      <c r="AM59" s="18"/>
      <c r="AN59" s="18"/>
      <c r="AP59" s="19"/>
      <c r="AQ59" s="19"/>
      <c r="AR59" s="19"/>
      <c r="AS59" s="1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>
      <c r="A60" s="103"/>
      <c r="B60" s="103"/>
      <c r="C60" s="103"/>
      <c r="D60" s="35" t="s">
        <v>80</v>
      </c>
      <c r="E60" s="82">
        <v>158</v>
      </c>
      <c r="F60" s="82">
        <v>522</v>
      </c>
      <c r="G60" s="84">
        <v>1971</v>
      </c>
      <c r="H60" s="84">
        <v>0.7</v>
      </c>
      <c r="I60" s="84">
        <v>-0.8</v>
      </c>
      <c r="J60" s="73">
        <v>-0.1</v>
      </c>
      <c r="K60" s="73">
        <v>2.1</v>
      </c>
      <c r="L60" s="103"/>
      <c r="M60" s="83"/>
      <c r="N60" s="83"/>
      <c r="O60" s="83"/>
      <c r="P60" s="83"/>
      <c r="Q60" s="83"/>
      <c r="R60" s="83"/>
      <c r="S60" s="83"/>
      <c r="T60" s="83"/>
      <c r="U60" s="40"/>
      <c r="X60" s="18"/>
      <c r="Y60" s="1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"/>
      <c r="AK60"/>
      <c r="AL60"/>
      <c r="AM60" s="18"/>
      <c r="AN60" s="18"/>
      <c r="AP60" s="18"/>
      <c r="AQ60" s="1"/>
      <c r="AR60" s="1"/>
      <c r="AS60" s="19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>
      <c r="A61" s="103"/>
      <c r="B61" s="103"/>
      <c r="C61" s="35" t="s">
        <v>337</v>
      </c>
      <c r="D61" s="103" t="s">
        <v>79</v>
      </c>
      <c r="E61" s="82">
        <v>239</v>
      </c>
      <c r="F61" s="82">
        <v>404</v>
      </c>
      <c r="G61" s="84"/>
      <c r="H61" s="84"/>
      <c r="I61" s="84"/>
      <c r="J61" s="73"/>
      <c r="K61" s="73"/>
      <c r="L61" s="35"/>
      <c r="M61" s="83"/>
      <c r="N61" s="83"/>
      <c r="O61" s="83"/>
      <c r="P61" s="83"/>
      <c r="Q61" s="83"/>
      <c r="R61" s="83"/>
      <c r="S61" s="83"/>
      <c r="T61" s="83"/>
      <c r="U61" s="3"/>
      <c r="X61" s="18"/>
      <c r="Y61" s="1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"/>
      <c r="AK61"/>
      <c r="AL61"/>
      <c r="AM61" s="18"/>
      <c r="AN61" s="18"/>
      <c r="AP61" s="18"/>
      <c r="AQ61" s="1"/>
      <c r="AR61" s="1"/>
      <c r="AS61" s="19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>
      <c r="A62" s="103"/>
      <c r="B62" s="103"/>
      <c r="C62" s="35" t="s">
        <v>338</v>
      </c>
      <c r="D62" s="103"/>
      <c r="E62" s="82">
        <v>222</v>
      </c>
      <c r="F62" s="82">
        <v>310</v>
      </c>
      <c r="G62" s="84"/>
      <c r="H62" s="84"/>
      <c r="I62" s="84"/>
      <c r="J62" s="73"/>
      <c r="K62" s="73"/>
      <c r="L62" s="35"/>
      <c r="M62" s="83"/>
      <c r="N62" s="83"/>
      <c r="O62" s="83"/>
      <c r="P62" s="83"/>
      <c r="Q62" s="83"/>
      <c r="R62" s="83"/>
      <c r="S62" s="83"/>
      <c r="T62" s="83"/>
      <c r="U62" s="3"/>
      <c r="X62" s="18"/>
      <c r="Y62" s="1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"/>
      <c r="AK62"/>
      <c r="AL62"/>
      <c r="AM62" s="18"/>
      <c r="AN62" s="18"/>
      <c r="BU62" s="18"/>
      <c r="BV62" s="18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>
      <c r="A63" s="103"/>
      <c r="B63" s="103"/>
      <c r="C63" s="35" t="s">
        <v>339</v>
      </c>
      <c r="D63" s="35"/>
      <c r="E63" s="82">
        <v>148</v>
      </c>
      <c r="F63" s="82">
        <v>193</v>
      </c>
      <c r="G63" s="84"/>
      <c r="H63" s="84"/>
      <c r="I63" s="84"/>
      <c r="J63" s="73"/>
      <c r="K63" s="73"/>
      <c r="L63" s="35"/>
      <c r="M63" s="83"/>
      <c r="N63" s="83"/>
      <c r="O63" s="83"/>
      <c r="P63" s="83"/>
      <c r="Q63" s="83"/>
      <c r="R63" s="83"/>
      <c r="S63" s="83"/>
      <c r="T63" s="83"/>
      <c r="U63" s="3"/>
      <c r="X63" s="18"/>
      <c r="Y63" s="1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"/>
      <c r="AK63"/>
      <c r="AL63"/>
      <c r="AM63" s="18"/>
      <c r="AN63" s="18"/>
      <c r="BT63" s="18"/>
      <c r="BV63" s="18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>
      <c r="A64" s="103"/>
      <c r="B64" s="103"/>
      <c r="C64" s="103" t="s">
        <v>5</v>
      </c>
      <c r="D64" s="35" t="s">
        <v>79</v>
      </c>
      <c r="E64" s="82">
        <v>197</v>
      </c>
      <c r="F64" s="82">
        <v>699</v>
      </c>
      <c r="G64" s="84">
        <v>15.6</v>
      </c>
      <c r="H64" s="84">
        <v>0.48</v>
      </c>
      <c r="I64" s="57"/>
      <c r="J64" s="35"/>
      <c r="K64" s="35"/>
      <c r="L64" s="103">
        <v>1.32</v>
      </c>
      <c r="M64" s="83"/>
      <c r="N64" s="83"/>
      <c r="O64" s="83"/>
      <c r="P64" s="83"/>
      <c r="Q64" s="83"/>
      <c r="R64" s="83"/>
      <c r="S64" s="83"/>
      <c r="T64" s="83"/>
      <c r="U64" s="40"/>
      <c r="X64" s="18"/>
      <c r="Y64" s="1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"/>
      <c r="AK64"/>
      <c r="AL64"/>
      <c r="AM64" s="18"/>
      <c r="AN64" s="18"/>
      <c r="BQ64" s="19"/>
      <c r="BR64" s="19"/>
      <c r="BT64" s="18"/>
      <c r="BV64" s="18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>
      <c r="A65" s="103"/>
      <c r="B65" s="103"/>
      <c r="C65" s="103"/>
      <c r="D65" s="35" t="s">
        <v>80</v>
      </c>
      <c r="E65" s="82">
        <v>192</v>
      </c>
      <c r="F65" s="82">
        <v>674</v>
      </c>
      <c r="G65" s="84">
        <v>2368</v>
      </c>
      <c r="H65" s="84">
        <v>0.8</v>
      </c>
      <c r="I65" s="84">
        <v>-1</v>
      </c>
      <c r="J65" s="73">
        <v>-0.2</v>
      </c>
      <c r="K65" s="73">
        <v>1.7</v>
      </c>
      <c r="L65" s="103"/>
      <c r="M65" s="83"/>
      <c r="N65" s="83"/>
      <c r="O65" s="83"/>
      <c r="P65" s="83"/>
      <c r="Q65" s="83"/>
      <c r="R65" s="83"/>
      <c r="S65" s="83"/>
      <c r="T65" s="83"/>
      <c r="U65" s="40"/>
      <c r="X65" s="18"/>
      <c r="Y65" s="1"/>
      <c r="Z65" s="26"/>
      <c r="AA65" s="19"/>
      <c r="AB65" s="19"/>
      <c r="AC65" s="19"/>
      <c r="AD65" s="19"/>
      <c r="AE65" s="19"/>
      <c r="AF65" s="19"/>
      <c r="AG65" s="19"/>
      <c r="AH65" s="19"/>
      <c r="AI65" s="19"/>
      <c r="AJ65" s="18"/>
      <c r="AK65"/>
      <c r="AL65"/>
      <c r="AM65" s="18"/>
      <c r="AN65" s="18"/>
      <c r="AS65" s="19"/>
      <c r="BQ65" s="19"/>
      <c r="BR65" s="19"/>
      <c r="BT65" s="18"/>
      <c r="BV65" s="18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>
      <c r="A66" s="103"/>
      <c r="B66" s="103"/>
      <c r="C66" s="35" t="s">
        <v>340</v>
      </c>
      <c r="D66" s="103" t="s">
        <v>79</v>
      </c>
      <c r="E66" s="82">
        <v>297</v>
      </c>
      <c r="F66" s="82">
        <v>485</v>
      </c>
      <c r="G66" s="84"/>
      <c r="H66" s="84"/>
      <c r="I66" s="84"/>
      <c r="J66" s="73"/>
      <c r="K66" s="73"/>
      <c r="L66" s="35"/>
      <c r="M66" s="83"/>
      <c r="N66" s="83"/>
      <c r="O66" s="83"/>
      <c r="P66" s="83"/>
      <c r="Q66" s="83"/>
      <c r="R66" s="83"/>
      <c r="S66" s="83"/>
      <c r="T66" s="83"/>
      <c r="U66" s="3"/>
      <c r="X66" s="18"/>
      <c r="Y66" s="1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8"/>
      <c r="AK66"/>
      <c r="AL66"/>
      <c r="AM66" s="18"/>
      <c r="AN66" s="18"/>
      <c r="AS66" s="19"/>
      <c r="BQ66" s="19"/>
      <c r="BR66" s="19"/>
      <c r="BT66" s="18"/>
      <c r="BV66" s="18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1:125">
      <c r="A67" s="103"/>
      <c r="B67" s="103"/>
      <c r="C67" s="35" t="s">
        <v>332</v>
      </c>
      <c r="D67" s="103"/>
      <c r="E67" s="82">
        <v>287</v>
      </c>
      <c r="F67" s="82">
        <v>429</v>
      </c>
      <c r="G67" s="84"/>
      <c r="H67" s="84"/>
      <c r="I67" s="84"/>
      <c r="J67" s="73"/>
      <c r="K67" s="73"/>
      <c r="L67" s="35"/>
      <c r="M67" s="83"/>
      <c r="N67" s="83"/>
      <c r="O67" s="83"/>
      <c r="P67" s="83"/>
      <c r="Q67" s="83"/>
      <c r="R67" s="83"/>
      <c r="S67" s="83"/>
      <c r="T67" s="83"/>
      <c r="U67" s="3"/>
      <c r="X67" s="18"/>
      <c r="Y67" s="1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8"/>
      <c r="AK67"/>
      <c r="AL67"/>
      <c r="AM67" s="18"/>
      <c r="AN67" s="18"/>
      <c r="AS67" s="19"/>
      <c r="BQ67" s="19"/>
      <c r="BR67" s="19"/>
      <c r="BT67" s="18"/>
      <c r="BV67" s="18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</row>
    <row r="68" spans="1:125">
      <c r="A68" s="103"/>
      <c r="B68" s="103"/>
      <c r="C68" s="35" t="s">
        <v>333</v>
      </c>
      <c r="D68" s="103"/>
      <c r="E68" s="82">
        <v>243</v>
      </c>
      <c r="F68" s="82">
        <v>411</v>
      </c>
      <c r="G68" s="84"/>
      <c r="H68" s="84"/>
      <c r="I68" s="84"/>
      <c r="J68" s="73"/>
      <c r="K68" s="73"/>
      <c r="L68" s="35"/>
      <c r="M68" s="83"/>
      <c r="N68" s="83"/>
      <c r="O68" s="83"/>
      <c r="P68" s="83"/>
      <c r="Q68" s="83"/>
      <c r="R68" s="83"/>
      <c r="S68" s="83"/>
      <c r="T68" s="83"/>
      <c r="U68" s="3"/>
      <c r="X68" s="18"/>
      <c r="Y68" s="122"/>
      <c r="Z68" s="122"/>
      <c r="AA68" s="19"/>
      <c r="AB68" s="19"/>
      <c r="AC68" s="19"/>
      <c r="AD68" s="19"/>
      <c r="AE68" s="19"/>
      <c r="AF68" s="19"/>
      <c r="AG68" s="19"/>
      <c r="AH68" s="19"/>
      <c r="AI68" s="19"/>
      <c r="AJ68" s="18"/>
      <c r="AK68"/>
      <c r="AL68"/>
      <c r="AM68" s="18"/>
      <c r="AN68" s="18"/>
      <c r="AS68" s="19"/>
      <c r="BQ68" s="19"/>
      <c r="BR68" s="18"/>
      <c r="BT68" s="18"/>
      <c r="BV68" s="1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</row>
    <row r="69" spans="1:125">
      <c r="A69" s="103"/>
      <c r="B69" s="103" t="s">
        <v>27</v>
      </c>
      <c r="C69" s="103" t="s">
        <v>6</v>
      </c>
      <c r="D69" s="35" t="s">
        <v>79</v>
      </c>
      <c r="E69" s="82">
        <v>208</v>
      </c>
      <c r="F69" s="82">
        <v>735</v>
      </c>
      <c r="G69" s="84">
        <v>22</v>
      </c>
      <c r="H69" s="84">
        <v>0.42</v>
      </c>
      <c r="I69" s="57"/>
      <c r="J69" s="35"/>
      <c r="K69" s="35"/>
      <c r="L69" s="103">
        <v>0.55000000000000004</v>
      </c>
      <c r="M69" s="83">
        <v>200</v>
      </c>
      <c r="N69" s="83">
        <v>181</v>
      </c>
      <c r="O69" s="83">
        <v>192</v>
      </c>
      <c r="P69" s="83">
        <v>223</v>
      </c>
      <c r="Q69" s="83">
        <v>130</v>
      </c>
      <c r="R69" s="83">
        <v>93</v>
      </c>
      <c r="S69" s="83">
        <v>110</v>
      </c>
      <c r="T69" s="83">
        <v>111</v>
      </c>
      <c r="U69" s="40"/>
      <c r="X69" s="18"/>
      <c r="Y69" s="122"/>
      <c r="Z69" s="122"/>
      <c r="AA69" s="19"/>
      <c r="AB69" s="19"/>
      <c r="AC69" s="19"/>
      <c r="AD69" s="19"/>
      <c r="AE69" s="19"/>
      <c r="AF69" s="19"/>
      <c r="AG69" s="19"/>
      <c r="AH69" s="19"/>
      <c r="AI69" s="19"/>
      <c r="AJ69" s="18"/>
      <c r="AK69"/>
      <c r="AL69"/>
      <c r="AM69" s="18"/>
      <c r="AN69" s="18"/>
      <c r="AS69" s="19"/>
      <c r="BR69" s="18"/>
      <c r="BT69" s="18"/>
      <c r="BV69" s="18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</row>
    <row r="70" spans="1:125">
      <c r="A70" s="103"/>
      <c r="B70" s="103"/>
      <c r="C70" s="103"/>
      <c r="D70" s="35" t="s">
        <v>80</v>
      </c>
      <c r="E70" s="82">
        <v>203</v>
      </c>
      <c r="F70" s="82">
        <v>683</v>
      </c>
      <c r="G70" s="84">
        <v>2639</v>
      </c>
      <c r="H70" s="84">
        <v>0.8</v>
      </c>
      <c r="I70" s="84">
        <v>-1.2</v>
      </c>
      <c r="J70" s="73">
        <v>-0.6</v>
      </c>
      <c r="K70" s="73">
        <v>1.6</v>
      </c>
      <c r="L70" s="103"/>
      <c r="M70" s="83">
        <v>169</v>
      </c>
      <c r="N70" s="83">
        <v>163</v>
      </c>
      <c r="O70" s="83">
        <v>154</v>
      </c>
      <c r="P70" s="83">
        <v>188</v>
      </c>
      <c r="Q70" s="83">
        <v>115</v>
      </c>
      <c r="R70" s="83">
        <v>84</v>
      </c>
      <c r="S70" s="83">
        <v>99</v>
      </c>
      <c r="T70" s="83">
        <v>104</v>
      </c>
      <c r="U70" s="40"/>
      <c r="X70" s="18"/>
      <c r="Y70" s="122"/>
      <c r="Z70" s="122"/>
      <c r="AA70" s="19"/>
      <c r="AB70" s="19"/>
      <c r="AC70" s="19"/>
      <c r="AD70" s="19"/>
      <c r="AE70" s="19"/>
      <c r="AF70" s="19"/>
      <c r="AG70" s="19"/>
      <c r="AH70" s="19"/>
      <c r="AI70" s="19"/>
      <c r="AJ70" s="18"/>
      <c r="AK70"/>
      <c r="AL70"/>
      <c r="AM70" s="18"/>
      <c r="AN70" s="18"/>
      <c r="AS70" s="19"/>
      <c r="BT70" s="18"/>
      <c r="BV70" s="18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</row>
    <row r="71" spans="1:125">
      <c r="A71" s="103"/>
      <c r="B71" s="103"/>
      <c r="C71" s="103" t="s">
        <v>5</v>
      </c>
      <c r="D71" s="35" t="s">
        <v>79</v>
      </c>
      <c r="E71" s="82">
        <v>209</v>
      </c>
      <c r="F71" s="82">
        <v>715</v>
      </c>
      <c r="G71" s="84">
        <v>23.5</v>
      </c>
      <c r="H71" s="84">
        <v>0.41</v>
      </c>
      <c r="I71" s="57"/>
      <c r="J71" s="35"/>
      <c r="K71" s="35"/>
      <c r="L71" s="103">
        <v>2.13</v>
      </c>
      <c r="M71" s="83">
        <v>254</v>
      </c>
      <c r="N71" s="83">
        <v>294</v>
      </c>
      <c r="O71" s="83">
        <v>241</v>
      </c>
      <c r="P71" s="83"/>
      <c r="Q71" s="83">
        <v>162</v>
      </c>
      <c r="R71" s="83">
        <v>174</v>
      </c>
      <c r="S71" s="83">
        <v>159</v>
      </c>
      <c r="T71" s="83">
        <v>162</v>
      </c>
      <c r="U71" s="40"/>
      <c r="X71" s="18"/>
      <c r="Y71" s="122"/>
      <c r="Z71" s="122"/>
      <c r="AA71" s="19"/>
      <c r="AB71" s="19"/>
      <c r="AC71" s="19"/>
      <c r="AD71" s="19"/>
      <c r="AE71" s="19"/>
      <c r="AF71" s="19"/>
      <c r="AG71" s="19"/>
      <c r="AH71" s="19"/>
      <c r="AI71" s="19"/>
      <c r="AJ71" s="18"/>
      <c r="AK71"/>
      <c r="AL71"/>
      <c r="AM71" s="18"/>
      <c r="AN71" s="18"/>
      <c r="AS71" s="19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</row>
    <row r="72" spans="1:125">
      <c r="A72" s="103"/>
      <c r="B72" s="103"/>
      <c r="C72" s="103"/>
      <c r="D72" s="35" t="s">
        <v>80</v>
      </c>
      <c r="E72" s="82">
        <v>207</v>
      </c>
      <c r="F72" s="82">
        <v>715</v>
      </c>
      <c r="G72" s="84">
        <v>2450</v>
      </c>
      <c r="H72" s="84">
        <v>0.6</v>
      </c>
      <c r="I72" s="84">
        <v>-0.7</v>
      </c>
      <c r="J72" s="73">
        <v>-0.2</v>
      </c>
      <c r="K72" s="73">
        <v>1.9</v>
      </c>
      <c r="L72" s="103"/>
      <c r="M72" s="83">
        <v>261</v>
      </c>
      <c r="N72" s="83">
        <v>290</v>
      </c>
      <c r="O72" s="83">
        <v>234</v>
      </c>
      <c r="P72" s="83"/>
      <c r="Q72" s="83">
        <v>150</v>
      </c>
      <c r="R72" s="83">
        <v>166</v>
      </c>
      <c r="S72" s="83">
        <v>153</v>
      </c>
      <c r="T72" s="83">
        <v>154</v>
      </c>
      <c r="U72" s="40"/>
      <c r="X72" s="18"/>
      <c r="Y72" s="122"/>
      <c r="Z72" s="122"/>
      <c r="AA72" s="19"/>
      <c r="AB72" s="19"/>
      <c r="AC72" s="19"/>
      <c r="AD72" s="19"/>
      <c r="AE72" s="19"/>
      <c r="AF72" s="19"/>
      <c r="AG72" s="19"/>
      <c r="AH72" s="19"/>
      <c r="AI72" s="19"/>
      <c r="AJ72" s="18"/>
      <c r="AK72"/>
      <c r="AL72"/>
      <c r="AM72" s="18"/>
      <c r="AN72" s="18"/>
      <c r="AS72" s="19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</row>
    <row r="73" spans="1:125">
      <c r="A73" s="103"/>
      <c r="B73" s="103"/>
      <c r="C73" s="103" t="s">
        <v>7</v>
      </c>
      <c r="D73" s="35" t="s">
        <v>79</v>
      </c>
      <c r="E73" s="82">
        <v>264</v>
      </c>
      <c r="F73" s="82">
        <v>989</v>
      </c>
      <c r="G73" s="57">
        <v>26.3</v>
      </c>
      <c r="H73" s="57">
        <v>0.43</v>
      </c>
      <c r="I73" s="57"/>
      <c r="J73" s="35"/>
      <c r="K73" s="35"/>
      <c r="L73" s="103">
        <v>1.26</v>
      </c>
      <c r="M73" s="83"/>
      <c r="N73" s="83"/>
      <c r="O73" s="83"/>
      <c r="P73" s="83"/>
      <c r="Q73" s="83"/>
      <c r="R73" s="83"/>
      <c r="S73" s="83"/>
      <c r="T73" s="83"/>
      <c r="U73" s="3"/>
      <c r="X73" s="18"/>
      <c r="Y73" s="122"/>
      <c r="Z73" s="122"/>
      <c r="AA73" s="19"/>
      <c r="AB73" s="19"/>
      <c r="AC73" s="19"/>
      <c r="AD73" s="19"/>
      <c r="AE73" s="19"/>
      <c r="AF73" s="19"/>
      <c r="AG73" s="19"/>
      <c r="AH73" s="19"/>
      <c r="AI73" s="19"/>
      <c r="AJ73" s="18"/>
      <c r="AK73"/>
      <c r="AL73"/>
      <c r="AM73" s="18"/>
      <c r="AN73" s="18"/>
      <c r="AR73" s="22"/>
      <c r="AS73" s="18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</row>
    <row r="74" spans="1:125">
      <c r="A74" s="103"/>
      <c r="B74" s="103"/>
      <c r="C74" s="103"/>
      <c r="D74" s="35" t="s">
        <v>80</v>
      </c>
      <c r="E74" s="82">
        <v>264</v>
      </c>
      <c r="F74" s="82">
        <v>995</v>
      </c>
      <c r="G74" s="57">
        <v>3207</v>
      </c>
      <c r="H74" s="57">
        <v>0.7</v>
      </c>
      <c r="I74" s="57">
        <v>-0.9</v>
      </c>
      <c r="J74" s="35">
        <v>-0.1</v>
      </c>
      <c r="K74" s="35">
        <v>1.8</v>
      </c>
      <c r="L74" s="103"/>
      <c r="M74" s="83"/>
      <c r="N74" s="83"/>
      <c r="O74" s="83"/>
      <c r="P74" s="83"/>
      <c r="Q74" s="83"/>
      <c r="R74" s="83"/>
      <c r="S74" s="83"/>
      <c r="T74" s="83"/>
      <c r="U74" s="3"/>
      <c r="X74" s="18"/>
      <c r="Y74" s="1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8"/>
      <c r="AK74"/>
      <c r="AL74"/>
      <c r="AM74" s="18"/>
      <c r="AN74" s="18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</row>
    <row r="75" spans="1:125">
      <c r="A75" s="103"/>
      <c r="B75" s="103" t="s">
        <v>191</v>
      </c>
      <c r="C75" s="103" t="s">
        <v>5</v>
      </c>
      <c r="D75" s="35" t="s">
        <v>79</v>
      </c>
      <c r="E75" s="82">
        <v>266</v>
      </c>
      <c r="F75" s="82">
        <v>968</v>
      </c>
      <c r="G75" s="84">
        <v>29.5</v>
      </c>
      <c r="H75" s="84">
        <v>0.41</v>
      </c>
      <c r="I75" s="57"/>
      <c r="J75" s="35"/>
      <c r="K75" s="35"/>
      <c r="L75" s="103">
        <v>0.89</v>
      </c>
      <c r="M75" s="83"/>
      <c r="N75" s="83"/>
      <c r="O75" s="83"/>
      <c r="P75" s="83"/>
      <c r="Q75" s="83"/>
      <c r="R75" s="83"/>
      <c r="S75" s="83"/>
      <c r="T75" s="83"/>
      <c r="U75" s="40"/>
      <c r="X75" s="18"/>
      <c r="Y75" s="1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8"/>
      <c r="AK75"/>
      <c r="AL75"/>
      <c r="AM75" s="18"/>
      <c r="AN75" s="18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</row>
    <row r="76" spans="1:125">
      <c r="A76" s="103"/>
      <c r="B76" s="103"/>
      <c r="C76" s="103"/>
      <c r="D76" s="35" t="s">
        <v>80</v>
      </c>
      <c r="E76" s="82">
        <v>274</v>
      </c>
      <c r="F76" s="82">
        <v>1013</v>
      </c>
      <c r="G76" s="84">
        <v>3251</v>
      </c>
      <c r="H76" s="84">
        <v>0.6</v>
      </c>
      <c r="I76" s="84">
        <v>-0.7</v>
      </c>
      <c r="J76" s="73">
        <v>-0.3</v>
      </c>
      <c r="K76" s="73">
        <v>2</v>
      </c>
      <c r="L76" s="103"/>
      <c r="M76" s="83"/>
      <c r="N76" s="83"/>
      <c r="O76" s="83"/>
      <c r="P76" s="83"/>
      <c r="Q76" s="83"/>
      <c r="R76" s="83"/>
      <c r="S76" s="83"/>
      <c r="T76" s="83"/>
      <c r="U76" s="40"/>
      <c r="X76" s="18"/>
      <c r="Y76" s="122"/>
      <c r="Z76" s="122"/>
      <c r="AA76" s="19"/>
      <c r="AB76" s="19"/>
      <c r="AC76" s="19"/>
      <c r="AD76" s="19"/>
      <c r="AE76" s="19"/>
      <c r="AF76" s="19"/>
      <c r="AG76" s="19"/>
      <c r="AH76" s="19"/>
      <c r="AI76" s="19"/>
      <c r="AJ76" s="18"/>
      <c r="AK76"/>
      <c r="AL76"/>
      <c r="AM76" s="18"/>
      <c r="AN76" s="18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</row>
    <row r="77" spans="1:125">
      <c r="A77" s="103" t="s">
        <v>548</v>
      </c>
      <c r="B77" s="103" t="s">
        <v>351</v>
      </c>
      <c r="C77" s="103" t="s">
        <v>19</v>
      </c>
      <c r="D77" s="103" t="s">
        <v>81</v>
      </c>
      <c r="E77" s="114">
        <v>90</v>
      </c>
      <c r="F77" s="114"/>
      <c r="G77" s="119"/>
      <c r="H77" s="119"/>
      <c r="I77" s="119"/>
      <c r="J77" s="35"/>
      <c r="K77" s="35"/>
      <c r="L77" s="103"/>
      <c r="M77" s="88"/>
      <c r="N77" s="88"/>
      <c r="O77" s="88"/>
      <c r="P77" s="88"/>
      <c r="Q77" s="88"/>
      <c r="R77" s="88"/>
      <c r="S77" s="88"/>
      <c r="T77" s="88"/>
      <c r="U77" s="28"/>
      <c r="X77" s="18"/>
      <c r="Y77" s="1"/>
      <c r="Z77" s="1"/>
      <c r="AA77" s="1"/>
      <c r="AB77" s="1"/>
      <c r="AC77" s="1"/>
      <c r="AD77" s="1"/>
      <c r="AE77" s="1"/>
      <c r="AF77" s="1"/>
      <c r="AG77" s="1"/>
      <c r="AH77" s="19"/>
      <c r="AI77" s="1"/>
      <c r="AJ77" s="18"/>
      <c r="AK77"/>
      <c r="AL77"/>
      <c r="AM77" s="18"/>
      <c r="AN77" s="18"/>
      <c r="BT77" s="18"/>
      <c r="BV77" s="18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</row>
    <row r="78" spans="1:125">
      <c r="A78" s="103"/>
      <c r="B78" s="103"/>
      <c r="C78" s="103"/>
      <c r="D78" s="103"/>
      <c r="E78" s="114">
        <v>137</v>
      </c>
      <c r="F78" s="114"/>
      <c r="G78" s="119"/>
      <c r="H78" s="119"/>
      <c r="I78" s="119"/>
      <c r="J78" s="35"/>
      <c r="K78" s="35"/>
      <c r="L78" s="103"/>
      <c r="M78" s="88"/>
      <c r="N78" s="88"/>
      <c r="O78" s="88"/>
      <c r="P78" s="88"/>
      <c r="Q78" s="88"/>
      <c r="R78" s="88"/>
      <c r="S78" s="88"/>
      <c r="T78" s="88"/>
      <c r="U78" s="3"/>
      <c r="X78" s="18"/>
      <c r="Y78" s="1"/>
      <c r="Z78" s="1"/>
      <c r="AA78" s="1"/>
      <c r="AB78" s="1"/>
      <c r="AC78" s="1"/>
      <c r="AD78" s="1"/>
      <c r="AE78" s="1"/>
      <c r="AF78" s="1"/>
      <c r="AG78" s="1"/>
      <c r="AH78" s="19"/>
      <c r="AI78" s="1"/>
      <c r="AJ78" s="1"/>
      <c r="AK78"/>
      <c r="AL78"/>
      <c r="AM78" s="18"/>
      <c r="AN78" s="18"/>
      <c r="AX78" s="19"/>
      <c r="AY78" s="19"/>
      <c r="BA78" s="18"/>
      <c r="BC78" s="18"/>
      <c r="BQ78" s="19"/>
      <c r="BR78" s="19"/>
      <c r="BT78" s="18"/>
      <c r="BV78" s="1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</row>
    <row r="79" spans="1:125">
      <c r="A79" s="103"/>
      <c r="B79" s="103"/>
      <c r="C79" s="103"/>
      <c r="D79" s="103" t="s">
        <v>82</v>
      </c>
      <c r="E79" s="114">
        <v>74.7</v>
      </c>
      <c r="F79" s="114"/>
      <c r="G79" s="119"/>
      <c r="H79" s="119"/>
      <c r="I79" s="119"/>
      <c r="J79" s="35"/>
      <c r="K79" s="35"/>
      <c r="L79" s="103"/>
      <c r="M79" s="88"/>
      <c r="N79" s="88"/>
      <c r="O79" s="88"/>
      <c r="P79" s="88"/>
      <c r="Q79" s="88"/>
      <c r="R79" s="88"/>
      <c r="S79" s="88"/>
      <c r="T79" s="88"/>
      <c r="U79" s="3"/>
      <c r="X79" s="123"/>
      <c r="Y79" s="123"/>
      <c r="Z79" s="123"/>
      <c r="AA79" s="1"/>
      <c r="AB79" s="1"/>
      <c r="AC79" s="1"/>
      <c r="AD79" s="1"/>
      <c r="AE79" s="1"/>
      <c r="AF79" s="1"/>
      <c r="AG79" s="1"/>
      <c r="AH79" s="19"/>
      <c r="AI79" s="18"/>
      <c r="AJ79" s="18"/>
      <c r="AK79"/>
      <c r="AL79"/>
      <c r="AM79" s="18"/>
      <c r="AN79" s="18"/>
      <c r="AX79" s="19"/>
      <c r="AY79" s="19"/>
      <c r="BA79" s="18"/>
      <c r="BC79" s="18"/>
      <c r="BQ79" s="19"/>
      <c r="BR79" s="19"/>
      <c r="BT79" s="18"/>
      <c r="BV79" s="18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</row>
    <row r="80" spans="1:125">
      <c r="A80" s="103"/>
      <c r="B80" s="103"/>
      <c r="C80" s="103"/>
      <c r="D80" s="103"/>
      <c r="E80" s="114">
        <v>80.400000000000006</v>
      </c>
      <c r="F80" s="114"/>
      <c r="G80" s="119"/>
      <c r="H80" s="119"/>
      <c r="I80" s="119"/>
      <c r="J80" s="35"/>
      <c r="K80" s="35"/>
      <c r="L80" s="103"/>
      <c r="M80" s="88"/>
      <c r="N80" s="88"/>
      <c r="O80" s="88"/>
      <c r="P80" s="88"/>
      <c r="Q80" s="88"/>
      <c r="R80" s="88"/>
      <c r="S80" s="88"/>
      <c r="T80" s="88"/>
      <c r="U80" s="28"/>
      <c r="X80" s="18"/>
      <c r="Y80" s="124"/>
      <c r="Z80" s="124"/>
      <c r="AA80" s="1"/>
      <c r="AB80" s="1"/>
      <c r="AC80" s="1"/>
      <c r="AD80" s="1"/>
      <c r="AE80" s="18"/>
      <c r="AF80" s="18"/>
      <c r="AG80" s="18"/>
      <c r="AH80" s="19"/>
      <c r="AI80" s="1"/>
      <c r="AJ80" s="1"/>
      <c r="AK80"/>
      <c r="AL80"/>
      <c r="AM80" s="18"/>
      <c r="AN80" s="18"/>
      <c r="AY80" s="19"/>
      <c r="BA80" s="18"/>
      <c r="BC80" s="18"/>
      <c r="BQ80" s="19"/>
      <c r="BR80" s="19"/>
      <c r="BT80" s="18"/>
      <c r="BV80" s="18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</row>
    <row r="81" spans="1:125">
      <c r="A81" s="103"/>
      <c r="B81" s="103"/>
      <c r="C81" s="103"/>
      <c r="D81" s="103"/>
      <c r="E81" s="114">
        <v>66.3</v>
      </c>
      <c r="F81" s="114"/>
      <c r="G81" s="119"/>
      <c r="H81" s="119"/>
      <c r="I81" s="119"/>
      <c r="J81" s="35"/>
      <c r="K81" s="35"/>
      <c r="L81" s="103"/>
      <c r="M81" s="88"/>
      <c r="N81" s="88"/>
      <c r="O81" s="88"/>
      <c r="P81" s="88"/>
      <c r="Q81" s="88"/>
      <c r="R81" s="88"/>
      <c r="S81" s="88"/>
      <c r="T81" s="88"/>
      <c r="U81" s="3"/>
      <c r="X81" s="123"/>
      <c r="Y81" s="123"/>
      <c r="Z81" s="123"/>
      <c r="AA81" s="1"/>
      <c r="AB81" s="18"/>
      <c r="AC81" s="18"/>
      <c r="AD81" s="18"/>
      <c r="AE81" s="1"/>
      <c r="AF81" s="1"/>
      <c r="AG81" s="1"/>
      <c r="AH81" s="19"/>
      <c r="AI81" s="18"/>
      <c r="AJ81" s="1"/>
      <c r="AK81"/>
      <c r="AL81"/>
      <c r="AM81" s="18"/>
      <c r="AN81" s="18"/>
      <c r="AY81" s="19"/>
      <c r="BA81" s="18"/>
      <c r="BC81" s="18"/>
      <c r="BQ81" s="19"/>
      <c r="BR81" s="18"/>
      <c r="BT81" s="18"/>
      <c r="BV81" s="18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</row>
    <row r="82" spans="1:125">
      <c r="A82" s="103"/>
      <c r="B82" s="103"/>
      <c r="C82" s="103"/>
      <c r="D82" s="103"/>
      <c r="E82" s="114">
        <v>79.599999999999994</v>
      </c>
      <c r="F82" s="114"/>
      <c r="G82" s="119"/>
      <c r="H82" s="119"/>
      <c r="I82" s="119"/>
      <c r="J82" s="35"/>
      <c r="K82" s="35"/>
      <c r="L82" s="103"/>
      <c r="M82" s="88"/>
      <c r="N82" s="88"/>
      <c r="O82" s="88"/>
      <c r="P82" s="88"/>
      <c r="Q82" s="88"/>
      <c r="R82" s="88"/>
      <c r="S82" s="88"/>
      <c r="T82" s="88"/>
      <c r="U82" s="3"/>
      <c r="X82" s="18"/>
      <c r="Y82" s="122"/>
      <c r="Z82" s="122"/>
      <c r="AA82" s="19"/>
      <c r="AB82" s="18"/>
      <c r="AC82" s="18"/>
      <c r="AD82" s="18"/>
      <c r="AE82" s="18"/>
      <c r="AF82" s="18"/>
      <c r="AG82" s="18"/>
      <c r="AH82" s="19"/>
      <c r="AI82" s="18"/>
      <c r="AJ82" s="18"/>
      <c r="AK82"/>
      <c r="AL82"/>
      <c r="AM82" s="18"/>
      <c r="AN82" s="18"/>
      <c r="AY82" s="19"/>
      <c r="BA82" s="18"/>
      <c r="BC82" s="18"/>
      <c r="BQ82" s="19"/>
      <c r="BR82" s="19"/>
      <c r="BT82" s="18"/>
      <c r="BV82" s="18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</row>
    <row r="83" spans="1:125">
      <c r="A83" s="103"/>
      <c r="B83" s="103"/>
      <c r="C83" s="103" t="s">
        <v>5</v>
      </c>
      <c r="D83" s="103" t="s">
        <v>81</v>
      </c>
      <c r="E83" s="114">
        <v>115</v>
      </c>
      <c r="F83" s="114"/>
      <c r="G83" s="119"/>
      <c r="H83" s="119"/>
      <c r="I83" s="119"/>
      <c r="J83" s="35"/>
      <c r="K83" s="35"/>
      <c r="L83" s="103"/>
      <c r="M83" s="88"/>
      <c r="N83" s="88"/>
      <c r="O83" s="88"/>
      <c r="P83" s="88"/>
      <c r="Q83" s="88"/>
      <c r="R83" s="88"/>
      <c r="S83" s="88"/>
      <c r="T83" s="88"/>
      <c r="U83" s="3"/>
      <c r="Y83" s="18"/>
      <c r="Z83" s="18"/>
      <c r="AA83" s="19"/>
      <c r="AB83" s="18"/>
      <c r="AC83" s="18"/>
      <c r="AD83" s="18"/>
      <c r="AE83" s="18"/>
      <c r="AF83" s="18"/>
      <c r="AK83"/>
      <c r="AL83"/>
      <c r="AY83" s="19"/>
      <c r="BA83" s="18"/>
      <c r="BC83" s="18"/>
      <c r="BQ83" s="19"/>
      <c r="BT83" s="18"/>
      <c r="BV83" s="18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>
      <c r="A84" s="103"/>
      <c r="B84" s="103"/>
      <c r="C84" s="103"/>
      <c r="D84" s="103"/>
      <c r="E84" s="114">
        <v>169</v>
      </c>
      <c r="F84" s="114"/>
      <c r="G84" s="119"/>
      <c r="H84" s="119"/>
      <c r="I84" s="119"/>
      <c r="J84" s="35"/>
      <c r="K84" s="35"/>
      <c r="L84" s="103"/>
      <c r="M84" s="88"/>
      <c r="N84" s="88"/>
      <c r="O84" s="88"/>
      <c r="P84" s="88"/>
      <c r="Q84" s="88"/>
      <c r="R84" s="88"/>
      <c r="S84" s="88"/>
      <c r="T84" s="88"/>
      <c r="U84" s="3"/>
      <c r="Y84" s="18"/>
      <c r="Z84" s="18"/>
      <c r="AA84" s="19"/>
      <c r="AB84" s="18"/>
      <c r="AC84" s="18"/>
      <c r="AD84" s="18"/>
      <c r="AE84" s="18"/>
      <c r="AF84" s="18"/>
      <c r="AK84"/>
      <c r="AL84"/>
      <c r="AY84" s="19"/>
      <c r="BA84" s="18"/>
      <c r="BC84" s="18"/>
      <c r="BT84" s="18"/>
      <c r="BV84" s="18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>
      <c r="A85" s="103"/>
      <c r="B85" s="103"/>
      <c r="C85" s="103"/>
      <c r="D85" s="103" t="s">
        <v>82</v>
      </c>
      <c r="E85" s="114">
        <v>99.9</v>
      </c>
      <c r="F85" s="114"/>
      <c r="G85" s="119"/>
      <c r="H85" s="119"/>
      <c r="I85" s="119"/>
      <c r="J85" s="35"/>
      <c r="K85" s="35"/>
      <c r="L85" s="103"/>
      <c r="M85" s="88"/>
      <c r="N85" s="88"/>
      <c r="O85" s="88"/>
      <c r="P85" s="88"/>
      <c r="Q85" s="88"/>
      <c r="R85" s="88"/>
      <c r="S85" s="88"/>
      <c r="T85" s="88"/>
      <c r="U85" s="3"/>
      <c r="Y85" s="18"/>
      <c r="Z85" s="18"/>
      <c r="AA85" s="19"/>
      <c r="AB85" s="19"/>
      <c r="AC85" s="18"/>
      <c r="AD85" s="18"/>
      <c r="AE85" s="18"/>
      <c r="AF85" s="18"/>
      <c r="AK85"/>
      <c r="AL85"/>
      <c r="AY85" s="19"/>
      <c r="BA85" s="18"/>
      <c r="BC85" s="18"/>
      <c r="BT85" s="18"/>
      <c r="BV85" s="18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>
      <c r="A86" s="103"/>
      <c r="B86" s="103"/>
      <c r="C86" s="103"/>
      <c r="D86" s="103"/>
      <c r="E86" s="114">
        <v>97.6</v>
      </c>
      <c r="F86" s="114"/>
      <c r="G86" s="119"/>
      <c r="H86" s="119"/>
      <c r="I86" s="119"/>
      <c r="J86" s="35"/>
      <c r="K86" s="35"/>
      <c r="L86" s="103"/>
      <c r="M86" s="88"/>
      <c r="N86" s="88"/>
      <c r="O86" s="88"/>
      <c r="P86" s="88"/>
      <c r="Q86" s="88"/>
      <c r="R86" s="88"/>
      <c r="S86" s="88"/>
      <c r="T86" s="88"/>
      <c r="U86" s="3"/>
      <c r="Y86" s="18"/>
      <c r="Z86" s="18"/>
      <c r="AA86" s="19"/>
      <c r="AB86" s="18"/>
      <c r="AC86" s="18"/>
      <c r="AD86" s="18"/>
      <c r="AE86" s="18"/>
      <c r="AF86" s="18"/>
      <c r="AK86"/>
      <c r="AL86"/>
      <c r="AY86" s="18"/>
      <c r="BA86" s="18"/>
      <c r="BC86" s="18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>
      <c r="A87" s="103"/>
      <c r="B87" s="103"/>
      <c r="C87" s="103"/>
      <c r="D87" s="103"/>
      <c r="E87" s="114">
        <v>64</v>
      </c>
      <c r="F87" s="114"/>
      <c r="G87" s="119"/>
      <c r="H87" s="119"/>
      <c r="I87" s="119"/>
      <c r="J87" s="35"/>
      <c r="K87" s="35"/>
      <c r="L87" s="103"/>
      <c r="M87" s="88"/>
      <c r="N87" s="88"/>
      <c r="O87" s="88"/>
      <c r="P87" s="88"/>
      <c r="Q87" s="88"/>
      <c r="R87" s="88"/>
      <c r="S87" s="88"/>
      <c r="T87" s="88"/>
      <c r="U87" s="3"/>
      <c r="Y87" s="18"/>
      <c r="Z87" s="18"/>
      <c r="AA87" s="19"/>
      <c r="AB87" s="18"/>
      <c r="AC87" s="18"/>
      <c r="AD87" s="18"/>
      <c r="AE87" s="18"/>
      <c r="AF87" s="18"/>
      <c r="AK87"/>
      <c r="AL87"/>
      <c r="AY87" s="18"/>
      <c r="BA87" s="18"/>
      <c r="BC87" s="18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>
      <c r="A88" s="103"/>
      <c r="B88" s="103"/>
      <c r="C88" s="103"/>
      <c r="D88" s="103"/>
      <c r="E88" s="114">
        <v>97.9</v>
      </c>
      <c r="F88" s="114"/>
      <c r="G88" s="119"/>
      <c r="H88" s="119"/>
      <c r="I88" s="119"/>
      <c r="J88" s="35"/>
      <c r="K88" s="35"/>
      <c r="L88" s="103"/>
      <c r="M88" s="88"/>
      <c r="N88" s="88"/>
      <c r="O88" s="88"/>
      <c r="P88" s="88"/>
      <c r="Q88" s="88"/>
      <c r="R88" s="88"/>
      <c r="S88" s="88"/>
      <c r="T88" s="88"/>
      <c r="U88" s="3"/>
      <c r="Y88" s="18"/>
      <c r="Z88" s="18"/>
      <c r="AA88" s="19"/>
      <c r="AB88" s="18"/>
      <c r="AC88" s="18"/>
      <c r="AD88" s="18"/>
      <c r="AE88" s="18"/>
      <c r="AF88" s="1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>
      <c r="A89" s="103" t="s">
        <v>535</v>
      </c>
      <c r="B89" s="103" t="s">
        <v>246</v>
      </c>
      <c r="C89" s="103" t="s">
        <v>5</v>
      </c>
      <c r="D89" s="103" t="s">
        <v>353</v>
      </c>
      <c r="E89" s="114">
        <v>239.64</v>
      </c>
      <c r="F89" s="114"/>
      <c r="G89" s="119"/>
      <c r="H89" s="119"/>
      <c r="I89" s="119"/>
      <c r="J89" s="35"/>
      <c r="K89" s="35"/>
      <c r="L89" s="103"/>
      <c r="M89" s="88"/>
      <c r="N89" s="88"/>
      <c r="O89" s="88"/>
      <c r="P89" s="88"/>
      <c r="Q89" s="88"/>
      <c r="R89" s="88"/>
      <c r="S89" s="88"/>
      <c r="T89" s="88"/>
      <c r="U89" s="3"/>
      <c r="Y89" s="18"/>
      <c r="Z89" s="18"/>
      <c r="AA89" s="19"/>
      <c r="AB89" s="18"/>
      <c r="AC89" s="18"/>
      <c r="AD89" s="18"/>
      <c r="AE89" s="18"/>
      <c r="AF89" s="18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</row>
    <row r="90" spans="1:125">
      <c r="A90" s="103"/>
      <c r="B90" s="103"/>
      <c r="C90" s="103"/>
      <c r="D90" s="103"/>
      <c r="E90" s="114">
        <v>211.8</v>
      </c>
      <c r="F90" s="114"/>
      <c r="G90" s="119"/>
      <c r="H90" s="119"/>
      <c r="I90" s="119"/>
      <c r="J90" s="35"/>
      <c r="K90" s="35"/>
      <c r="L90" s="103"/>
      <c r="M90" s="88"/>
      <c r="N90" s="88"/>
      <c r="O90" s="88"/>
      <c r="P90" s="88"/>
      <c r="Q90" s="88"/>
      <c r="R90" s="88"/>
      <c r="S90" s="88"/>
      <c r="T90" s="88"/>
      <c r="U90" s="3"/>
      <c r="Y90" s="122"/>
      <c r="Z90" s="18"/>
      <c r="AA90" s="18"/>
      <c r="AB90" s="19"/>
      <c r="AC90" s="18"/>
      <c r="AD90" s="18"/>
      <c r="AE90" s="18"/>
      <c r="AF90" s="18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</row>
    <row r="91" spans="1:125">
      <c r="A91" s="103"/>
      <c r="B91" s="103"/>
      <c r="C91" s="103"/>
      <c r="D91" s="103"/>
      <c r="E91" s="114">
        <v>181.13</v>
      </c>
      <c r="F91" s="114"/>
      <c r="G91" s="119"/>
      <c r="H91" s="119"/>
      <c r="I91" s="119"/>
      <c r="J91" s="35"/>
      <c r="K91" s="35"/>
      <c r="L91" s="103"/>
      <c r="M91" s="88"/>
      <c r="N91" s="88"/>
      <c r="O91" s="88"/>
      <c r="P91" s="88"/>
      <c r="Q91" s="88"/>
      <c r="R91" s="88"/>
      <c r="S91" s="88"/>
      <c r="T91" s="88"/>
      <c r="U91" s="3"/>
      <c r="Y91" s="122"/>
      <c r="Z91" s="18"/>
      <c r="AA91" s="18"/>
      <c r="AB91" s="16"/>
      <c r="AC91" s="18"/>
      <c r="AD91" s="18"/>
      <c r="AE91" s="18"/>
      <c r="AF91" s="18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>
      <c r="A92" s="103" t="s">
        <v>455</v>
      </c>
      <c r="B92" s="103" t="s">
        <v>10</v>
      </c>
      <c r="C92" s="74" t="s">
        <v>10</v>
      </c>
      <c r="D92" s="74"/>
      <c r="E92" s="114">
        <v>141.1</v>
      </c>
      <c r="F92" s="114"/>
      <c r="G92" s="81">
        <v>845</v>
      </c>
      <c r="H92" s="81">
        <v>0.69499999999999995</v>
      </c>
      <c r="I92" s="81">
        <v>0</v>
      </c>
      <c r="J92" s="74"/>
      <c r="K92" s="74"/>
      <c r="L92" s="74">
        <v>0.08</v>
      </c>
      <c r="M92" s="88"/>
      <c r="N92" s="88"/>
      <c r="O92" s="88"/>
      <c r="P92" s="88"/>
      <c r="Q92" s="88"/>
      <c r="R92" s="88"/>
      <c r="S92" s="88"/>
      <c r="T92" s="88"/>
      <c r="U92" s="28"/>
      <c r="Y92" s="18"/>
      <c r="Z92" s="18"/>
      <c r="AA92" s="18"/>
      <c r="AB92" s="18"/>
      <c r="AC92" s="18"/>
      <c r="AD92" s="18"/>
      <c r="AE92" s="18"/>
      <c r="AF92" s="18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</row>
    <row r="93" spans="1:125">
      <c r="A93" s="103"/>
      <c r="B93" s="103"/>
      <c r="C93" s="74" t="s">
        <v>617</v>
      </c>
      <c r="D93" s="74"/>
      <c r="E93" s="114">
        <v>144.19999999999999</v>
      </c>
      <c r="F93" s="114"/>
      <c r="G93" s="81">
        <v>880</v>
      </c>
      <c r="H93" s="81">
        <v>0.755</v>
      </c>
      <c r="I93" s="81">
        <v>-0.158</v>
      </c>
      <c r="J93" s="74"/>
      <c r="K93" s="74"/>
      <c r="L93" s="74">
        <v>0.22</v>
      </c>
      <c r="M93" s="88"/>
      <c r="N93" s="88"/>
      <c r="O93" s="88"/>
      <c r="P93" s="88"/>
      <c r="Q93" s="88"/>
      <c r="R93" s="88"/>
      <c r="S93" s="88"/>
      <c r="T93" s="88"/>
      <c r="U93" s="28"/>
      <c r="BU93" s="18"/>
      <c r="BV93" s="18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</row>
    <row r="94" spans="1:125">
      <c r="A94" s="103"/>
      <c r="B94" s="103"/>
      <c r="C94" s="74" t="s">
        <v>55</v>
      </c>
      <c r="D94" s="74"/>
      <c r="E94" s="114">
        <v>176.5</v>
      </c>
      <c r="F94" s="114"/>
      <c r="G94" s="81">
        <v>1183</v>
      </c>
      <c r="H94" s="81">
        <v>0.67600000000000005</v>
      </c>
      <c r="I94" s="81">
        <v>-0.252</v>
      </c>
      <c r="J94" s="74"/>
      <c r="K94" s="74"/>
      <c r="L94" s="74">
        <v>0.24</v>
      </c>
      <c r="M94" s="88"/>
      <c r="N94" s="88"/>
      <c r="O94" s="88"/>
      <c r="P94" s="88"/>
      <c r="Q94" s="88"/>
      <c r="R94" s="88"/>
      <c r="S94" s="88"/>
      <c r="T94" s="88"/>
      <c r="U94" s="28"/>
      <c r="BQ94" s="19"/>
      <c r="BR94" s="19"/>
      <c r="BT94" s="18"/>
      <c r="BV94" s="18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</row>
    <row r="95" spans="1:125">
      <c r="A95" s="103"/>
      <c r="B95" s="103"/>
      <c r="C95" s="74" t="s">
        <v>56</v>
      </c>
      <c r="D95" s="74"/>
      <c r="E95" s="114">
        <v>199.1</v>
      </c>
      <c r="F95" s="114"/>
      <c r="G95" s="81">
        <v>1320</v>
      </c>
      <c r="H95" s="81">
        <v>0.58699999999999997</v>
      </c>
      <c r="I95" s="81">
        <v>-6.0999999999999999E-2</v>
      </c>
      <c r="J95" s="74"/>
      <c r="K95" s="74"/>
      <c r="L95" s="74">
        <v>0.27</v>
      </c>
      <c r="M95" s="88"/>
      <c r="N95" s="88"/>
      <c r="O95" s="88"/>
      <c r="P95" s="88"/>
      <c r="Q95" s="88"/>
      <c r="R95" s="88"/>
      <c r="S95" s="88"/>
      <c r="T95" s="88"/>
      <c r="U95" s="28"/>
      <c r="BR95" s="19"/>
      <c r="BT95" s="18"/>
      <c r="BV95" s="18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</row>
    <row r="96" spans="1:125">
      <c r="A96" s="103"/>
      <c r="B96" s="103"/>
      <c r="C96" s="74" t="s">
        <v>57</v>
      </c>
      <c r="D96" s="74"/>
      <c r="E96" s="114">
        <v>211.9</v>
      </c>
      <c r="F96" s="114"/>
      <c r="G96" s="81">
        <v>1483</v>
      </c>
      <c r="H96" s="81">
        <v>0.60099999999999998</v>
      </c>
      <c r="I96" s="81">
        <v>-0.22500000000000001</v>
      </c>
      <c r="J96" s="74"/>
      <c r="K96" s="74"/>
      <c r="L96" s="74">
        <v>0.28999999999999998</v>
      </c>
      <c r="M96" s="88"/>
      <c r="N96" s="88"/>
      <c r="O96" s="88"/>
      <c r="P96" s="88"/>
      <c r="Q96" s="88"/>
      <c r="R96" s="88"/>
      <c r="S96" s="88"/>
      <c r="T96" s="88"/>
      <c r="U96" s="28"/>
      <c r="BR96" s="19"/>
      <c r="BT96" s="18"/>
      <c r="BV96" s="18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>
      <c r="A97" s="103"/>
      <c r="B97" s="103"/>
      <c r="C97" s="74" t="s">
        <v>58</v>
      </c>
      <c r="D97" s="74"/>
      <c r="E97" s="114">
        <v>212.3</v>
      </c>
      <c r="F97" s="114"/>
      <c r="G97" s="81">
        <v>1481</v>
      </c>
      <c r="H97" s="81">
        <v>0.61599999999999999</v>
      </c>
      <c r="I97" s="81">
        <v>-0.245</v>
      </c>
      <c r="J97" s="74"/>
      <c r="K97" s="74"/>
      <c r="L97" s="74">
        <v>0.33</v>
      </c>
      <c r="M97" s="88"/>
      <c r="N97" s="88"/>
      <c r="O97" s="88"/>
      <c r="P97" s="88"/>
      <c r="Q97" s="88"/>
      <c r="R97" s="88"/>
      <c r="S97" s="88"/>
      <c r="T97" s="88"/>
      <c r="U97" s="28"/>
      <c r="BR97" s="19"/>
      <c r="BT97" s="18"/>
      <c r="BV97" s="18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>
      <c r="A98" s="103"/>
      <c r="B98" s="103"/>
      <c r="C98" s="74" t="s">
        <v>618</v>
      </c>
      <c r="D98" s="74"/>
      <c r="E98" s="114">
        <v>152.1</v>
      </c>
      <c r="F98" s="114"/>
      <c r="G98" s="81">
        <v>933</v>
      </c>
      <c r="H98" s="81">
        <v>0.66200000000000003</v>
      </c>
      <c r="I98" s="81">
        <v>0</v>
      </c>
      <c r="J98" s="74"/>
      <c r="K98" s="74"/>
      <c r="L98" s="74">
        <v>0.26</v>
      </c>
      <c r="M98" s="88"/>
      <c r="N98" s="88"/>
      <c r="O98" s="88"/>
      <c r="P98" s="88"/>
      <c r="Q98" s="88"/>
      <c r="R98" s="88"/>
      <c r="S98" s="88"/>
      <c r="T98" s="88"/>
      <c r="U98" s="28"/>
      <c r="BR98" s="19"/>
      <c r="BT98" s="18"/>
      <c r="BV98" s="1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>
      <c r="A99" s="103"/>
      <c r="B99" s="103"/>
      <c r="C99" s="35" t="s">
        <v>83</v>
      </c>
      <c r="D99" s="35"/>
      <c r="E99" s="114">
        <v>159.69999999999999</v>
      </c>
      <c r="F99" s="114"/>
      <c r="G99" s="57">
        <v>1065</v>
      </c>
      <c r="H99" s="57">
        <v>0.8</v>
      </c>
      <c r="I99" s="57">
        <v>-0.46700000000000003</v>
      </c>
      <c r="J99" s="35"/>
      <c r="K99" s="35"/>
      <c r="L99" s="35">
        <v>0.28999999999999998</v>
      </c>
      <c r="M99" s="88"/>
      <c r="N99" s="88"/>
      <c r="O99" s="88"/>
      <c r="P99" s="88"/>
      <c r="Q99" s="88"/>
      <c r="R99" s="88"/>
      <c r="S99" s="88"/>
      <c r="T99" s="88"/>
      <c r="U99" s="28"/>
      <c r="Z99"/>
      <c r="AA99"/>
      <c r="AB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>
      <c r="A100" s="103"/>
      <c r="B100" s="103"/>
      <c r="C100" s="35" t="s">
        <v>84</v>
      </c>
      <c r="D100" s="35"/>
      <c r="E100" s="114">
        <v>173.6</v>
      </c>
      <c r="F100" s="114"/>
      <c r="G100" s="57">
        <v>1177</v>
      </c>
      <c r="H100" s="57">
        <v>0.71399999999999997</v>
      </c>
      <c r="I100" s="57">
        <v>-0.35099999999999998</v>
      </c>
      <c r="J100" s="35"/>
      <c r="K100" s="35"/>
      <c r="L100" s="35">
        <v>0.31</v>
      </c>
      <c r="M100" s="88"/>
      <c r="N100" s="88"/>
      <c r="O100" s="88"/>
      <c r="P100" s="88"/>
      <c r="Q100" s="88"/>
      <c r="R100" s="88"/>
      <c r="S100" s="88"/>
      <c r="T100" s="88"/>
      <c r="U100" s="28"/>
      <c r="Z100"/>
      <c r="AA100"/>
      <c r="AB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>
      <c r="A101" s="103"/>
      <c r="B101" s="103"/>
      <c r="C101" s="35" t="s">
        <v>85</v>
      </c>
      <c r="D101" s="35"/>
      <c r="E101" s="114">
        <v>176.5</v>
      </c>
      <c r="F101" s="114"/>
      <c r="G101" s="57">
        <v>1136</v>
      </c>
      <c r="H101" s="57">
        <v>0.71099999999999997</v>
      </c>
      <c r="I101" s="57">
        <v>-0.21299999999999999</v>
      </c>
      <c r="J101" s="35"/>
      <c r="K101" s="35"/>
      <c r="L101" s="35">
        <v>0.42</v>
      </c>
      <c r="M101" s="88"/>
      <c r="N101" s="88"/>
      <c r="O101" s="88"/>
      <c r="P101" s="88"/>
      <c r="Q101" s="88"/>
      <c r="R101" s="88"/>
      <c r="S101" s="88"/>
      <c r="T101" s="88"/>
      <c r="U101" s="28"/>
      <c r="Z101"/>
      <c r="AA101"/>
      <c r="AB101"/>
      <c r="AC101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>
      <c r="A102" s="103"/>
      <c r="B102" s="103"/>
      <c r="C102" s="35" t="s">
        <v>86</v>
      </c>
      <c r="D102" s="35"/>
      <c r="E102" s="114">
        <v>179.1</v>
      </c>
      <c r="F102" s="114"/>
      <c r="G102" s="57">
        <v>1290</v>
      </c>
      <c r="H102" s="57">
        <v>0.66700000000000004</v>
      </c>
      <c r="I102" s="57">
        <v>-0.41899999999999998</v>
      </c>
      <c r="J102" s="35"/>
      <c r="K102" s="35"/>
      <c r="L102" s="35">
        <v>0.53</v>
      </c>
      <c r="M102" s="88"/>
      <c r="N102" s="88"/>
      <c r="O102" s="88"/>
      <c r="P102" s="88"/>
      <c r="Q102" s="88"/>
      <c r="R102" s="88"/>
      <c r="S102" s="88"/>
      <c r="T102" s="88"/>
      <c r="U102" s="28"/>
      <c r="Z102"/>
      <c r="AA102" s="20"/>
      <c r="AB102" s="20"/>
      <c r="AC102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</row>
    <row r="103" spans="1:125">
      <c r="A103" s="103"/>
      <c r="B103" s="103"/>
      <c r="C103" s="35" t="s">
        <v>619</v>
      </c>
      <c r="D103" s="35"/>
      <c r="E103" s="114">
        <v>153.9</v>
      </c>
      <c r="F103" s="114"/>
      <c r="G103" s="57">
        <v>977</v>
      </c>
      <c r="H103" s="57">
        <v>0.65200000000000002</v>
      </c>
      <c r="I103" s="57">
        <v>-7.0000000000000007E-2</v>
      </c>
      <c r="J103" s="35"/>
      <c r="K103" s="35"/>
      <c r="L103" s="35">
        <v>0.21</v>
      </c>
      <c r="M103" s="88"/>
      <c r="N103" s="88"/>
      <c r="O103" s="88"/>
      <c r="P103" s="88"/>
      <c r="Q103" s="88"/>
      <c r="R103" s="88"/>
      <c r="S103" s="88"/>
      <c r="T103" s="88"/>
      <c r="U103" s="28"/>
      <c r="AA103" s="20"/>
      <c r="AB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</row>
    <row r="104" spans="1:125">
      <c r="A104" s="103"/>
      <c r="B104" s="103"/>
      <c r="C104" s="35" t="s">
        <v>87</v>
      </c>
      <c r="D104" s="35"/>
      <c r="E104" s="114">
        <v>172.1</v>
      </c>
      <c r="F104" s="114"/>
      <c r="G104" s="57">
        <v>1196</v>
      </c>
      <c r="H104" s="57">
        <v>0.71499999999999997</v>
      </c>
      <c r="I104" s="57">
        <v>-0.41599999999999998</v>
      </c>
      <c r="J104" s="35"/>
      <c r="K104" s="35"/>
      <c r="L104" s="35">
        <v>0.26</v>
      </c>
      <c r="M104" s="88"/>
      <c r="N104" s="88"/>
      <c r="O104" s="88"/>
      <c r="P104" s="88"/>
      <c r="Q104" s="88"/>
      <c r="R104" s="88"/>
      <c r="S104" s="88"/>
      <c r="T104" s="88"/>
      <c r="U104" s="28"/>
      <c r="AA104" s="20"/>
      <c r="AB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</row>
    <row r="105" spans="1:125">
      <c r="A105" s="103"/>
      <c r="B105" s="103"/>
      <c r="C105" s="35" t="s">
        <v>88</v>
      </c>
      <c r="D105" s="35"/>
      <c r="E105" s="114">
        <v>188.8</v>
      </c>
      <c r="F105" s="114"/>
      <c r="G105" s="57">
        <v>1338</v>
      </c>
      <c r="H105" s="57">
        <v>0.68300000000000005</v>
      </c>
      <c r="I105" s="57">
        <v>-0.40699999999999997</v>
      </c>
      <c r="J105" s="35"/>
      <c r="K105" s="35"/>
      <c r="L105" s="35">
        <v>0.28999999999999998</v>
      </c>
      <c r="M105" s="88"/>
      <c r="N105" s="88"/>
      <c r="O105" s="88"/>
      <c r="P105" s="88"/>
      <c r="Q105" s="88"/>
      <c r="R105" s="88"/>
      <c r="S105" s="88"/>
      <c r="T105" s="88"/>
      <c r="U105" s="28"/>
      <c r="AA105" s="20"/>
      <c r="AB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</row>
    <row r="106" spans="1:125">
      <c r="A106" s="103"/>
      <c r="B106" s="103"/>
      <c r="C106" s="35" t="s">
        <v>89</v>
      </c>
      <c r="D106" s="35"/>
      <c r="E106" s="114">
        <v>197.6</v>
      </c>
      <c r="F106" s="114"/>
      <c r="G106" s="57">
        <v>1427</v>
      </c>
      <c r="H106" s="57">
        <v>0.64100000000000001</v>
      </c>
      <c r="I106" s="57">
        <v>-0.378</v>
      </c>
      <c r="J106" s="35"/>
      <c r="K106" s="35"/>
      <c r="L106" s="35">
        <v>0.33</v>
      </c>
      <c r="M106" s="88"/>
      <c r="N106" s="88"/>
      <c r="O106" s="88"/>
      <c r="P106" s="88"/>
      <c r="Q106" s="88"/>
      <c r="R106" s="88"/>
      <c r="S106" s="88"/>
      <c r="T106" s="88"/>
      <c r="U106" s="28"/>
      <c r="AA106" s="20"/>
      <c r="AB106" s="20"/>
      <c r="AD106" s="20"/>
      <c r="AE106" s="20"/>
      <c r="AF106" s="20"/>
      <c r="AG106" s="20"/>
      <c r="AH106" s="20"/>
      <c r="AI106" s="20"/>
      <c r="AJ106" s="20"/>
      <c r="AK106"/>
      <c r="AL106" s="20"/>
      <c r="AM106" s="20"/>
      <c r="AN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>
      <c r="A107" s="103"/>
      <c r="B107" s="103"/>
      <c r="C107" s="35" t="s">
        <v>90</v>
      </c>
      <c r="D107" s="35"/>
      <c r="E107" s="114">
        <v>200.7</v>
      </c>
      <c r="F107" s="114"/>
      <c r="G107" s="57">
        <v>1409</v>
      </c>
      <c r="H107" s="57">
        <v>0.55700000000000005</v>
      </c>
      <c r="I107" s="57">
        <v>-0.152</v>
      </c>
      <c r="J107" s="35"/>
      <c r="K107" s="35"/>
      <c r="L107" s="35">
        <v>0.41</v>
      </c>
      <c r="M107" s="88"/>
      <c r="N107" s="88"/>
      <c r="O107" s="88"/>
      <c r="P107" s="88"/>
      <c r="Q107" s="88"/>
      <c r="R107" s="88"/>
      <c r="S107" s="88"/>
      <c r="T107" s="88"/>
      <c r="U107" s="28"/>
      <c r="W107"/>
      <c r="X107"/>
      <c r="AA107" s="20"/>
      <c r="AB107" s="20"/>
      <c r="AD107" s="20"/>
      <c r="AE107" s="20"/>
      <c r="AF107" s="20"/>
      <c r="AG107" s="20"/>
      <c r="AH107" s="20"/>
      <c r="AI107" s="20"/>
      <c r="AJ107" s="20"/>
      <c r="AK107"/>
      <c r="AL107"/>
      <c r="AM107"/>
      <c r="AN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>
      <c r="A108" s="103" t="s">
        <v>456</v>
      </c>
      <c r="B108" s="103" t="s">
        <v>27</v>
      </c>
      <c r="C108" s="35" t="s">
        <v>106</v>
      </c>
      <c r="D108" s="35" t="s">
        <v>146</v>
      </c>
      <c r="E108" s="114">
        <v>139.19999999999999</v>
      </c>
      <c r="F108" s="114"/>
      <c r="G108" s="57">
        <v>9.5530000000000008</v>
      </c>
      <c r="H108" s="57">
        <v>0.50209999999999999</v>
      </c>
      <c r="I108" s="57"/>
      <c r="J108" s="35"/>
      <c r="K108" s="35"/>
      <c r="L108" s="35">
        <v>6.7000000000000002E-3</v>
      </c>
      <c r="M108" s="88"/>
      <c r="N108" s="88"/>
      <c r="O108" s="88"/>
      <c r="P108" s="88"/>
      <c r="Q108" s="88"/>
      <c r="R108" s="88"/>
      <c r="S108" s="88"/>
      <c r="T108" s="88"/>
      <c r="V108" s="13"/>
      <c r="W108"/>
      <c r="X108"/>
      <c r="AD108" s="20"/>
      <c r="AE108" s="20"/>
      <c r="AF108" s="20"/>
      <c r="AG108" s="20"/>
      <c r="AH108" s="20"/>
      <c r="AI108" s="20"/>
      <c r="AJ108" s="20"/>
      <c r="AK108"/>
      <c r="AL108"/>
      <c r="AM108"/>
      <c r="AN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>
      <c r="A109" s="103"/>
      <c r="B109" s="103"/>
      <c r="C109" s="35" t="s">
        <v>147</v>
      </c>
      <c r="D109" s="35"/>
      <c r="E109" s="114">
        <v>187.06</v>
      </c>
      <c r="F109" s="114"/>
      <c r="G109" s="57">
        <v>17.350000000000001</v>
      </c>
      <c r="H109" s="57">
        <v>0.44550000000000001</v>
      </c>
      <c r="I109" s="57"/>
      <c r="J109" s="35"/>
      <c r="K109" s="35"/>
      <c r="L109" s="35">
        <v>7.0000000000000001E-3</v>
      </c>
      <c r="M109" s="88"/>
      <c r="N109" s="88"/>
      <c r="O109" s="88"/>
      <c r="P109" s="88"/>
      <c r="Q109" s="88"/>
      <c r="R109" s="88"/>
      <c r="S109" s="88"/>
      <c r="T109" s="88"/>
      <c r="V109" s="13"/>
      <c r="W109"/>
      <c r="X109"/>
      <c r="AH109"/>
      <c r="AI109"/>
      <c r="AJ109"/>
      <c r="AK109"/>
      <c r="AL109"/>
      <c r="AM109"/>
      <c r="AN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>
      <c r="A110" s="103"/>
      <c r="B110" s="103"/>
      <c r="C110" s="35" t="s">
        <v>148</v>
      </c>
      <c r="D110" s="35"/>
      <c r="E110" s="114">
        <v>215.09</v>
      </c>
      <c r="F110" s="114"/>
      <c r="G110" s="57">
        <v>13.49</v>
      </c>
      <c r="H110" s="57">
        <v>0.51880000000000004</v>
      </c>
      <c r="I110" s="57"/>
      <c r="J110" s="35"/>
      <c r="K110" s="35"/>
      <c r="L110" s="35">
        <v>1.9E-2</v>
      </c>
      <c r="M110" s="88"/>
      <c r="N110" s="88"/>
      <c r="O110" s="88"/>
      <c r="P110" s="88"/>
      <c r="Q110" s="88"/>
      <c r="R110" s="88"/>
      <c r="S110" s="88"/>
      <c r="T110" s="88"/>
      <c r="V110" s="13"/>
      <c r="W110"/>
      <c r="X110"/>
      <c r="AH110"/>
      <c r="AI110"/>
      <c r="AJ110"/>
      <c r="AK110"/>
      <c r="AL110"/>
      <c r="AM110"/>
      <c r="AN110"/>
      <c r="AO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>
      <c r="A111" s="103"/>
      <c r="B111" s="103"/>
      <c r="C111" s="35" t="s">
        <v>149</v>
      </c>
      <c r="D111" s="35"/>
      <c r="E111" s="114">
        <v>222</v>
      </c>
      <c r="F111" s="114"/>
      <c r="G111" s="57">
        <v>19.489999999999998</v>
      </c>
      <c r="H111" s="57">
        <v>0.45660000000000001</v>
      </c>
      <c r="I111" s="57"/>
      <c r="J111" s="35"/>
      <c r="K111" s="35"/>
      <c r="L111" s="35">
        <v>2.5000000000000001E-2</v>
      </c>
      <c r="M111" s="88"/>
      <c r="N111" s="88"/>
      <c r="O111" s="88"/>
      <c r="P111" s="88"/>
      <c r="Q111" s="88"/>
      <c r="R111" s="88"/>
      <c r="S111" s="88"/>
      <c r="T111" s="88"/>
      <c r="U111" s="3"/>
      <c r="W111"/>
      <c r="X111"/>
      <c r="AH111"/>
      <c r="AI111"/>
      <c r="AJ111"/>
      <c r="AK111"/>
      <c r="AL111"/>
      <c r="AM111"/>
      <c r="AN111"/>
      <c r="AO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>
      <c r="A112" s="103"/>
      <c r="B112" s="103"/>
      <c r="C112" s="35" t="s">
        <v>150</v>
      </c>
      <c r="D112" s="35"/>
      <c r="E112" s="114">
        <v>300.3</v>
      </c>
      <c r="F112" s="114"/>
      <c r="G112" s="57">
        <v>43.1</v>
      </c>
      <c r="H112" s="57">
        <v>0.36370000000000002</v>
      </c>
      <c r="I112" s="57"/>
      <c r="J112" s="35"/>
      <c r="K112" s="35"/>
      <c r="L112" s="35">
        <v>5.6000000000000001E-2</v>
      </c>
      <c r="M112" s="88"/>
      <c r="N112" s="88"/>
      <c r="O112" s="88"/>
      <c r="P112" s="88"/>
      <c r="Q112" s="88"/>
      <c r="R112" s="88"/>
      <c r="S112" s="88"/>
      <c r="T112" s="88"/>
      <c r="U112" s="3"/>
      <c r="W112"/>
      <c r="X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>
      <c r="A113" s="103"/>
      <c r="B113" s="103"/>
      <c r="C113" s="35" t="s">
        <v>151</v>
      </c>
      <c r="D113" s="35"/>
      <c r="E113" s="114">
        <v>155.06</v>
      </c>
      <c r="F113" s="114"/>
      <c r="G113" s="57">
        <v>9.7460000000000004</v>
      </c>
      <c r="H113" s="57">
        <v>0.51839999999999997</v>
      </c>
      <c r="I113" s="57"/>
      <c r="J113" s="35"/>
      <c r="K113" s="35"/>
      <c r="L113" s="35">
        <v>5.8999999999999999E-3</v>
      </c>
      <c r="M113" s="88"/>
      <c r="N113" s="88"/>
      <c r="O113" s="88"/>
      <c r="P113" s="88"/>
      <c r="Q113" s="88"/>
      <c r="R113" s="88"/>
      <c r="S113" s="88"/>
      <c r="T113" s="88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>
      <c r="A114" s="103"/>
      <c r="B114" s="103"/>
      <c r="C114" s="35" t="s">
        <v>152</v>
      </c>
      <c r="D114" s="35"/>
      <c r="E114" s="114">
        <v>248.4</v>
      </c>
      <c r="F114" s="114"/>
      <c r="G114" s="57">
        <v>16.12</v>
      </c>
      <c r="H114" s="57">
        <v>0.51239999999999997</v>
      </c>
      <c r="I114" s="57"/>
      <c r="J114" s="35"/>
      <c r="K114" s="35"/>
      <c r="L114" s="35">
        <v>5.1999999999999998E-3</v>
      </c>
      <c r="M114" s="88"/>
      <c r="N114" s="88"/>
      <c r="O114" s="88"/>
      <c r="P114" s="88"/>
      <c r="Q114" s="88"/>
      <c r="R114" s="88"/>
      <c r="S114" s="88"/>
      <c r="T114" s="88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>
      <c r="A115" s="103"/>
      <c r="B115" s="103"/>
      <c r="C115" s="35" t="s">
        <v>153</v>
      </c>
      <c r="D115" s="35"/>
      <c r="E115" s="114">
        <v>255.03</v>
      </c>
      <c r="F115" s="114"/>
      <c r="G115" s="57">
        <v>19.260000000000002</v>
      </c>
      <c r="H115" s="57">
        <v>0.48399999999999999</v>
      </c>
      <c r="I115" s="57"/>
      <c r="J115" s="35"/>
      <c r="K115" s="35"/>
      <c r="L115" s="35">
        <v>4.4000000000000003E-3</v>
      </c>
      <c r="M115" s="88"/>
      <c r="N115" s="88"/>
      <c r="O115" s="88"/>
      <c r="P115" s="88"/>
      <c r="Q115" s="88"/>
      <c r="R115" s="88"/>
      <c r="S115" s="88"/>
      <c r="T115" s="88"/>
      <c r="U115" s="3"/>
      <c r="W115"/>
      <c r="X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>
      <c r="A116" s="103"/>
      <c r="B116" s="103"/>
      <c r="C116" s="35" t="s">
        <v>154</v>
      </c>
      <c r="D116" s="35"/>
      <c r="E116" s="114">
        <v>297.60000000000002</v>
      </c>
      <c r="F116" s="114"/>
      <c r="G116" s="57">
        <v>25.35</v>
      </c>
      <c r="H116" s="57">
        <v>0.46150000000000002</v>
      </c>
      <c r="I116" s="57"/>
      <c r="J116" s="35"/>
      <c r="K116" s="35"/>
      <c r="L116" s="35">
        <v>3.8E-3</v>
      </c>
      <c r="M116" s="88"/>
      <c r="N116" s="88"/>
      <c r="O116" s="88"/>
      <c r="P116" s="88"/>
      <c r="Q116" s="88"/>
      <c r="R116" s="88"/>
      <c r="S116" s="88"/>
      <c r="T116" s="88"/>
      <c r="U116" s="3"/>
      <c r="W116"/>
      <c r="X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>
      <c r="A117" s="103" t="s">
        <v>561</v>
      </c>
      <c r="B117" s="103" t="s">
        <v>185</v>
      </c>
      <c r="C117" s="35" t="s">
        <v>155</v>
      </c>
      <c r="D117" s="35"/>
      <c r="E117" s="114">
        <v>170</v>
      </c>
      <c r="F117" s="114"/>
      <c r="G117" s="57"/>
      <c r="H117" s="57"/>
      <c r="I117" s="57"/>
      <c r="J117" s="35"/>
      <c r="K117" s="35"/>
      <c r="L117" s="35"/>
      <c r="M117" s="88"/>
      <c r="N117" s="88"/>
      <c r="O117" s="88"/>
      <c r="P117" s="88"/>
      <c r="Q117" s="88"/>
      <c r="R117" s="88"/>
      <c r="S117" s="88"/>
      <c r="T117" s="88"/>
      <c r="U117" s="3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>
      <c r="A118" s="103"/>
      <c r="B118" s="103"/>
      <c r="C118" s="35" t="s">
        <v>156</v>
      </c>
      <c r="D118" s="35"/>
      <c r="E118" s="114">
        <v>225</v>
      </c>
      <c r="F118" s="114"/>
      <c r="G118" s="57"/>
      <c r="H118" s="57"/>
      <c r="I118" s="57"/>
      <c r="J118" s="35"/>
      <c r="K118" s="35"/>
      <c r="L118" s="35"/>
      <c r="M118" s="88"/>
      <c r="N118" s="88"/>
      <c r="O118" s="88"/>
      <c r="P118" s="88"/>
      <c r="Q118" s="88"/>
      <c r="R118" s="88"/>
      <c r="S118" s="88"/>
      <c r="T118" s="88"/>
      <c r="U118" s="3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>
      <c r="A119" s="103"/>
      <c r="B119" s="103"/>
      <c r="C119" s="35" t="s">
        <v>157</v>
      </c>
      <c r="D119" s="35"/>
      <c r="E119" s="114">
        <v>175</v>
      </c>
      <c r="F119" s="114"/>
      <c r="G119" s="57"/>
      <c r="H119" s="57"/>
      <c r="I119" s="57"/>
      <c r="J119" s="35"/>
      <c r="K119" s="35"/>
      <c r="L119" s="35"/>
      <c r="M119" s="88"/>
      <c r="N119" s="88"/>
      <c r="O119" s="88"/>
      <c r="P119" s="88"/>
      <c r="Q119" s="88"/>
      <c r="R119" s="88"/>
      <c r="S119" s="88"/>
      <c r="T119" s="88"/>
      <c r="U119" s="3"/>
      <c r="AH119"/>
      <c r="AI119"/>
      <c r="AJ119"/>
      <c r="AK119"/>
      <c r="AL119"/>
      <c r="AM119"/>
      <c r="AN119"/>
      <c r="AO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>
      <c r="A120" s="103"/>
      <c r="B120" s="103"/>
      <c r="C120" s="35" t="s">
        <v>158</v>
      </c>
      <c r="D120" s="35"/>
      <c r="E120" s="114">
        <v>235</v>
      </c>
      <c r="F120" s="114"/>
      <c r="G120" s="57"/>
      <c r="H120" s="57"/>
      <c r="I120" s="57"/>
      <c r="J120" s="35"/>
      <c r="K120" s="35"/>
      <c r="L120" s="35"/>
      <c r="M120" s="88"/>
      <c r="N120" s="88"/>
      <c r="O120" s="88"/>
      <c r="P120" s="88"/>
      <c r="Q120" s="88"/>
      <c r="R120" s="88"/>
      <c r="S120" s="88"/>
      <c r="T120" s="88"/>
      <c r="U120" s="3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>
      <c r="A121" s="103"/>
      <c r="B121" s="103"/>
      <c r="C121" s="35" t="s">
        <v>159</v>
      </c>
      <c r="D121" s="35"/>
      <c r="E121" s="114">
        <v>175</v>
      </c>
      <c r="F121" s="114"/>
      <c r="G121" s="57"/>
      <c r="H121" s="57"/>
      <c r="I121" s="57"/>
      <c r="J121" s="35"/>
      <c r="K121" s="35"/>
      <c r="L121" s="35"/>
      <c r="M121" s="88"/>
      <c r="N121" s="88"/>
      <c r="O121" s="88"/>
      <c r="P121" s="88"/>
      <c r="Q121" s="88"/>
      <c r="R121" s="88"/>
      <c r="S121" s="88"/>
      <c r="T121" s="88"/>
      <c r="U121" s="3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>
      <c r="A122" s="103"/>
      <c r="B122" s="103"/>
      <c r="C122" s="35" t="s">
        <v>160</v>
      </c>
      <c r="D122" s="35"/>
      <c r="E122" s="114">
        <v>225</v>
      </c>
      <c r="F122" s="114"/>
      <c r="G122" s="57"/>
      <c r="H122" s="57"/>
      <c r="I122" s="57"/>
      <c r="J122" s="35"/>
      <c r="K122" s="35"/>
      <c r="L122" s="35"/>
      <c r="M122" s="88"/>
      <c r="N122" s="88"/>
      <c r="O122" s="88"/>
      <c r="P122" s="88"/>
      <c r="Q122" s="88"/>
      <c r="R122" s="88"/>
      <c r="S122" s="88"/>
      <c r="T122" s="88"/>
      <c r="U122" s="3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>
      <c r="A123" s="103"/>
      <c r="B123" s="103"/>
      <c r="C123" s="35" t="s">
        <v>606</v>
      </c>
      <c r="D123" s="35"/>
      <c r="E123" s="114">
        <v>215</v>
      </c>
      <c r="F123" s="114"/>
      <c r="G123" s="57"/>
      <c r="H123" s="57"/>
      <c r="I123" s="57"/>
      <c r="J123" s="35"/>
      <c r="K123" s="35"/>
      <c r="L123" s="35"/>
      <c r="M123" s="88"/>
      <c r="N123" s="88"/>
      <c r="O123" s="88"/>
      <c r="P123" s="88"/>
      <c r="Q123" s="88"/>
      <c r="R123" s="88"/>
      <c r="S123" s="88"/>
      <c r="T123" s="88"/>
      <c r="U123" s="24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>
      <c r="A124" s="103"/>
      <c r="B124" s="103"/>
      <c r="C124" s="35" t="s">
        <v>161</v>
      </c>
      <c r="D124" s="35"/>
      <c r="E124" s="114">
        <v>260</v>
      </c>
      <c r="F124" s="114"/>
      <c r="G124" s="57"/>
      <c r="H124" s="57"/>
      <c r="I124" s="57"/>
      <c r="J124" s="35"/>
      <c r="K124" s="35"/>
      <c r="L124" s="35"/>
      <c r="M124" s="88"/>
      <c r="N124" s="88"/>
      <c r="O124" s="88"/>
      <c r="P124" s="88"/>
      <c r="Q124" s="88"/>
      <c r="R124" s="88"/>
      <c r="S124" s="88"/>
      <c r="T124" s="88"/>
      <c r="U124" s="3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>
      <c r="A125" s="103" t="s">
        <v>549</v>
      </c>
      <c r="B125" s="103" t="s">
        <v>108</v>
      </c>
      <c r="C125" s="35" t="s">
        <v>5</v>
      </c>
      <c r="D125" s="35" t="s">
        <v>162</v>
      </c>
      <c r="E125" s="114">
        <v>286.5</v>
      </c>
      <c r="F125" s="114"/>
      <c r="G125" s="57">
        <v>1449.6</v>
      </c>
      <c r="H125" s="57">
        <v>0.98</v>
      </c>
      <c r="I125" s="57">
        <v>-9.2999999999999999E-2</v>
      </c>
      <c r="J125" s="35"/>
      <c r="K125" s="35"/>
      <c r="L125" s="35"/>
      <c r="M125" s="88"/>
      <c r="N125" s="88"/>
      <c r="O125" s="88"/>
      <c r="P125" s="88"/>
      <c r="Q125" s="88"/>
      <c r="R125" s="88"/>
      <c r="S125" s="88"/>
      <c r="T125" s="88"/>
      <c r="U125" s="3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</row>
    <row r="126" spans="1:125">
      <c r="A126" s="103"/>
      <c r="B126" s="103"/>
      <c r="C126" s="35" t="s">
        <v>163</v>
      </c>
      <c r="D126" s="35"/>
      <c r="E126" s="114">
        <v>185.12200000000001</v>
      </c>
      <c r="F126" s="114"/>
      <c r="G126" s="57">
        <v>1091.0999999999999</v>
      </c>
      <c r="H126" s="57">
        <v>0.69599999999999995</v>
      </c>
      <c r="I126" s="57">
        <v>3.8300000000000001E-2</v>
      </c>
      <c r="J126" s="35"/>
      <c r="K126" s="35"/>
      <c r="L126" s="35"/>
      <c r="M126" s="88"/>
      <c r="N126" s="88"/>
      <c r="O126" s="88"/>
      <c r="P126" s="88"/>
      <c r="Q126" s="88"/>
      <c r="R126" s="88"/>
      <c r="S126" s="88"/>
      <c r="T126" s="88"/>
      <c r="U126" s="3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</row>
    <row r="127" spans="1:125">
      <c r="A127" s="103"/>
      <c r="B127" s="103"/>
      <c r="C127" s="35" t="s">
        <v>164</v>
      </c>
      <c r="D127" s="35"/>
      <c r="E127" s="114">
        <v>153.36000000000001</v>
      </c>
      <c r="F127" s="114"/>
      <c r="G127" s="57">
        <v>794.2</v>
      </c>
      <c r="H127" s="57">
        <v>0.68100000000000005</v>
      </c>
      <c r="I127" s="57">
        <v>0.39600000000000002</v>
      </c>
      <c r="J127" s="35"/>
      <c r="K127" s="35"/>
      <c r="L127" s="35"/>
      <c r="M127" s="88"/>
      <c r="N127" s="88"/>
      <c r="O127" s="88"/>
      <c r="P127" s="88"/>
      <c r="Q127" s="88"/>
      <c r="R127" s="88"/>
      <c r="S127" s="88"/>
      <c r="T127" s="88"/>
      <c r="U127" s="3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</row>
    <row r="128" spans="1:125">
      <c r="A128" s="103" t="s">
        <v>111</v>
      </c>
      <c r="B128" s="103" t="s">
        <v>10</v>
      </c>
      <c r="C128" s="35" t="s">
        <v>165</v>
      </c>
      <c r="D128" s="35"/>
      <c r="E128" s="114"/>
      <c r="F128" s="114"/>
      <c r="G128" s="57"/>
      <c r="H128" s="57"/>
      <c r="I128" s="57"/>
      <c r="J128" s="35"/>
      <c r="K128" s="35"/>
      <c r="L128" s="89">
        <v>5.4999999999999997E-3</v>
      </c>
      <c r="M128" s="88"/>
      <c r="N128" s="88"/>
      <c r="O128" s="88"/>
      <c r="P128" s="88"/>
      <c r="Q128" s="88"/>
      <c r="R128" s="88"/>
      <c r="S128" s="88"/>
      <c r="T128" s="88"/>
      <c r="U128" s="3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</row>
    <row r="129" spans="1:125">
      <c r="A129" s="103"/>
      <c r="B129" s="103"/>
      <c r="C129" s="76">
        <v>0.5</v>
      </c>
      <c r="D129" s="35"/>
      <c r="E129" s="114"/>
      <c r="F129" s="114"/>
      <c r="G129" s="57"/>
      <c r="H129" s="57"/>
      <c r="I129" s="57"/>
      <c r="J129" s="35"/>
      <c r="K129" s="35"/>
      <c r="L129" s="89">
        <v>5.0000000000000001E-3</v>
      </c>
      <c r="M129" s="88"/>
      <c r="N129" s="88"/>
      <c r="O129" s="88"/>
      <c r="P129" s="88"/>
      <c r="Q129" s="88"/>
      <c r="R129" s="88"/>
      <c r="S129" s="88"/>
      <c r="T129" s="88"/>
      <c r="U129" s="3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</row>
    <row r="130" spans="1:125">
      <c r="A130" s="103"/>
      <c r="B130" s="103"/>
      <c r="C130" s="76">
        <v>0.4</v>
      </c>
      <c r="D130" s="35"/>
      <c r="E130" s="114"/>
      <c r="F130" s="114"/>
      <c r="G130" s="57"/>
      <c r="H130" s="57"/>
      <c r="I130" s="57"/>
      <c r="J130" s="35"/>
      <c r="K130" s="35"/>
      <c r="L130" s="89">
        <v>4.4999999999999997E-3</v>
      </c>
      <c r="M130" s="88"/>
      <c r="N130" s="88"/>
      <c r="O130" s="88"/>
      <c r="P130" s="88"/>
      <c r="Q130" s="88"/>
      <c r="R130" s="88"/>
      <c r="S130" s="88"/>
      <c r="T130" s="88"/>
      <c r="U130" s="3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</row>
    <row r="131" spans="1:125">
      <c r="A131" s="103"/>
      <c r="B131" s="103"/>
      <c r="C131" s="76">
        <v>0.3</v>
      </c>
      <c r="D131" s="35"/>
      <c r="E131" s="114"/>
      <c r="F131" s="114"/>
      <c r="G131" s="57"/>
      <c r="H131" s="57"/>
      <c r="I131" s="57"/>
      <c r="J131" s="35"/>
      <c r="K131" s="35"/>
      <c r="L131" s="89">
        <v>3.5000000000000001E-3</v>
      </c>
      <c r="M131" s="88"/>
      <c r="N131" s="88"/>
      <c r="O131" s="88"/>
      <c r="P131" s="88"/>
      <c r="Q131" s="88"/>
      <c r="R131" s="88"/>
      <c r="S131" s="88"/>
      <c r="T131" s="88"/>
      <c r="U131" s="3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</row>
    <row r="132" spans="1:125">
      <c r="A132" s="103"/>
      <c r="B132" s="103"/>
      <c r="C132" s="76">
        <v>0.2</v>
      </c>
      <c r="D132" s="35"/>
      <c r="E132" s="114"/>
      <c r="F132" s="114"/>
      <c r="G132" s="57"/>
      <c r="H132" s="57"/>
      <c r="I132" s="57"/>
      <c r="J132" s="35"/>
      <c r="K132" s="35"/>
      <c r="L132" s="89">
        <v>2.8999999999999998E-3</v>
      </c>
      <c r="M132" s="88"/>
      <c r="N132" s="88"/>
      <c r="O132" s="88"/>
      <c r="P132" s="88"/>
      <c r="Q132" s="88"/>
      <c r="R132" s="88"/>
      <c r="S132" s="88"/>
      <c r="T132" s="88"/>
      <c r="U132" s="3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</row>
    <row r="133" spans="1:125">
      <c r="A133" s="103"/>
      <c r="B133" s="103"/>
      <c r="C133" s="35" t="s">
        <v>166</v>
      </c>
      <c r="D133" s="35"/>
      <c r="E133" s="114"/>
      <c r="F133" s="114"/>
      <c r="G133" s="57"/>
      <c r="H133" s="57"/>
      <c r="I133" s="57"/>
      <c r="J133" s="35"/>
      <c r="K133" s="35"/>
      <c r="L133" s="89">
        <v>7.1999999999999998E-3</v>
      </c>
      <c r="M133" s="88"/>
      <c r="N133" s="88"/>
      <c r="O133" s="88"/>
      <c r="P133" s="88"/>
      <c r="Q133" s="88"/>
      <c r="R133" s="88"/>
      <c r="S133" s="88"/>
      <c r="T133" s="88"/>
      <c r="U133" s="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</row>
    <row r="134" spans="1:125">
      <c r="A134" s="103"/>
      <c r="B134" s="103"/>
      <c r="C134" s="76">
        <v>0.5</v>
      </c>
      <c r="D134" s="35"/>
      <c r="E134" s="114"/>
      <c r="F134" s="114"/>
      <c r="G134" s="57"/>
      <c r="H134" s="57"/>
      <c r="I134" s="57"/>
      <c r="J134" s="35"/>
      <c r="K134" s="35"/>
      <c r="L134" s="89">
        <v>6.6E-3</v>
      </c>
      <c r="M134" s="88"/>
      <c r="N134" s="88"/>
      <c r="O134" s="88"/>
      <c r="P134" s="88"/>
      <c r="Q134" s="88"/>
      <c r="R134" s="88"/>
      <c r="S134" s="88"/>
      <c r="T134" s="88"/>
      <c r="U134" s="3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</row>
    <row r="135" spans="1:125">
      <c r="A135" s="103"/>
      <c r="B135" s="103"/>
      <c r="C135" s="76">
        <v>0.4</v>
      </c>
      <c r="D135" s="35"/>
      <c r="E135" s="114"/>
      <c r="F135" s="114"/>
      <c r="G135" s="57"/>
      <c r="H135" s="57"/>
      <c r="I135" s="57"/>
      <c r="J135" s="35"/>
      <c r="K135" s="35"/>
      <c r="L135" s="89">
        <v>5.3E-3</v>
      </c>
      <c r="M135" s="88"/>
      <c r="N135" s="88"/>
      <c r="O135" s="88"/>
      <c r="P135" s="88"/>
      <c r="Q135" s="88"/>
      <c r="R135" s="88"/>
      <c r="S135" s="88"/>
      <c r="T135" s="88"/>
      <c r="U135" s="3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</row>
    <row r="136" spans="1:125">
      <c r="A136" s="103"/>
      <c r="B136" s="103"/>
      <c r="C136" s="76">
        <v>0.3</v>
      </c>
      <c r="D136" s="35"/>
      <c r="E136" s="114"/>
      <c r="F136" s="114"/>
      <c r="G136" s="57"/>
      <c r="H136" s="57"/>
      <c r="I136" s="57"/>
      <c r="J136" s="35"/>
      <c r="K136" s="35"/>
      <c r="L136" s="89">
        <v>4.8999999999999998E-3</v>
      </c>
      <c r="M136" s="88"/>
      <c r="N136" s="88"/>
      <c r="O136" s="88"/>
      <c r="P136" s="88"/>
      <c r="Q136" s="88"/>
      <c r="R136" s="88"/>
      <c r="S136" s="88"/>
      <c r="T136" s="88"/>
      <c r="U136" s="3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</row>
    <row r="137" spans="1:125">
      <c r="A137" s="103"/>
      <c r="B137" s="103"/>
      <c r="C137" s="76">
        <v>0.2</v>
      </c>
      <c r="D137" s="35"/>
      <c r="E137" s="114"/>
      <c r="F137" s="114"/>
      <c r="G137" s="57"/>
      <c r="H137" s="57"/>
      <c r="I137" s="57"/>
      <c r="J137" s="35"/>
      <c r="K137" s="35"/>
      <c r="L137" s="89">
        <v>4.1999999999999997E-3</v>
      </c>
      <c r="M137" s="88"/>
      <c r="N137" s="88"/>
      <c r="O137" s="88"/>
      <c r="P137" s="88"/>
      <c r="Q137" s="88"/>
      <c r="R137" s="88"/>
      <c r="S137" s="88"/>
      <c r="T137" s="88"/>
      <c r="U137" s="3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</row>
    <row r="138" spans="1:125">
      <c r="A138" s="103"/>
      <c r="B138" s="103"/>
      <c r="C138" s="35" t="s">
        <v>137</v>
      </c>
      <c r="D138" s="35"/>
      <c r="E138" s="114"/>
      <c r="F138" s="114"/>
      <c r="G138" s="57"/>
      <c r="H138" s="57"/>
      <c r="I138" s="57"/>
      <c r="J138" s="35"/>
      <c r="K138" s="35"/>
      <c r="L138" s="89">
        <v>4.1999999999999997E-3</v>
      </c>
      <c r="M138" s="88"/>
      <c r="N138" s="88"/>
      <c r="O138" s="88"/>
      <c r="P138" s="88"/>
      <c r="Q138" s="88"/>
      <c r="R138" s="88"/>
      <c r="S138" s="88"/>
      <c r="T138" s="88"/>
      <c r="U138" s="3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</row>
    <row r="139" spans="1:125">
      <c r="A139" s="103" t="s">
        <v>112</v>
      </c>
      <c r="B139" s="103" t="s">
        <v>185</v>
      </c>
      <c r="C139" s="35" t="s">
        <v>167</v>
      </c>
      <c r="D139" s="35" t="s">
        <v>168</v>
      </c>
      <c r="E139" s="114">
        <v>127</v>
      </c>
      <c r="F139" s="114"/>
      <c r="G139" s="57"/>
      <c r="H139" s="57"/>
      <c r="I139" s="57"/>
      <c r="J139" s="35"/>
      <c r="K139" s="35"/>
      <c r="L139" s="35"/>
      <c r="M139" s="88"/>
      <c r="N139" s="88"/>
      <c r="O139" s="88"/>
      <c r="P139" s="88"/>
      <c r="Q139" s="88"/>
      <c r="R139" s="88"/>
      <c r="S139" s="88"/>
      <c r="T139" s="88"/>
      <c r="U139" s="3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</row>
    <row r="140" spans="1:125">
      <c r="A140" s="103"/>
      <c r="B140" s="103"/>
      <c r="C140" s="35" t="s">
        <v>169</v>
      </c>
      <c r="D140" s="35"/>
      <c r="E140" s="114">
        <v>125</v>
      </c>
      <c r="F140" s="114"/>
      <c r="G140" s="57"/>
      <c r="H140" s="57"/>
      <c r="I140" s="57"/>
      <c r="J140" s="35"/>
      <c r="K140" s="35"/>
      <c r="L140" s="35"/>
      <c r="M140" s="88"/>
      <c r="N140" s="88"/>
      <c r="O140" s="88"/>
      <c r="P140" s="88"/>
      <c r="Q140" s="88"/>
      <c r="R140" s="88"/>
      <c r="S140" s="88"/>
      <c r="T140" s="88"/>
      <c r="U140" s="3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</row>
    <row r="141" spans="1:125">
      <c r="A141" s="103"/>
      <c r="B141" s="103"/>
      <c r="C141" s="35" t="s">
        <v>170</v>
      </c>
      <c r="D141" s="35" t="s">
        <v>171</v>
      </c>
      <c r="E141" s="114">
        <v>160</v>
      </c>
      <c r="F141" s="114"/>
      <c r="G141" s="57"/>
      <c r="H141" s="57"/>
      <c r="I141" s="57"/>
      <c r="J141" s="35"/>
      <c r="K141" s="35"/>
      <c r="L141" s="35"/>
      <c r="M141" s="88"/>
      <c r="N141" s="88"/>
      <c r="O141" s="88"/>
      <c r="P141" s="88"/>
      <c r="Q141" s="88"/>
      <c r="R141" s="88"/>
      <c r="S141" s="88"/>
      <c r="T141" s="88"/>
      <c r="U141" s="3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</row>
    <row r="142" spans="1:125">
      <c r="A142" s="103"/>
      <c r="B142" s="103"/>
      <c r="C142" s="35" t="s">
        <v>172</v>
      </c>
      <c r="D142" s="35"/>
      <c r="E142" s="114">
        <v>160</v>
      </c>
      <c r="F142" s="114"/>
      <c r="G142" s="57"/>
      <c r="H142" s="57"/>
      <c r="I142" s="57"/>
      <c r="J142" s="35"/>
      <c r="K142" s="35"/>
      <c r="L142" s="35"/>
      <c r="M142" s="88"/>
      <c r="N142" s="88"/>
      <c r="O142" s="88"/>
      <c r="P142" s="88"/>
      <c r="Q142" s="88"/>
      <c r="R142" s="88"/>
      <c r="S142" s="88"/>
      <c r="T142" s="88"/>
      <c r="U142" s="3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</row>
    <row r="143" spans="1:125">
      <c r="A143" s="103"/>
      <c r="B143" s="103"/>
      <c r="C143" s="35" t="s">
        <v>173</v>
      </c>
      <c r="D143" s="35" t="s">
        <v>171</v>
      </c>
      <c r="E143" s="114">
        <v>160</v>
      </c>
      <c r="F143" s="114"/>
      <c r="G143" s="57"/>
      <c r="H143" s="57"/>
      <c r="I143" s="57"/>
      <c r="J143" s="35"/>
      <c r="K143" s="35"/>
      <c r="L143" s="35"/>
      <c r="M143" s="88"/>
      <c r="N143" s="88"/>
      <c r="O143" s="88"/>
      <c r="P143" s="88"/>
      <c r="Q143" s="88"/>
      <c r="R143" s="88"/>
      <c r="S143" s="88"/>
      <c r="T143" s="88"/>
      <c r="U143" s="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</row>
    <row r="144" spans="1:125">
      <c r="A144" s="103"/>
      <c r="B144" s="103"/>
      <c r="C144" s="35" t="s">
        <v>174</v>
      </c>
      <c r="D144" s="35"/>
      <c r="E144" s="114">
        <v>150</v>
      </c>
      <c r="F144" s="114"/>
      <c r="G144" s="57"/>
      <c r="H144" s="57"/>
      <c r="I144" s="57"/>
      <c r="J144" s="35"/>
      <c r="K144" s="35"/>
      <c r="L144" s="35"/>
      <c r="M144" s="88"/>
      <c r="N144" s="88"/>
      <c r="O144" s="88"/>
      <c r="P144" s="88"/>
      <c r="Q144" s="88"/>
      <c r="R144" s="88"/>
      <c r="S144" s="88"/>
      <c r="T144" s="88"/>
      <c r="U144" s="3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</row>
    <row r="145" spans="1:125">
      <c r="A145" s="103"/>
      <c r="B145" s="103"/>
      <c r="C145" s="35" t="s">
        <v>175</v>
      </c>
      <c r="D145" s="35"/>
      <c r="E145" s="114">
        <v>208</v>
      </c>
      <c r="F145" s="114"/>
      <c r="G145" s="57"/>
      <c r="H145" s="57"/>
      <c r="I145" s="57"/>
      <c r="J145" s="35"/>
      <c r="K145" s="35"/>
      <c r="L145" s="35"/>
      <c r="M145" s="88"/>
      <c r="N145" s="88"/>
      <c r="O145" s="88"/>
      <c r="P145" s="88"/>
      <c r="Q145" s="88"/>
      <c r="R145" s="88"/>
      <c r="S145" s="88"/>
      <c r="T145" s="88"/>
      <c r="U145" s="3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</row>
    <row r="146" spans="1:125">
      <c r="A146" s="103"/>
      <c r="B146" s="103"/>
      <c r="C146" s="35" t="s">
        <v>176</v>
      </c>
      <c r="D146" s="35" t="s">
        <v>171</v>
      </c>
      <c r="E146" s="114">
        <v>200</v>
      </c>
      <c r="F146" s="114"/>
      <c r="G146" s="57"/>
      <c r="H146" s="57"/>
      <c r="I146" s="57"/>
      <c r="J146" s="35"/>
      <c r="K146" s="35"/>
      <c r="L146" s="35"/>
      <c r="M146" s="88"/>
      <c r="N146" s="88"/>
      <c r="O146" s="88"/>
      <c r="P146" s="88"/>
      <c r="Q146" s="88"/>
      <c r="R146" s="88"/>
      <c r="S146" s="88"/>
      <c r="T146" s="88"/>
      <c r="U146" s="3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</row>
    <row r="147" spans="1:125">
      <c r="A147" s="103" t="s">
        <v>113</v>
      </c>
      <c r="B147" s="103" t="s">
        <v>114</v>
      </c>
      <c r="C147" s="35" t="s">
        <v>177</v>
      </c>
      <c r="D147" s="35"/>
      <c r="E147" s="114">
        <v>160</v>
      </c>
      <c r="F147" s="114"/>
      <c r="G147" s="53"/>
      <c r="H147" s="53"/>
      <c r="I147" s="57"/>
      <c r="J147" s="35"/>
      <c r="K147" s="35"/>
      <c r="L147" s="35"/>
      <c r="M147" s="88"/>
      <c r="N147" s="88"/>
      <c r="O147" s="88"/>
      <c r="P147" s="88"/>
      <c r="Q147" s="88"/>
      <c r="R147" s="88"/>
      <c r="S147" s="88"/>
      <c r="T147" s="88"/>
      <c r="U147" s="3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</row>
    <row r="148" spans="1:125">
      <c r="A148" s="103"/>
      <c r="B148" s="103"/>
      <c r="C148" s="35" t="s">
        <v>178</v>
      </c>
      <c r="D148" s="35"/>
      <c r="E148" s="114">
        <v>170</v>
      </c>
      <c r="F148" s="114"/>
      <c r="G148" s="57"/>
      <c r="H148" s="57"/>
      <c r="I148" s="57"/>
      <c r="J148" s="35"/>
      <c r="K148" s="35"/>
      <c r="L148" s="35"/>
      <c r="M148" s="88"/>
      <c r="N148" s="88"/>
      <c r="O148" s="88"/>
      <c r="P148" s="88"/>
      <c r="Q148" s="88"/>
      <c r="R148" s="88"/>
      <c r="S148" s="88"/>
      <c r="T148" s="88"/>
      <c r="U148" s="3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</row>
    <row r="149" spans="1:125">
      <c r="A149" s="103"/>
      <c r="B149" s="103"/>
      <c r="C149" s="35" t="s">
        <v>179</v>
      </c>
      <c r="D149" s="35"/>
      <c r="E149" s="114">
        <v>175</v>
      </c>
      <c r="F149" s="114"/>
      <c r="G149" s="57"/>
      <c r="H149" s="57"/>
      <c r="I149" s="57"/>
      <c r="J149" s="35"/>
      <c r="K149" s="35"/>
      <c r="L149" s="35"/>
      <c r="M149" s="88"/>
      <c r="N149" s="88"/>
      <c r="O149" s="88"/>
      <c r="P149" s="88"/>
      <c r="Q149" s="88"/>
      <c r="R149" s="88"/>
      <c r="S149" s="88"/>
      <c r="T149" s="88"/>
      <c r="U149" s="3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</row>
    <row r="150" spans="1:125">
      <c r="A150" s="103"/>
      <c r="B150" s="103"/>
      <c r="C150" s="35" t="s">
        <v>180</v>
      </c>
      <c r="D150" s="35"/>
      <c r="E150" s="114">
        <v>155</v>
      </c>
      <c r="F150" s="114"/>
      <c r="G150" s="57"/>
      <c r="H150" s="57"/>
      <c r="I150" s="57"/>
      <c r="J150" s="35"/>
      <c r="K150" s="35"/>
      <c r="L150" s="35"/>
      <c r="M150" s="88"/>
      <c r="N150" s="88"/>
      <c r="O150" s="88"/>
      <c r="P150" s="88"/>
      <c r="Q150" s="88"/>
      <c r="R150" s="88"/>
      <c r="S150" s="88"/>
      <c r="T150" s="88"/>
      <c r="U150" s="3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</row>
    <row r="151" spans="1:125">
      <c r="A151" s="103"/>
      <c r="B151" s="103"/>
      <c r="C151" s="35" t="s">
        <v>607</v>
      </c>
      <c r="D151" s="35"/>
      <c r="E151" s="114">
        <v>290</v>
      </c>
      <c r="F151" s="114"/>
      <c r="G151" s="57"/>
      <c r="H151" s="57"/>
      <c r="I151" s="57"/>
      <c r="J151" s="35"/>
      <c r="K151" s="35"/>
      <c r="L151" s="35"/>
      <c r="M151" s="88"/>
      <c r="N151" s="88"/>
      <c r="O151" s="88"/>
      <c r="P151" s="88"/>
      <c r="Q151" s="88"/>
      <c r="R151" s="88"/>
      <c r="S151" s="88"/>
      <c r="T151" s="88"/>
      <c r="U151" s="3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</row>
    <row r="152" spans="1:125" s="25" customFormat="1">
      <c r="A152" s="103"/>
      <c r="B152" s="103"/>
      <c r="C152" s="35" t="s">
        <v>608</v>
      </c>
      <c r="D152" s="35"/>
      <c r="E152" s="114">
        <v>140</v>
      </c>
      <c r="F152" s="114"/>
      <c r="G152" s="57"/>
      <c r="H152" s="57"/>
      <c r="I152" s="57"/>
      <c r="J152" s="35"/>
      <c r="K152" s="35"/>
      <c r="L152" s="35"/>
      <c r="M152" s="88"/>
      <c r="N152" s="88"/>
      <c r="O152" s="88"/>
      <c r="P152" s="88"/>
      <c r="Q152" s="88"/>
      <c r="R152" s="88"/>
      <c r="S152" s="88"/>
      <c r="T152" s="88"/>
      <c r="U152" s="24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</row>
    <row r="153" spans="1:125">
      <c r="A153" s="121" t="s">
        <v>550</v>
      </c>
      <c r="B153" s="121" t="s">
        <v>185</v>
      </c>
      <c r="C153" s="90" t="s">
        <v>609</v>
      </c>
      <c r="D153" s="90"/>
      <c r="E153" s="120">
        <v>137</v>
      </c>
      <c r="F153" s="120"/>
      <c r="G153" s="57"/>
      <c r="H153" s="57"/>
      <c r="I153" s="57"/>
      <c r="J153" s="35"/>
      <c r="K153" s="35"/>
      <c r="L153" s="35"/>
      <c r="M153" s="88"/>
      <c r="N153" s="88"/>
      <c r="O153" s="88"/>
      <c r="P153" s="88"/>
      <c r="Q153" s="88"/>
      <c r="R153" s="88"/>
      <c r="S153" s="88"/>
      <c r="T153" s="88"/>
      <c r="U153" s="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</row>
    <row r="154" spans="1:125">
      <c r="A154" s="121"/>
      <c r="B154" s="121"/>
      <c r="C154" s="90" t="s">
        <v>8</v>
      </c>
      <c r="D154" s="90"/>
      <c r="E154" s="120">
        <v>330</v>
      </c>
      <c r="F154" s="120"/>
      <c r="G154" s="57"/>
      <c r="H154" s="57"/>
      <c r="I154" s="57"/>
      <c r="J154" s="35"/>
      <c r="K154" s="35"/>
      <c r="L154" s="35"/>
      <c r="M154" s="88"/>
      <c r="N154" s="88"/>
      <c r="O154" s="88"/>
      <c r="P154" s="88"/>
      <c r="Q154" s="88"/>
      <c r="R154" s="88"/>
      <c r="S154" s="88"/>
      <c r="T154" s="88"/>
      <c r="U154" s="3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</row>
    <row r="155" spans="1:125">
      <c r="A155" s="121"/>
      <c r="B155" s="121"/>
      <c r="C155" s="90" t="s">
        <v>149</v>
      </c>
      <c r="D155" s="90"/>
      <c r="E155" s="120">
        <v>262</v>
      </c>
      <c r="F155" s="120"/>
      <c r="G155" s="57"/>
      <c r="H155" s="57"/>
      <c r="I155" s="57"/>
      <c r="J155" s="35"/>
      <c r="K155" s="35"/>
      <c r="L155" s="35"/>
      <c r="M155" s="88"/>
      <c r="N155" s="88"/>
      <c r="O155" s="88"/>
      <c r="P155" s="88"/>
      <c r="Q155" s="88"/>
      <c r="R155" s="88"/>
      <c r="S155" s="88"/>
      <c r="T155" s="88"/>
      <c r="U155" s="3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</row>
    <row r="156" spans="1:125">
      <c r="A156" s="121"/>
      <c r="B156" s="121"/>
      <c r="C156" s="90" t="s">
        <v>148</v>
      </c>
      <c r="D156" s="90"/>
      <c r="E156" s="120">
        <v>289</v>
      </c>
      <c r="F156" s="120"/>
      <c r="G156" s="57"/>
      <c r="H156" s="57"/>
      <c r="I156" s="57"/>
      <c r="J156" s="35"/>
      <c r="K156" s="35"/>
      <c r="L156" s="35"/>
      <c r="M156" s="88"/>
      <c r="N156" s="88"/>
      <c r="O156" s="88"/>
      <c r="P156" s="88"/>
      <c r="Q156" s="88"/>
      <c r="R156" s="88"/>
      <c r="S156" s="88"/>
      <c r="T156" s="88"/>
      <c r="U156" s="3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</row>
    <row r="157" spans="1:125">
      <c r="A157" s="103" t="s">
        <v>551</v>
      </c>
      <c r="B157" s="103" t="s">
        <v>352</v>
      </c>
      <c r="C157" s="35" t="s">
        <v>197</v>
      </c>
      <c r="D157" s="35"/>
      <c r="E157" s="114"/>
      <c r="F157" s="114"/>
      <c r="G157" s="57"/>
      <c r="H157" s="57"/>
      <c r="I157" s="57"/>
      <c r="J157" s="35"/>
      <c r="K157" s="35"/>
      <c r="L157" s="35" t="s">
        <v>198</v>
      </c>
      <c r="M157" s="88"/>
      <c r="N157" s="88"/>
      <c r="O157" s="88"/>
      <c r="P157" s="88"/>
      <c r="Q157" s="88"/>
      <c r="R157" s="88"/>
      <c r="S157" s="88"/>
      <c r="T157" s="88"/>
      <c r="U157" s="28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</row>
    <row r="158" spans="1:125">
      <c r="A158" s="103"/>
      <c r="B158" s="103"/>
      <c r="C158" s="35" t="s">
        <v>199</v>
      </c>
      <c r="D158" s="35"/>
      <c r="E158" s="114"/>
      <c r="F158" s="114"/>
      <c r="G158" s="57"/>
      <c r="H158" s="57"/>
      <c r="I158" s="57"/>
      <c r="J158" s="35"/>
      <c r="K158" s="35"/>
      <c r="L158" s="35" t="s">
        <v>703</v>
      </c>
      <c r="M158" s="88"/>
      <c r="N158" s="88"/>
      <c r="O158" s="88"/>
      <c r="P158" s="88"/>
      <c r="Q158" s="88"/>
      <c r="R158" s="88"/>
      <c r="S158" s="88"/>
      <c r="T158" s="88"/>
      <c r="U158" s="2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</row>
    <row r="159" spans="1:125">
      <c r="A159" s="103"/>
      <c r="B159" s="103"/>
      <c r="C159" s="35" t="s">
        <v>8</v>
      </c>
      <c r="D159" s="35"/>
      <c r="E159" s="114"/>
      <c r="F159" s="114"/>
      <c r="G159" s="57"/>
      <c r="H159" s="57"/>
      <c r="I159" s="57"/>
      <c r="J159" s="35"/>
      <c r="K159" s="35"/>
      <c r="L159" s="35" t="s">
        <v>704</v>
      </c>
      <c r="M159" s="88"/>
      <c r="N159" s="88"/>
      <c r="O159" s="88"/>
      <c r="P159" s="88"/>
      <c r="Q159" s="88"/>
      <c r="R159" s="88"/>
      <c r="S159" s="88"/>
      <c r="T159" s="88"/>
      <c r="U159" s="28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</row>
    <row r="160" spans="1:125">
      <c r="A160" s="103" t="s">
        <v>187</v>
      </c>
      <c r="B160" s="103" t="s">
        <v>188</v>
      </c>
      <c r="C160" s="35" t="s">
        <v>192</v>
      </c>
      <c r="D160" s="35" t="s">
        <v>610</v>
      </c>
      <c r="E160" s="114">
        <v>177</v>
      </c>
      <c r="F160" s="114"/>
      <c r="G160" s="57"/>
      <c r="H160" s="57"/>
      <c r="I160" s="57"/>
      <c r="J160" s="35"/>
      <c r="K160" s="35"/>
      <c r="L160" s="35"/>
      <c r="M160" s="88"/>
      <c r="N160" s="88"/>
      <c r="O160" s="88"/>
      <c r="P160" s="88"/>
      <c r="Q160" s="88"/>
      <c r="R160" s="88"/>
      <c r="S160" s="88"/>
      <c r="T160" s="88"/>
      <c r="U160" s="28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</row>
    <row r="161" spans="1:125">
      <c r="A161" s="103"/>
      <c r="B161" s="103"/>
      <c r="C161" s="35" t="s">
        <v>193</v>
      </c>
      <c r="D161" s="35"/>
      <c r="E161" s="114">
        <v>195</v>
      </c>
      <c r="F161" s="114"/>
      <c r="G161" s="57"/>
      <c r="H161" s="57"/>
      <c r="I161" s="57"/>
      <c r="J161" s="35"/>
      <c r="K161" s="35"/>
      <c r="L161" s="35"/>
      <c r="M161" s="88"/>
      <c r="N161" s="88"/>
      <c r="O161" s="88"/>
      <c r="P161" s="88"/>
      <c r="Q161" s="88"/>
      <c r="R161" s="88"/>
      <c r="S161" s="88"/>
      <c r="T161" s="88"/>
      <c r="U161" s="3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</row>
    <row r="162" spans="1:125">
      <c r="A162" s="103"/>
      <c r="B162" s="103"/>
      <c r="C162" s="35" t="s">
        <v>194</v>
      </c>
      <c r="D162" s="35"/>
      <c r="E162" s="114">
        <v>197</v>
      </c>
      <c r="F162" s="114"/>
      <c r="G162" s="57"/>
      <c r="H162" s="57"/>
      <c r="I162" s="57"/>
      <c r="J162" s="35"/>
      <c r="K162" s="35"/>
      <c r="L162" s="35"/>
      <c r="M162" s="88"/>
      <c r="N162" s="88"/>
      <c r="O162" s="88"/>
      <c r="P162" s="88"/>
      <c r="Q162" s="88"/>
      <c r="R162" s="88"/>
      <c r="S162" s="88"/>
      <c r="T162" s="88"/>
      <c r="U162" s="3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</row>
    <row r="163" spans="1:125">
      <c r="A163" s="103"/>
      <c r="B163" s="103"/>
      <c r="C163" s="35" t="s">
        <v>195</v>
      </c>
      <c r="D163" s="35"/>
      <c r="E163" s="114">
        <v>205</v>
      </c>
      <c r="F163" s="114"/>
      <c r="G163" s="57"/>
      <c r="H163" s="57"/>
      <c r="I163" s="57"/>
      <c r="J163" s="35"/>
      <c r="K163" s="35"/>
      <c r="L163" s="35"/>
      <c r="M163" s="88"/>
      <c r="N163" s="88"/>
      <c r="O163" s="88"/>
      <c r="P163" s="88"/>
      <c r="Q163" s="88"/>
      <c r="R163" s="88"/>
      <c r="S163" s="88"/>
      <c r="T163" s="88"/>
      <c r="U163" s="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</row>
    <row r="164" spans="1:125">
      <c r="A164" s="103"/>
      <c r="B164" s="103"/>
      <c r="C164" s="35" t="s">
        <v>196</v>
      </c>
      <c r="D164" s="35"/>
      <c r="E164" s="114">
        <v>550</v>
      </c>
      <c r="F164" s="114"/>
      <c r="G164" s="57"/>
      <c r="H164" s="57"/>
      <c r="I164" s="57"/>
      <c r="J164" s="35"/>
      <c r="K164" s="35"/>
      <c r="L164" s="35"/>
      <c r="M164" s="88"/>
      <c r="N164" s="88"/>
      <c r="O164" s="88"/>
      <c r="P164" s="88"/>
      <c r="Q164" s="88"/>
      <c r="R164" s="88"/>
      <c r="S164" s="88"/>
      <c r="T164" s="88"/>
      <c r="U164" s="3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</row>
    <row r="165" spans="1:125">
      <c r="A165" s="35" t="s">
        <v>189</v>
      </c>
      <c r="B165" s="35" t="s">
        <v>237</v>
      </c>
      <c r="C165" s="35" t="s">
        <v>5</v>
      </c>
      <c r="D165" s="35"/>
      <c r="E165" s="114">
        <v>251</v>
      </c>
      <c r="F165" s="114"/>
      <c r="G165" s="57"/>
      <c r="H165" s="57"/>
      <c r="I165" s="57"/>
      <c r="J165" s="35"/>
      <c r="K165" s="35"/>
      <c r="L165" s="35"/>
      <c r="M165" s="88"/>
      <c r="N165" s="88"/>
      <c r="O165" s="88"/>
      <c r="P165" s="88"/>
      <c r="Q165" s="88"/>
      <c r="R165" s="88"/>
      <c r="S165" s="88"/>
      <c r="T165" s="88"/>
      <c r="U165" s="18"/>
      <c r="V165" s="122"/>
      <c r="W165" s="122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</row>
    <row r="166" spans="1:125">
      <c r="A166" s="103" t="s">
        <v>552</v>
      </c>
      <c r="B166" s="103" t="s">
        <v>185</v>
      </c>
      <c r="C166" s="35" t="s">
        <v>200</v>
      </c>
      <c r="D166" s="35"/>
      <c r="E166" s="114"/>
      <c r="F166" s="114"/>
      <c r="G166" s="57"/>
      <c r="H166" s="57"/>
      <c r="I166" s="57"/>
      <c r="J166" s="35"/>
      <c r="K166" s="35"/>
      <c r="L166" s="35">
        <v>0.26900000000000002</v>
      </c>
      <c r="M166" s="88"/>
      <c r="N166" s="88"/>
      <c r="O166" s="88"/>
      <c r="P166" s="88"/>
      <c r="Q166" s="88"/>
      <c r="R166" s="88"/>
      <c r="S166" s="88"/>
      <c r="T166" s="88"/>
      <c r="U166" s="18"/>
      <c r="V166" s="122"/>
      <c r="W166" s="122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</row>
    <row r="167" spans="1:125">
      <c r="A167" s="103"/>
      <c r="B167" s="103"/>
      <c r="C167" s="35" t="s">
        <v>201</v>
      </c>
      <c r="D167" s="35"/>
      <c r="E167" s="114"/>
      <c r="F167" s="114"/>
      <c r="G167" s="57"/>
      <c r="H167" s="57"/>
      <c r="I167" s="57"/>
      <c r="J167" s="35"/>
      <c r="K167" s="35"/>
      <c r="L167" s="35">
        <v>1.4570000000000001</v>
      </c>
      <c r="M167" s="88"/>
      <c r="N167" s="88"/>
      <c r="O167" s="88"/>
      <c r="P167" s="88"/>
      <c r="Q167" s="88"/>
      <c r="R167" s="88"/>
      <c r="S167" s="88"/>
      <c r="T167" s="88"/>
      <c r="U167" s="18"/>
      <c r="V167" s="122"/>
      <c r="W167" s="122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</row>
    <row r="168" spans="1:125">
      <c r="A168" s="103"/>
      <c r="B168" s="103"/>
      <c r="C168" s="35" t="s">
        <v>200</v>
      </c>
      <c r="D168" s="35"/>
      <c r="E168" s="114"/>
      <c r="F168" s="114"/>
      <c r="G168" s="57"/>
      <c r="H168" s="57"/>
      <c r="I168" s="57"/>
      <c r="J168" s="35"/>
      <c r="K168" s="35"/>
      <c r="L168" s="35">
        <v>0.32500000000000001</v>
      </c>
      <c r="M168" s="88"/>
      <c r="N168" s="88"/>
      <c r="O168" s="88"/>
      <c r="P168" s="88"/>
      <c r="Q168" s="88"/>
      <c r="R168" s="88"/>
      <c r="S168" s="88"/>
      <c r="T168" s="88"/>
      <c r="U168" s="18"/>
      <c r="V168" s="122"/>
      <c r="W168" s="122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</row>
    <row r="169" spans="1:125">
      <c r="A169" s="103"/>
      <c r="B169" s="103"/>
      <c r="C169" s="35" t="s">
        <v>202</v>
      </c>
      <c r="D169" s="35"/>
      <c r="E169" s="114"/>
      <c r="F169" s="114"/>
      <c r="G169" s="57"/>
      <c r="H169" s="57"/>
      <c r="I169" s="57"/>
      <c r="J169" s="35"/>
      <c r="K169" s="35"/>
      <c r="L169" s="35">
        <v>0.23699999999999999</v>
      </c>
      <c r="M169" s="88"/>
      <c r="N169" s="88"/>
      <c r="O169" s="88"/>
      <c r="P169" s="88"/>
      <c r="Q169" s="88"/>
      <c r="R169" s="88"/>
      <c r="S169" s="88"/>
      <c r="T169" s="88"/>
      <c r="U169" s="18"/>
      <c r="V169"/>
      <c r="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</row>
    <row r="170" spans="1:125">
      <c r="A170" s="103"/>
      <c r="B170" s="103"/>
      <c r="C170" s="35" t="s">
        <v>203</v>
      </c>
      <c r="D170" s="35"/>
      <c r="E170" s="114"/>
      <c r="F170" s="114"/>
      <c r="G170" s="57"/>
      <c r="H170" s="57"/>
      <c r="I170" s="57"/>
      <c r="J170" s="35"/>
      <c r="K170" s="35"/>
      <c r="L170" s="35">
        <v>2.0569999999999999</v>
      </c>
      <c r="M170" s="88"/>
      <c r="N170" s="88"/>
      <c r="O170" s="88"/>
      <c r="P170" s="88"/>
      <c r="Q170" s="88"/>
      <c r="R170" s="88"/>
      <c r="S170" s="88"/>
      <c r="T170" s="88"/>
      <c r="U170" s="18"/>
      <c r="V170"/>
      <c r="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</row>
    <row r="171" spans="1:125">
      <c r="A171" s="103"/>
      <c r="B171" s="103"/>
      <c r="C171" s="35" t="s">
        <v>202</v>
      </c>
      <c r="D171" s="35"/>
      <c r="E171" s="114"/>
      <c r="F171" s="114"/>
      <c r="G171" s="57"/>
      <c r="H171" s="57"/>
      <c r="I171" s="57"/>
      <c r="J171" s="35"/>
      <c r="K171" s="35"/>
      <c r="L171" s="35">
        <v>0.82099999999999995</v>
      </c>
      <c r="M171" s="88"/>
      <c r="N171" s="88"/>
      <c r="O171" s="88"/>
      <c r="P171" s="88"/>
      <c r="Q171" s="88"/>
      <c r="R171" s="88"/>
      <c r="S171" s="88"/>
      <c r="T171" s="88"/>
      <c r="U171" s="18"/>
      <c r="V171"/>
      <c r="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</row>
    <row r="172" spans="1:125">
      <c r="A172" s="103" t="s">
        <v>553</v>
      </c>
      <c r="B172" s="103" t="s">
        <v>191</v>
      </c>
      <c r="C172" s="35" t="s">
        <v>204</v>
      </c>
      <c r="D172" s="35"/>
      <c r="E172" s="114">
        <v>410</v>
      </c>
      <c r="F172" s="114"/>
      <c r="G172" s="57"/>
      <c r="H172" s="57"/>
      <c r="I172" s="57"/>
      <c r="J172" s="35"/>
      <c r="K172" s="35"/>
      <c r="L172" s="35"/>
      <c r="M172" s="88"/>
      <c r="N172" s="88"/>
      <c r="O172" s="88"/>
      <c r="P172" s="88"/>
      <c r="Q172" s="88"/>
      <c r="R172" s="88"/>
      <c r="S172" s="88"/>
      <c r="T172" s="88"/>
      <c r="U172" s="18"/>
      <c r="V172"/>
      <c r="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</row>
    <row r="173" spans="1:125">
      <c r="A173" s="103"/>
      <c r="B173" s="103"/>
      <c r="C173" s="35" t="s">
        <v>205</v>
      </c>
      <c r="D173" s="35"/>
      <c r="E173" s="114">
        <v>390</v>
      </c>
      <c r="F173" s="114"/>
      <c r="G173" s="57"/>
      <c r="H173" s="57"/>
      <c r="I173" s="57"/>
      <c r="J173" s="35"/>
      <c r="K173" s="35"/>
      <c r="L173" s="35"/>
      <c r="M173" s="88"/>
      <c r="N173" s="88"/>
      <c r="O173" s="88"/>
      <c r="P173" s="88"/>
      <c r="Q173" s="88"/>
      <c r="R173" s="88"/>
      <c r="S173" s="88"/>
      <c r="T173" s="88"/>
      <c r="U173" s="18"/>
      <c r="V173"/>
      <c r="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</row>
    <row r="174" spans="1:125">
      <c r="A174" s="103"/>
      <c r="B174" s="103"/>
      <c r="C174" s="35" t="s">
        <v>206</v>
      </c>
      <c r="D174" s="35"/>
      <c r="E174" s="114">
        <v>285</v>
      </c>
      <c r="F174" s="114"/>
      <c r="G174" s="57"/>
      <c r="H174" s="57"/>
      <c r="I174" s="57"/>
      <c r="J174" s="35"/>
      <c r="K174" s="35"/>
      <c r="L174" s="35"/>
      <c r="M174" s="88"/>
      <c r="N174" s="88"/>
      <c r="O174" s="88"/>
      <c r="P174" s="88"/>
      <c r="Q174" s="88"/>
      <c r="R174" s="88"/>
      <c r="S174" s="88"/>
      <c r="T174" s="88"/>
      <c r="U174" s="18"/>
      <c r="V174"/>
      <c r="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</row>
    <row r="175" spans="1:125">
      <c r="A175" s="103"/>
      <c r="B175" s="103"/>
      <c r="C175" s="35" t="s">
        <v>207</v>
      </c>
      <c r="D175" s="35"/>
      <c r="E175" s="114">
        <v>280</v>
      </c>
      <c r="F175" s="114"/>
      <c r="G175" s="57"/>
      <c r="H175" s="57"/>
      <c r="I175" s="57"/>
      <c r="J175" s="35"/>
      <c r="K175" s="35"/>
      <c r="L175" s="35"/>
      <c r="M175" s="88"/>
      <c r="N175" s="88"/>
      <c r="O175" s="88"/>
      <c r="P175" s="88"/>
      <c r="Q175" s="88"/>
      <c r="R175" s="88"/>
      <c r="S175" s="88"/>
      <c r="T175" s="88"/>
      <c r="U175"/>
      <c r="V175"/>
      <c r="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</row>
    <row r="176" spans="1:125">
      <c r="A176" s="103"/>
      <c r="B176" s="103"/>
      <c r="C176" s="35" t="s">
        <v>208</v>
      </c>
      <c r="D176" s="35"/>
      <c r="E176" s="114">
        <v>305</v>
      </c>
      <c r="F176" s="114"/>
      <c r="G176" s="57"/>
      <c r="H176" s="57"/>
      <c r="I176" s="57"/>
      <c r="J176" s="35"/>
      <c r="K176" s="35"/>
      <c r="L176" s="35"/>
      <c r="M176" s="88"/>
      <c r="N176" s="88"/>
      <c r="O176" s="88"/>
      <c r="P176" s="88"/>
      <c r="Q176" s="88"/>
      <c r="R176" s="88"/>
      <c r="S176" s="88"/>
      <c r="T176" s="88"/>
      <c r="U176" s="3"/>
      <c r="V176"/>
      <c r="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</row>
    <row r="177" spans="1:125">
      <c r="A177" s="103"/>
      <c r="B177" s="103"/>
      <c r="C177" s="35" t="s">
        <v>209</v>
      </c>
      <c r="D177" s="35"/>
      <c r="E177" s="114">
        <v>410</v>
      </c>
      <c r="F177" s="114"/>
      <c r="G177" s="57"/>
      <c r="H177" s="57"/>
      <c r="I177" s="57"/>
      <c r="J177" s="35"/>
      <c r="K177" s="35"/>
      <c r="L177" s="35"/>
      <c r="M177" s="88"/>
      <c r="N177" s="88"/>
      <c r="O177" s="88"/>
      <c r="P177" s="88"/>
      <c r="Q177" s="88"/>
      <c r="R177" s="88"/>
      <c r="S177" s="88"/>
      <c r="T177" s="88"/>
      <c r="U177" s="3"/>
      <c r="V177"/>
      <c r="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</row>
    <row r="178" spans="1:125">
      <c r="A178" s="103"/>
      <c r="B178" s="103"/>
      <c r="C178" s="35" t="s">
        <v>210</v>
      </c>
      <c r="D178" s="35"/>
      <c r="E178" s="114">
        <v>490</v>
      </c>
      <c r="F178" s="114"/>
      <c r="G178" s="57"/>
      <c r="H178" s="57"/>
      <c r="I178" s="57"/>
      <c r="J178" s="35"/>
      <c r="K178" s="35"/>
      <c r="L178" s="35"/>
      <c r="M178" s="88"/>
      <c r="N178" s="88"/>
      <c r="O178" s="88"/>
      <c r="P178" s="88"/>
      <c r="Q178" s="88"/>
      <c r="R178" s="88"/>
      <c r="S178" s="88"/>
      <c r="T178" s="88"/>
      <c r="U178" s="3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</row>
    <row r="179" spans="1:125">
      <c r="A179" s="35" t="s">
        <v>554</v>
      </c>
      <c r="B179" s="35" t="s">
        <v>191</v>
      </c>
      <c r="C179" s="35" t="s">
        <v>7</v>
      </c>
      <c r="D179" s="73" t="s">
        <v>244</v>
      </c>
      <c r="E179" s="114">
        <v>309</v>
      </c>
      <c r="F179" s="114"/>
      <c r="G179" s="57">
        <v>49.2</v>
      </c>
      <c r="H179" s="57">
        <v>0.34399999999999997</v>
      </c>
      <c r="I179" s="57"/>
      <c r="J179" s="35"/>
      <c r="K179" s="35"/>
      <c r="L179" s="57">
        <v>1.9400000000000001E-2</v>
      </c>
      <c r="M179" s="88"/>
      <c r="N179" s="88"/>
      <c r="O179" s="88"/>
      <c r="P179" s="88"/>
      <c r="Q179" s="88"/>
      <c r="R179" s="88"/>
      <c r="S179" s="88"/>
      <c r="T179" s="88"/>
      <c r="U179" s="28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</row>
    <row r="180" spans="1:125">
      <c r="A180" s="35" t="s">
        <v>555</v>
      </c>
      <c r="B180" s="35" t="s">
        <v>185</v>
      </c>
      <c r="C180" s="35" t="s">
        <v>7</v>
      </c>
      <c r="D180" s="73" t="s">
        <v>245</v>
      </c>
      <c r="E180" s="114">
        <v>257</v>
      </c>
      <c r="F180" s="114"/>
      <c r="G180" s="57"/>
      <c r="H180" s="57"/>
      <c r="I180" s="57"/>
      <c r="J180" s="35"/>
      <c r="K180" s="35"/>
      <c r="L180" s="57">
        <v>2.8000000000000001E-2</v>
      </c>
      <c r="M180" s="88"/>
      <c r="N180" s="88"/>
      <c r="O180" s="88"/>
      <c r="P180" s="88"/>
      <c r="Q180" s="88"/>
      <c r="R180" s="88"/>
      <c r="S180" s="88"/>
      <c r="T180" s="88"/>
      <c r="U180" s="28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</row>
    <row r="181" spans="1:125">
      <c r="A181" s="73" t="s">
        <v>556</v>
      </c>
      <c r="B181" s="35" t="s">
        <v>191</v>
      </c>
      <c r="C181" s="35" t="s">
        <v>7</v>
      </c>
      <c r="D181" s="73" t="s">
        <v>244</v>
      </c>
      <c r="E181" s="114">
        <v>310</v>
      </c>
      <c r="F181" s="114"/>
      <c r="G181" s="57">
        <v>49.2</v>
      </c>
      <c r="H181" s="57">
        <v>0.34</v>
      </c>
      <c r="I181" s="57"/>
      <c r="J181" s="35"/>
      <c r="K181" s="35"/>
      <c r="L181" s="35"/>
      <c r="M181" s="88"/>
      <c r="N181" s="88"/>
      <c r="O181" s="88"/>
      <c r="P181" s="88"/>
      <c r="Q181" s="88"/>
      <c r="R181" s="88"/>
      <c r="S181" s="88"/>
      <c r="T181" s="88"/>
      <c r="U181" s="28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</row>
    <row r="182" spans="1:125">
      <c r="A182" s="103" t="s">
        <v>232</v>
      </c>
      <c r="B182" s="103" t="s">
        <v>27</v>
      </c>
      <c r="C182" s="103" t="s">
        <v>6</v>
      </c>
      <c r="D182" s="35" t="s">
        <v>611</v>
      </c>
      <c r="E182" s="114">
        <v>167</v>
      </c>
      <c r="F182" s="114"/>
      <c r="G182" s="57"/>
      <c r="H182" s="57"/>
      <c r="I182" s="57"/>
      <c r="J182" s="35"/>
      <c r="K182" s="35"/>
      <c r="L182" s="35"/>
      <c r="M182" s="88"/>
      <c r="N182" s="88"/>
      <c r="O182" s="88"/>
      <c r="P182" s="88"/>
      <c r="Q182" s="88"/>
      <c r="R182" s="88"/>
      <c r="S182" s="88"/>
      <c r="T182" s="88"/>
      <c r="U182" s="3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</row>
    <row r="183" spans="1:125">
      <c r="A183" s="103"/>
      <c r="B183" s="103"/>
      <c r="C183" s="103"/>
      <c r="D183" s="35">
        <v>23</v>
      </c>
      <c r="E183" s="114">
        <v>160</v>
      </c>
      <c r="F183" s="114"/>
      <c r="G183" s="57"/>
      <c r="H183" s="57"/>
      <c r="I183" s="57"/>
      <c r="J183" s="35"/>
      <c r="K183" s="35"/>
      <c r="L183" s="35"/>
      <c r="M183" s="88"/>
      <c r="N183" s="88"/>
      <c r="O183" s="88"/>
      <c r="P183" s="88"/>
      <c r="Q183" s="88"/>
      <c r="R183" s="88"/>
      <c r="S183" s="88"/>
      <c r="T183" s="88"/>
      <c r="U183" s="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</row>
    <row r="184" spans="1:125">
      <c r="A184" s="103"/>
      <c r="B184" s="103"/>
      <c r="C184" s="103"/>
      <c r="D184" s="35">
        <v>35</v>
      </c>
      <c r="E184" s="114">
        <v>157</v>
      </c>
      <c r="F184" s="114"/>
      <c r="G184" s="57"/>
      <c r="H184" s="57"/>
      <c r="I184" s="57"/>
      <c r="J184" s="35"/>
      <c r="K184" s="35"/>
      <c r="L184" s="35"/>
      <c r="M184" s="88"/>
      <c r="N184" s="88"/>
      <c r="O184" s="88"/>
      <c r="P184" s="88"/>
      <c r="Q184" s="88"/>
      <c r="R184" s="88"/>
      <c r="S184" s="88"/>
      <c r="T184" s="88"/>
      <c r="U184" s="3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</row>
    <row r="185" spans="1:125">
      <c r="A185" s="103"/>
      <c r="B185" s="103"/>
      <c r="C185" s="103"/>
      <c r="D185" s="35">
        <v>50</v>
      </c>
      <c r="E185" s="114">
        <v>190</v>
      </c>
      <c r="F185" s="114"/>
      <c r="G185" s="57"/>
      <c r="H185" s="57"/>
      <c r="I185" s="57"/>
      <c r="J185" s="35"/>
      <c r="K185" s="35"/>
      <c r="L185" s="35"/>
      <c r="M185" s="88"/>
      <c r="N185" s="88"/>
      <c r="O185" s="88"/>
      <c r="P185" s="88"/>
      <c r="Q185" s="88"/>
      <c r="R185" s="88"/>
      <c r="S185" s="88"/>
      <c r="T185" s="88"/>
      <c r="U185" s="3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</row>
    <row r="186" spans="1:125">
      <c r="A186" s="103"/>
      <c r="B186" s="103" t="s">
        <v>237</v>
      </c>
      <c r="C186" s="103"/>
      <c r="D186" s="35" t="s">
        <v>611</v>
      </c>
      <c r="E186" s="114">
        <v>210</v>
      </c>
      <c r="F186" s="114"/>
      <c r="G186" s="57"/>
      <c r="H186" s="57"/>
      <c r="I186" s="57"/>
      <c r="J186" s="35"/>
      <c r="K186" s="35"/>
      <c r="L186" s="35"/>
      <c r="M186" s="88"/>
      <c r="N186" s="88"/>
      <c r="O186" s="88"/>
      <c r="P186" s="88"/>
      <c r="Q186" s="88"/>
      <c r="R186" s="88"/>
      <c r="S186" s="88"/>
      <c r="T186" s="88"/>
      <c r="U186" s="3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</row>
    <row r="187" spans="1:125">
      <c r="A187" s="103"/>
      <c r="B187" s="103"/>
      <c r="C187" s="103"/>
      <c r="D187" s="35">
        <v>23</v>
      </c>
      <c r="E187" s="114">
        <v>188</v>
      </c>
      <c r="F187" s="114"/>
      <c r="G187" s="57"/>
      <c r="H187" s="57"/>
      <c r="I187" s="57"/>
      <c r="J187" s="35"/>
      <c r="K187" s="35"/>
      <c r="L187" s="35"/>
      <c r="M187" s="88"/>
      <c r="N187" s="88"/>
      <c r="O187" s="88"/>
      <c r="P187" s="88"/>
      <c r="Q187" s="88"/>
      <c r="R187" s="88"/>
      <c r="S187" s="88"/>
      <c r="T187" s="88"/>
      <c r="U187" s="3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</row>
    <row r="188" spans="1:125">
      <c r="A188" s="103"/>
      <c r="B188" s="103"/>
      <c r="C188" s="103"/>
      <c r="D188" s="35">
        <v>35</v>
      </c>
      <c r="E188" s="114">
        <v>180</v>
      </c>
      <c r="F188" s="114"/>
      <c r="G188" s="57"/>
      <c r="H188" s="57"/>
      <c r="I188" s="57"/>
      <c r="J188" s="35"/>
      <c r="K188" s="35"/>
      <c r="L188" s="35"/>
      <c r="M188" s="88"/>
      <c r="N188" s="88"/>
      <c r="O188" s="88"/>
      <c r="P188" s="88"/>
      <c r="Q188" s="88"/>
      <c r="R188" s="88"/>
      <c r="S188" s="88"/>
      <c r="T188" s="88"/>
      <c r="U188" s="3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</row>
    <row r="189" spans="1:125">
      <c r="A189" s="103"/>
      <c r="B189" s="103"/>
      <c r="C189" s="103"/>
      <c r="D189" s="35">
        <v>50</v>
      </c>
      <c r="E189" s="114">
        <v>190</v>
      </c>
      <c r="F189" s="114"/>
      <c r="G189" s="57"/>
      <c r="H189" s="57"/>
      <c r="I189" s="57"/>
      <c r="J189" s="35"/>
      <c r="K189" s="35"/>
      <c r="L189" s="35"/>
      <c r="M189" s="88"/>
      <c r="N189" s="88"/>
      <c r="O189" s="88"/>
      <c r="P189" s="88"/>
      <c r="Q189" s="88"/>
      <c r="R189" s="88"/>
      <c r="S189" s="88"/>
      <c r="T189" s="88"/>
      <c r="U189" s="3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</row>
    <row r="190" spans="1:125">
      <c r="A190" s="103"/>
      <c r="B190" s="103" t="s">
        <v>246</v>
      </c>
      <c r="C190" s="103"/>
      <c r="D190" s="35" t="s">
        <v>611</v>
      </c>
      <c r="E190" s="114">
        <v>199</v>
      </c>
      <c r="F190" s="114"/>
      <c r="G190" s="57"/>
      <c r="H190" s="57"/>
      <c r="I190" s="57"/>
      <c r="J190" s="35"/>
      <c r="K190" s="35"/>
      <c r="L190" s="35"/>
      <c r="M190" s="88"/>
      <c r="N190" s="88"/>
      <c r="O190" s="88"/>
      <c r="P190" s="88"/>
      <c r="Q190" s="88"/>
      <c r="R190" s="88"/>
      <c r="S190" s="88"/>
      <c r="T190" s="88"/>
      <c r="U190" s="3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</row>
    <row r="191" spans="1:125">
      <c r="A191" s="103"/>
      <c r="B191" s="103"/>
      <c r="C191" s="103"/>
      <c r="D191" s="35">
        <v>23</v>
      </c>
      <c r="E191" s="114">
        <v>229</v>
      </c>
      <c r="F191" s="114"/>
      <c r="G191" s="57"/>
      <c r="H191" s="57"/>
      <c r="I191" s="57"/>
      <c r="J191" s="35"/>
      <c r="K191" s="35"/>
      <c r="L191" s="35"/>
      <c r="M191" s="88"/>
      <c r="N191" s="88"/>
      <c r="O191" s="88"/>
      <c r="P191" s="88"/>
      <c r="Q191" s="88"/>
      <c r="R191" s="88"/>
      <c r="S191" s="88"/>
      <c r="T191" s="88"/>
      <c r="U191" s="3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</row>
    <row r="192" spans="1:125">
      <c r="A192" s="103"/>
      <c r="B192" s="103"/>
      <c r="C192" s="103"/>
      <c r="D192" s="35">
        <v>35</v>
      </c>
      <c r="E192" s="114">
        <v>219</v>
      </c>
      <c r="F192" s="114"/>
      <c r="G192" s="57"/>
      <c r="H192" s="57"/>
      <c r="I192" s="57"/>
      <c r="J192" s="35"/>
      <c r="K192" s="35"/>
      <c r="L192" s="35"/>
      <c r="M192" s="88"/>
      <c r="N192" s="88"/>
      <c r="O192" s="88"/>
      <c r="P192" s="88"/>
      <c r="Q192" s="88"/>
      <c r="R192" s="88"/>
      <c r="S192" s="88"/>
      <c r="T192" s="88"/>
      <c r="U192" s="3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</row>
    <row r="193" spans="1:125">
      <c r="A193" s="103"/>
      <c r="B193" s="103"/>
      <c r="C193" s="103"/>
      <c r="D193" s="35">
        <v>50</v>
      </c>
      <c r="E193" s="114">
        <v>190</v>
      </c>
      <c r="F193" s="114"/>
      <c r="G193" s="57"/>
      <c r="H193" s="57"/>
      <c r="I193" s="57"/>
      <c r="J193" s="35"/>
      <c r="K193" s="35"/>
      <c r="L193" s="35"/>
      <c r="M193" s="88"/>
      <c r="N193" s="88"/>
      <c r="O193" s="88"/>
      <c r="P193" s="88"/>
      <c r="Q193" s="88"/>
      <c r="R193" s="88"/>
      <c r="S193" s="88"/>
      <c r="T193" s="88"/>
      <c r="U193" s="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</row>
    <row r="194" spans="1:125">
      <c r="A194" s="103"/>
      <c r="B194" s="103" t="s">
        <v>246</v>
      </c>
      <c r="C194" s="103" t="s">
        <v>341</v>
      </c>
      <c r="D194" s="35" t="s">
        <v>611</v>
      </c>
      <c r="E194" s="114">
        <v>225</v>
      </c>
      <c r="F194" s="114"/>
      <c r="G194" s="57"/>
      <c r="H194" s="57"/>
      <c r="I194" s="57"/>
      <c r="J194" s="35"/>
      <c r="K194" s="35"/>
      <c r="L194" s="35"/>
      <c r="M194" s="88"/>
      <c r="N194" s="88"/>
      <c r="O194" s="88"/>
      <c r="P194" s="88"/>
      <c r="Q194" s="88"/>
      <c r="R194" s="88"/>
      <c r="S194" s="88"/>
      <c r="T194" s="88"/>
      <c r="U194" s="3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</row>
    <row r="195" spans="1:125">
      <c r="A195" s="103"/>
      <c r="B195" s="103"/>
      <c r="C195" s="103"/>
      <c r="D195" s="35">
        <v>23</v>
      </c>
      <c r="E195" s="114">
        <v>255</v>
      </c>
      <c r="F195" s="114"/>
      <c r="G195" s="57"/>
      <c r="H195" s="57"/>
      <c r="I195" s="57"/>
      <c r="J195" s="35"/>
      <c r="K195" s="35"/>
      <c r="L195" s="35"/>
      <c r="M195" s="88"/>
      <c r="N195" s="88"/>
      <c r="O195" s="88"/>
      <c r="P195" s="88"/>
      <c r="Q195" s="88"/>
      <c r="R195" s="88"/>
      <c r="S195" s="88"/>
      <c r="T195" s="88"/>
      <c r="U195" s="3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</row>
    <row r="196" spans="1:125">
      <c r="A196" s="103"/>
      <c r="B196" s="103"/>
      <c r="C196" s="103"/>
      <c r="D196" s="35">
        <v>35</v>
      </c>
      <c r="E196" s="114">
        <v>170</v>
      </c>
      <c r="F196" s="114"/>
      <c r="G196" s="57"/>
      <c r="H196" s="57"/>
      <c r="I196" s="57"/>
      <c r="J196" s="35"/>
      <c r="K196" s="35"/>
      <c r="L196" s="35"/>
      <c r="M196" s="88"/>
      <c r="N196" s="88"/>
      <c r="O196" s="88"/>
      <c r="P196" s="88"/>
      <c r="Q196" s="88"/>
      <c r="R196" s="88"/>
      <c r="S196" s="88"/>
      <c r="T196" s="88"/>
      <c r="U196" s="3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</row>
    <row r="197" spans="1:125">
      <c r="A197" s="103"/>
      <c r="B197" s="103"/>
      <c r="C197" s="103"/>
      <c r="D197" s="35">
        <v>50</v>
      </c>
      <c r="E197" s="114">
        <v>200</v>
      </c>
      <c r="F197" s="114"/>
      <c r="G197" s="57"/>
      <c r="H197" s="57"/>
      <c r="I197" s="57"/>
      <c r="J197" s="35"/>
      <c r="K197" s="35"/>
      <c r="L197" s="35"/>
      <c r="M197" s="88"/>
      <c r="N197" s="88"/>
      <c r="O197" s="88"/>
      <c r="P197" s="88"/>
      <c r="Q197" s="88"/>
      <c r="R197" s="88"/>
      <c r="S197" s="88"/>
      <c r="T197" s="88"/>
      <c r="U197" s="3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</row>
    <row r="198" spans="1:125">
      <c r="A198" s="103"/>
      <c r="B198" s="103" t="s">
        <v>237</v>
      </c>
      <c r="C198" s="103"/>
      <c r="D198" s="35" t="s">
        <v>611</v>
      </c>
      <c r="E198" s="114">
        <v>355</v>
      </c>
      <c r="F198" s="114"/>
      <c r="G198" s="57"/>
      <c r="H198" s="57"/>
      <c r="I198" s="57"/>
      <c r="J198" s="35"/>
      <c r="K198" s="35"/>
      <c r="L198" s="35"/>
      <c r="M198" s="88"/>
      <c r="N198" s="88"/>
      <c r="O198" s="88"/>
      <c r="P198" s="88"/>
      <c r="Q198" s="88"/>
      <c r="R198" s="88"/>
      <c r="S198" s="88"/>
      <c r="T198" s="88"/>
      <c r="U198" s="3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</row>
    <row r="199" spans="1:125">
      <c r="A199" s="103"/>
      <c r="B199" s="103"/>
      <c r="C199" s="103"/>
      <c r="D199" s="35">
        <v>23</v>
      </c>
      <c r="E199" s="114">
        <v>345</v>
      </c>
      <c r="F199" s="114"/>
      <c r="G199" s="57"/>
      <c r="H199" s="57"/>
      <c r="I199" s="57"/>
      <c r="J199" s="35"/>
      <c r="K199" s="35"/>
      <c r="L199" s="35"/>
      <c r="M199" s="88"/>
      <c r="N199" s="88"/>
      <c r="O199" s="88"/>
      <c r="P199" s="88"/>
      <c r="Q199" s="88"/>
      <c r="R199" s="88"/>
      <c r="S199" s="88"/>
      <c r="T199" s="88"/>
      <c r="U199" s="3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</row>
    <row r="200" spans="1:125">
      <c r="A200" s="103"/>
      <c r="B200" s="103"/>
      <c r="C200" s="103"/>
      <c r="D200" s="35">
        <v>35</v>
      </c>
      <c r="E200" s="114">
        <v>220</v>
      </c>
      <c r="F200" s="114"/>
      <c r="G200" s="57"/>
      <c r="H200" s="57"/>
      <c r="I200" s="57"/>
      <c r="J200" s="35"/>
      <c r="K200" s="35"/>
      <c r="L200" s="35"/>
      <c r="M200" s="88"/>
      <c r="N200" s="88"/>
      <c r="O200" s="88"/>
      <c r="P200" s="88"/>
      <c r="Q200" s="88"/>
      <c r="R200" s="88"/>
      <c r="S200" s="88"/>
      <c r="T200" s="88"/>
      <c r="U200" s="4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</row>
    <row r="201" spans="1:125">
      <c r="A201" s="103"/>
      <c r="B201" s="103"/>
      <c r="C201" s="103"/>
      <c r="D201" s="35">
        <v>50</v>
      </c>
      <c r="E201" s="114">
        <v>190</v>
      </c>
      <c r="F201" s="114"/>
      <c r="G201" s="57"/>
      <c r="H201" s="57"/>
      <c r="I201" s="57"/>
      <c r="J201" s="35"/>
      <c r="K201" s="35"/>
      <c r="L201" s="35"/>
      <c r="M201" s="88"/>
      <c r="N201" s="88"/>
      <c r="O201" s="88"/>
      <c r="P201" s="88"/>
      <c r="Q201" s="88"/>
      <c r="R201" s="88"/>
      <c r="S201" s="88"/>
      <c r="T201" s="88"/>
      <c r="U201" s="3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</row>
    <row r="202" spans="1:125">
      <c r="A202" s="103"/>
      <c r="B202" s="103" t="s">
        <v>27</v>
      </c>
      <c r="C202" s="103"/>
      <c r="D202" s="35" t="s">
        <v>611</v>
      </c>
      <c r="E202" s="114">
        <v>240</v>
      </c>
      <c r="F202" s="114"/>
      <c r="G202" s="57"/>
      <c r="H202" s="57"/>
      <c r="I202" s="57"/>
      <c r="J202" s="35"/>
      <c r="K202" s="35"/>
      <c r="L202" s="35"/>
      <c r="M202" s="88"/>
      <c r="N202" s="88"/>
      <c r="O202" s="88"/>
      <c r="P202" s="88"/>
      <c r="Q202" s="88"/>
      <c r="R202" s="88"/>
      <c r="S202" s="88"/>
      <c r="T202" s="88"/>
      <c r="U202" s="3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</row>
    <row r="203" spans="1:125">
      <c r="A203" s="103"/>
      <c r="B203" s="103"/>
      <c r="C203" s="103"/>
      <c r="D203" s="35">
        <v>23</v>
      </c>
      <c r="E203" s="114">
        <v>280</v>
      </c>
      <c r="F203" s="114"/>
      <c r="G203" s="57"/>
      <c r="H203" s="57"/>
      <c r="I203" s="57"/>
      <c r="J203" s="35"/>
      <c r="K203" s="35"/>
      <c r="L203" s="35"/>
      <c r="M203" s="88"/>
      <c r="N203" s="88"/>
      <c r="O203" s="88"/>
      <c r="P203" s="88"/>
      <c r="Q203" s="88"/>
      <c r="R203" s="88"/>
      <c r="S203" s="88"/>
      <c r="T203" s="88"/>
      <c r="U203" s="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</row>
    <row r="204" spans="1:125">
      <c r="A204" s="103"/>
      <c r="B204" s="103"/>
      <c r="C204" s="103"/>
      <c r="D204" s="35">
        <v>35</v>
      </c>
      <c r="E204" s="114">
        <v>260</v>
      </c>
      <c r="F204" s="114"/>
      <c r="G204" s="57"/>
      <c r="H204" s="57"/>
      <c r="I204" s="57"/>
      <c r="J204" s="35"/>
      <c r="K204" s="35"/>
      <c r="L204" s="35"/>
      <c r="M204" s="88"/>
      <c r="N204" s="88"/>
      <c r="O204" s="88"/>
      <c r="P204" s="88"/>
      <c r="Q204" s="88"/>
      <c r="R204" s="88"/>
      <c r="S204" s="88"/>
      <c r="T204" s="88"/>
      <c r="U204" s="3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</row>
    <row r="205" spans="1:125">
      <c r="A205" s="103"/>
      <c r="B205" s="103"/>
      <c r="C205" s="103"/>
      <c r="D205" s="35">
        <v>50</v>
      </c>
      <c r="E205" s="114">
        <v>270</v>
      </c>
      <c r="F205" s="114"/>
      <c r="G205" s="57"/>
      <c r="H205" s="57"/>
      <c r="I205" s="57"/>
      <c r="J205" s="35"/>
      <c r="K205" s="35"/>
      <c r="L205" s="35"/>
      <c r="M205" s="88"/>
      <c r="N205" s="88"/>
      <c r="O205" s="88"/>
      <c r="P205" s="88"/>
      <c r="Q205" s="88"/>
      <c r="R205" s="88"/>
      <c r="S205" s="88"/>
      <c r="T205" s="88"/>
      <c r="U205" s="3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</row>
    <row r="206" spans="1:125" s="25" customFormat="1">
      <c r="A206" s="103" t="s">
        <v>457</v>
      </c>
      <c r="B206" s="103" t="s">
        <v>185</v>
      </c>
      <c r="C206" s="35" t="s">
        <v>536</v>
      </c>
      <c r="D206" s="35"/>
      <c r="E206" s="114">
        <v>82.209511198473507</v>
      </c>
      <c r="F206" s="114"/>
      <c r="G206" s="57"/>
      <c r="H206" s="57"/>
      <c r="I206" s="57"/>
      <c r="J206" s="35"/>
      <c r="K206" s="35"/>
      <c r="L206" s="35"/>
      <c r="M206" s="88"/>
      <c r="N206" s="88"/>
      <c r="O206" s="88"/>
      <c r="P206" s="88"/>
      <c r="Q206" s="88"/>
      <c r="R206" s="88"/>
      <c r="S206" s="88"/>
      <c r="T206" s="88"/>
      <c r="U206" s="24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</row>
    <row r="207" spans="1:125">
      <c r="A207" s="103"/>
      <c r="B207" s="103"/>
      <c r="C207" s="35" t="s">
        <v>238</v>
      </c>
      <c r="D207" s="35"/>
      <c r="E207" s="117">
        <v>90.163029285466195</v>
      </c>
      <c r="F207" s="117"/>
      <c r="G207" s="57">
        <v>0.48699999999999999</v>
      </c>
      <c r="H207" s="57">
        <v>1.0920000000000001</v>
      </c>
      <c r="I207" s="57">
        <v>-0.46600000000000003</v>
      </c>
      <c r="J207" s="35">
        <v>0.442</v>
      </c>
      <c r="K207" s="35">
        <v>1.1910000000000001</v>
      </c>
      <c r="L207" s="35">
        <v>-0.63600000000000001</v>
      </c>
      <c r="M207" s="88"/>
      <c r="N207" s="88"/>
      <c r="O207" s="88"/>
      <c r="P207" s="88"/>
      <c r="Q207" s="88"/>
      <c r="R207" s="88"/>
      <c r="S207" s="88"/>
      <c r="T207" s="88"/>
      <c r="U207" s="28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</row>
    <row r="208" spans="1:125">
      <c r="A208" s="103"/>
      <c r="B208" s="103"/>
      <c r="C208" s="35" t="s">
        <v>148</v>
      </c>
      <c r="D208" s="35"/>
      <c r="E208" s="117">
        <v>137.1396913215049</v>
      </c>
      <c r="F208" s="117"/>
      <c r="G208" s="57">
        <v>0.79900000000000004</v>
      </c>
      <c r="H208" s="57">
        <v>1.27</v>
      </c>
      <c r="I208" s="57">
        <v>-0.98599999999999999</v>
      </c>
      <c r="J208" s="35"/>
      <c r="K208" s="35"/>
      <c r="L208" s="91"/>
      <c r="M208" s="88"/>
      <c r="N208" s="88"/>
      <c r="O208" s="88"/>
      <c r="P208" s="88"/>
      <c r="Q208" s="88"/>
      <c r="R208" s="88"/>
      <c r="S208" s="88"/>
      <c r="T208" s="88"/>
      <c r="U208" s="2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</row>
    <row r="209" spans="1:125">
      <c r="A209" s="103"/>
      <c r="B209" s="103"/>
      <c r="C209" s="35" t="s">
        <v>239</v>
      </c>
      <c r="D209" s="35"/>
      <c r="E209" s="117">
        <v>162.56320499930399</v>
      </c>
      <c r="F209" s="117"/>
      <c r="G209" s="57">
        <v>0.99299999999999999</v>
      </c>
      <c r="H209" s="57">
        <v>1.1890000000000001</v>
      </c>
      <c r="I209" s="57">
        <v>-0.95799999999999996</v>
      </c>
      <c r="J209" s="35"/>
      <c r="K209" s="35"/>
      <c r="L209" s="35"/>
      <c r="M209" s="88"/>
      <c r="N209" s="88"/>
      <c r="O209" s="88"/>
      <c r="P209" s="88"/>
      <c r="Q209" s="88"/>
      <c r="R209" s="88"/>
      <c r="S209" s="88"/>
      <c r="T209" s="88"/>
      <c r="U209" s="28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</row>
    <row r="210" spans="1:125">
      <c r="A210" s="103"/>
      <c r="B210" s="103"/>
      <c r="C210" s="35" t="s">
        <v>150</v>
      </c>
      <c r="D210" s="35"/>
      <c r="E210" s="117">
        <v>192.78818516441672</v>
      </c>
      <c r="F210" s="117"/>
      <c r="G210" s="57">
        <v>1.153</v>
      </c>
      <c r="H210" s="57">
        <v>1.226</v>
      </c>
      <c r="I210" s="57">
        <v>-0.97199999999999998</v>
      </c>
      <c r="J210" s="35"/>
      <c r="K210" s="35"/>
      <c r="L210" s="35"/>
      <c r="M210" s="88"/>
      <c r="N210" s="88"/>
      <c r="O210" s="88"/>
      <c r="P210" s="88"/>
      <c r="Q210" s="88"/>
      <c r="R210" s="88"/>
      <c r="S210" s="88"/>
      <c r="T210" s="88"/>
      <c r="U210" s="28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</row>
    <row r="211" spans="1:125">
      <c r="A211" s="103"/>
      <c r="B211" s="103"/>
      <c r="C211" s="35" t="s">
        <v>240</v>
      </c>
      <c r="D211" s="35"/>
      <c r="E211" s="117">
        <v>115.34176269494691</v>
      </c>
      <c r="F211" s="117"/>
      <c r="G211" s="57">
        <v>0.67700000000000005</v>
      </c>
      <c r="H211" s="57">
        <v>1.044</v>
      </c>
      <c r="I211" s="57">
        <v>-0.59</v>
      </c>
      <c r="J211" s="35"/>
      <c r="K211" s="35"/>
      <c r="L211" s="35"/>
      <c r="M211" s="88"/>
      <c r="N211" s="88"/>
      <c r="O211" s="88"/>
      <c r="P211" s="88"/>
      <c r="Q211" s="88"/>
      <c r="R211" s="88"/>
      <c r="S211" s="88"/>
      <c r="T211" s="88"/>
      <c r="U211" s="28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</row>
    <row r="212" spans="1:125">
      <c r="A212" s="103"/>
      <c r="B212" s="103"/>
      <c r="C212" s="35" t="s">
        <v>241</v>
      </c>
      <c r="D212" s="35"/>
      <c r="E212" s="117">
        <v>124.91617852343369</v>
      </c>
      <c r="F212" s="117"/>
      <c r="G212" s="57">
        <v>0.73699999999999999</v>
      </c>
      <c r="H212" s="57">
        <v>1.161</v>
      </c>
      <c r="I212" s="57">
        <v>-0.81799999999999995</v>
      </c>
      <c r="J212" s="35"/>
      <c r="K212" s="35"/>
      <c r="L212" s="35"/>
      <c r="M212" s="88"/>
      <c r="N212" s="88"/>
      <c r="O212" s="88"/>
      <c r="P212" s="88"/>
      <c r="Q212" s="88"/>
      <c r="R212" s="88"/>
      <c r="S212" s="88"/>
      <c r="T212" s="88"/>
      <c r="U212" s="28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</row>
    <row r="213" spans="1:125">
      <c r="A213" s="103"/>
      <c r="B213" s="103"/>
      <c r="C213" s="35" t="s">
        <v>242</v>
      </c>
      <c r="D213" s="35"/>
      <c r="E213" s="117">
        <v>125.81994708784747</v>
      </c>
      <c r="F213" s="117"/>
      <c r="G213" s="57">
        <v>0.71499999999999997</v>
      </c>
      <c r="H213" s="57">
        <v>1.1200000000000001</v>
      </c>
      <c r="I213" s="57">
        <v>-0.64700000000000002</v>
      </c>
      <c r="J213" s="35"/>
      <c r="K213" s="35"/>
      <c r="L213" s="35"/>
      <c r="M213" s="88"/>
      <c r="N213" s="88"/>
      <c r="O213" s="88"/>
      <c r="P213" s="88"/>
      <c r="Q213" s="88"/>
      <c r="R213" s="88"/>
      <c r="S213" s="88"/>
      <c r="T213" s="88"/>
      <c r="U213" s="28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</row>
    <row r="214" spans="1:125">
      <c r="A214" s="103"/>
      <c r="B214" s="103"/>
      <c r="C214" s="35" t="s">
        <v>243</v>
      </c>
      <c r="D214" s="35"/>
      <c r="E214" s="117">
        <v>164.84453121664805</v>
      </c>
      <c r="F214" s="117"/>
      <c r="G214" s="57">
        <v>0.98299999999999998</v>
      </c>
      <c r="H214" s="57">
        <v>1.2110000000000001</v>
      </c>
      <c r="I214" s="57">
        <v>-0.93700000000000006</v>
      </c>
      <c r="J214" s="35"/>
      <c r="K214" s="35"/>
      <c r="L214" s="35"/>
      <c r="M214" s="88"/>
      <c r="N214" s="88"/>
      <c r="O214" s="88"/>
      <c r="P214" s="88"/>
      <c r="Q214" s="88"/>
      <c r="R214" s="88"/>
      <c r="S214" s="88"/>
      <c r="T214" s="88"/>
      <c r="U214" s="28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</row>
    <row r="215" spans="1:125" s="25" customFormat="1">
      <c r="A215" s="103" t="s">
        <v>559</v>
      </c>
      <c r="B215" s="103" t="s">
        <v>185</v>
      </c>
      <c r="C215" s="35" t="s">
        <v>211</v>
      </c>
      <c r="D215" s="35" t="s">
        <v>76</v>
      </c>
      <c r="E215" s="117">
        <v>180</v>
      </c>
      <c r="F215" s="117"/>
      <c r="G215" s="57"/>
      <c r="H215" s="57"/>
      <c r="I215" s="57"/>
      <c r="J215" s="35"/>
      <c r="K215" s="35"/>
      <c r="L215" s="35"/>
      <c r="M215" s="88"/>
      <c r="N215" s="88"/>
      <c r="O215" s="88"/>
      <c r="P215" s="88"/>
      <c r="Q215" s="88"/>
      <c r="R215" s="88"/>
      <c r="S215" s="88"/>
      <c r="T215" s="88"/>
      <c r="U215" s="24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</row>
    <row r="216" spans="1:125">
      <c r="A216" s="103"/>
      <c r="B216" s="103"/>
      <c r="C216" s="103" t="s">
        <v>253</v>
      </c>
      <c r="D216" s="35" t="s">
        <v>76</v>
      </c>
      <c r="E216" s="114">
        <v>380</v>
      </c>
      <c r="F216" s="114"/>
      <c r="G216" s="57"/>
      <c r="H216" s="57"/>
      <c r="I216" s="57"/>
      <c r="J216" s="92"/>
      <c r="K216" s="92"/>
      <c r="L216" s="35"/>
      <c r="M216" s="88"/>
      <c r="N216" s="88"/>
      <c r="O216" s="88"/>
      <c r="P216" s="88"/>
      <c r="Q216" s="88"/>
      <c r="R216" s="88"/>
      <c r="S216" s="88"/>
      <c r="T216" s="88"/>
      <c r="U216" s="28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</row>
    <row r="217" spans="1:125">
      <c r="A217" s="103"/>
      <c r="B217" s="103"/>
      <c r="C217" s="103"/>
      <c r="D217" s="35" t="s">
        <v>282</v>
      </c>
      <c r="E217" s="114">
        <v>239</v>
      </c>
      <c r="F217" s="114"/>
      <c r="G217" s="57"/>
      <c r="H217" s="57"/>
      <c r="I217" s="57"/>
      <c r="J217" s="35"/>
      <c r="K217" s="35"/>
      <c r="L217" s="35"/>
      <c r="M217" s="88"/>
      <c r="N217" s="88"/>
      <c r="O217" s="88"/>
      <c r="P217" s="88"/>
      <c r="Q217" s="88"/>
      <c r="R217" s="88"/>
      <c r="S217" s="88"/>
      <c r="T217" s="88"/>
      <c r="U217" s="3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</row>
    <row r="218" spans="1:125">
      <c r="A218" s="103"/>
      <c r="B218" s="103"/>
      <c r="C218" s="103"/>
      <c r="D218" s="35" t="s">
        <v>283</v>
      </c>
      <c r="E218" s="114">
        <v>482</v>
      </c>
      <c r="F218" s="114"/>
      <c r="G218" s="57"/>
      <c r="H218" s="57"/>
      <c r="I218" s="57"/>
      <c r="J218" s="35"/>
      <c r="K218" s="35"/>
      <c r="L218" s="35"/>
      <c r="M218" s="88"/>
      <c r="N218" s="88"/>
      <c r="O218" s="88"/>
      <c r="P218" s="88"/>
      <c r="Q218" s="88"/>
      <c r="R218" s="88"/>
      <c r="S218" s="88"/>
      <c r="T218" s="88"/>
      <c r="U218" s="3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</row>
    <row r="219" spans="1:125">
      <c r="A219" s="103"/>
      <c r="B219" s="103"/>
      <c r="C219" s="103"/>
      <c r="D219" s="35" t="s">
        <v>284</v>
      </c>
      <c r="E219" s="114">
        <v>750</v>
      </c>
      <c r="F219" s="114"/>
      <c r="G219" s="57"/>
      <c r="H219" s="57"/>
      <c r="I219" s="57"/>
      <c r="J219" s="35"/>
      <c r="K219" s="35"/>
      <c r="L219" s="35"/>
      <c r="M219" s="88"/>
      <c r="N219" s="88"/>
      <c r="O219" s="88"/>
      <c r="P219" s="88"/>
      <c r="Q219" s="88"/>
      <c r="R219" s="88"/>
      <c r="S219" s="88"/>
      <c r="T219" s="88"/>
      <c r="U219" s="3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</row>
    <row r="220" spans="1:125">
      <c r="A220" s="103"/>
      <c r="B220" s="103"/>
      <c r="C220" s="103" t="s">
        <v>255</v>
      </c>
      <c r="D220" s="35" t="s">
        <v>76</v>
      </c>
      <c r="E220" s="114">
        <v>227</v>
      </c>
      <c r="F220" s="114"/>
      <c r="G220" s="57"/>
      <c r="H220" s="57"/>
      <c r="I220" s="57"/>
      <c r="J220" s="35"/>
      <c r="K220" s="35"/>
      <c r="L220" s="35"/>
      <c r="M220" s="88"/>
      <c r="N220" s="88"/>
      <c r="O220" s="88"/>
      <c r="P220" s="88"/>
      <c r="Q220" s="88"/>
      <c r="R220" s="88"/>
      <c r="S220" s="88"/>
      <c r="T220" s="88"/>
      <c r="U220" s="28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</row>
    <row r="221" spans="1:125">
      <c r="A221" s="103"/>
      <c r="B221" s="103"/>
      <c r="C221" s="103"/>
      <c r="D221" s="35" t="s">
        <v>285</v>
      </c>
      <c r="E221" s="114">
        <v>182</v>
      </c>
      <c r="F221" s="114"/>
      <c r="G221" s="57"/>
      <c r="H221" s="57"/>
      <c r="I221" s="57"/>
      <c r="J221" s="35"/>
      <c r="K221" s="35"/>
      <c r="L221" s="35"/>
      <c r="M221" s="88"/>
      <c r="N221" s="88"/>
      <c r="O221" s="88"/>
      <c r="P221" s="88"/>
      <c r="Q221" s="88"/>
      <c r="R221" s="88"/>
      <c r="S221" s="88"/>
      <c r="T221" s="88"/>
      <c r="U221" s="3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</row>
    <row r="222" spans="1:125">
      <c r="A222" s="103"/>
      <c r="B222" s="103"/>
      <c r="C222" s="103"/>
      <c r="D222" s="35" t="s">
        <v>286</v>
      </c>
      <c r="E222" s="114">
        <v>460</v>
      </c>
      <c r="F222" s="114"/>
      <c r="G222" s="57"/>
      <c r="H222" s="57"/>
      <c r="I222" s="57"/>
      <c r="J222" s="35"/>
      <c r="K222" s="35"/>
      <c r="L222" s="35"/>
      <c r="M222" s="88"/>
      <c r="N222" s="88"/>
      <c r="O222" s="88"/>
      <c r="P222" s="88"/>
      <c r="Q222" s="88"/>
      <c r="R222" s="88"/>
      <c r="S222" s="88"/>
      <c r="T222" s="88"/>
      <c r="U222" s="3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</row>
    <row r="223" spans="1:125">
      <c r="A223" s="103"/>
      <c r="B223" s="103"/>
      <c r="C223" s="103" t="s">
        <v>257</v>
      </c>
      <c r="D223" s="35" t="s">
        <v>76</v>
      </c>
      <c r="E223" s="114">
        <v>275.8</v>
      </c>
      <c r="F223" s="114"/>
      <c r="G223" s="57"/>
      <c r="H223" s="57"/>
      <c r="I223" s="57"/>
      <c r="J223" s="35"/>
      <c r="K223" s="35"/>
      <c r="L223" s="35"/>
      <c r="M223" s="88"/>
      <c r="N223" s="88"/>
      <c r="O223" s="88"/>
      <c r="P223" s="88"/>
      <c r="Q223" s="88"/>
      <c r="R223" s="88"/>
      <c r="S223" s="88"/>
      <c r="T223" s="88"/>
      <c r="U223" s="28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</row>
    <row r="224" spans="1:125">
      <c r="A224" s="103"/>
      <c r="B224" s="103"/>
      <c r="C224" s="103"/>
      <c r="D224" s="35" t="s">
        <v>282</v>
      </c>
      <c r="E224" s="114">
        <v>224</v>
      </c>
      <c r="F224" s="114"/>
      <c r="G224" s="57"/>
      <c r="H224" s="57"/>
      <c r="I224" s="57"/>
      <c r="J224" s="35"/>
      <c r="K224" s="35"/>
      <c r="L224" s="35"/>
      <c r="M224" s="88"/>
      <c r="N224" s="88"/>
      <c r="O224" s="88"/>
      <c r="P224" s="88"/>
      <c r="Q224" s="88"/>
      <c r="R224" s="88"/>
      <c r="S224" s="88"/>
      <c r="T224" s="88"/>
      <c r="U224" s="3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</row>
    <row r="225" spans="1:125">
      <c r="A225" s="103"/>
      <c r="B225" s="103"/>
      <c r="C225" s="103"/>
      <c r="D225" s="35" t="s">
        <v>283</v>
      </c>
      <c r="E225" s="114">
        <v>441.2</v>
      </c>
      <c r="F225" s="114"/>
      <c r="G225" s="57"/>
      <c r="H225" s="57"/>
      <c r="I225" s="57"/>
      <c r="J225" s="35"/>
      <c r="K225" s="35"/>
      <c r="L225" s="35"/>
      <c r="M225" s="88"/>
      <c r="N225" s="88"/>
      <c r="O225" s="88"/>
      <c r="P225" s="88"/>
      <c r="Q225" s="88"/>
      <c r="R225" s="88"/>
      <c r="S225" s="88"/>
      <c r="T225" s="88"/>
      <c r="U225" s="3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</row>
    <row r="226" spans="1:125">
      <c r="A226" s="103"/>
      <c r="B226" s="103"/>
      <c r="C226" s="103"/>
      <c r="D226" s="35" t="s">
        <v>284</v>
      </c>
      <c r="E226" s="114">
        <v>572</v>
      </c>
      <c r="F226" s="114"/>
      <c r="G226" s="57"/>
      <c r="H226" s="57"/>
      <c r="I226" s="57"/>
      <c r="J226" s="35"/>
      <c r="K226" s="35"/>
      <c r="L226" s="35"/>
      <c r="M226" s="88"/>
      <c r="N226" s="88"/>
      <c r="O226" s="88"/>
      <c r="P226" s="88"/>
      <c r="Q226" s="88"/>
      <c r="R226" s="88"/>
      <c r="S226" s="88"/>
      <c r="T226" s="88"/>
      <c r="U226" s="3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</row>
    <row r="227" spans="1:125">
      <c r="A227" s="103" t="s">
        <v>458</v>
      </c>
      <c r="B227" s="103" t="s">
        <v>252</v>
      </c>
      <c r="C227" s="35" t="s">
        <v>264</v>
      </c>
      <c r="D227" s="35"/>
      <c r="E227" s="114">
        <v>220</v>
      </c>
      <c r="F227" s="114"/>
      <c r="G227" s="57">
        <v>1427</v>
      </c>
      <c r="H227" s="57">
        <v>0.56000000000000005</v>
      </c>
      <c r="I227" s="57">
        <v>0.03</v>
      </c>
      <c r="J227" s="93"/>
      <c r="K227" s="93"/>
      <c r="L227" s="35"/>
      <c r="M227" s="88"/>
      <c r="N227" s="88"/>
      <c r="O227" s="88"/>
      <c r="P227" s="88"/>
      <c r="Q227" s="88"/>
      <c r="R227" s="88"/>
      <c r="S227" s="88"/>
      <c r="T227" s="88"/>
      <c r="U227" s="28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</row>
    <row r="228" spans="1:125">
      <c r="A228" s="103"/>
      <c r="B228" s="103"/>
      <c r="C228" s="35" t="s">
        <v>265</v>
      </c>
      <c r="D228" s="35"/>
      <c r="E228" s="114">
        <v>200</v>
      </c>
      <c r="F228" s="114"/>
      <c r="G228" s="57">
        <v>1356</v>
      </c>
      <c r="H228" s="57">
        <v>0.6</v>
      </c>
      <c r="I228" s="57" t="s">
        <v>271</v>
      </c>
      <c r="J228" s="35"/>
      <c r="K228" s="35"/>
      <c r="L228" s="35"/>
      <c r="M228" s="88"/>
      <c r="N228" s="88"/>
      <c r="O228" s="88"/>
      <c r="P228" s="88"/>
      <c r="Q228" s="88"/>
      <c r="R228" s="88"/>
      <c r="S228" s="88"/>
      <c r="T228" s="88"/>
      <c r="U228" s="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</row>
    <row r="229" spans="1:125">
      <c r="A229" s="103"/>
      <c r="B229" s="103"/>
      <c r="C229" s="35" t="s">
        <v>266</v>
      </c>
      <c r="D229" s="35"/>
      <c r="E229" s="114">
        <v>210</v>
      </c>
      <c r="F229" s="114"/>
      <c r="G229" s="57">
        <v>1562</v>
      </c>
      <c r="H229" s="57">
        <v>0.52</v>
      </c>
      <c r="I229" s="57" t="s">
        <v>272</v>
      </c>
      <c r="J229" s="35"/>
      <c r="K229" s="35"/>
      <c r="L229" s="35"/>
      <c r="M229" s="88"/>
      <c r="N229" s="88"/>
      <c r="O229" s="88"/>
      <c r="P229" s="88"/>
      <c r="Q229" s="88"/>
      <c r="R229" s="88"/>
      <c r="S229" s="88"/>
      <c r="T229" s="88"/>
      <c r="U229" s="28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</row>
    <row r="230" spans="1:125">
      <c r="A230" s="103"/>
      <c r="B230" s="103"/>
      <c r="C230" s="35" t="s">
        <v>267</v>
      </c>
      <c r="D230" s="35"/>
      <c r="E230" s="114">
        <v>260</v>
      </c>
      <c r="F230" s="114"/>
      <c r="G230" s="57">
        <v>1825</v>
      </c>
      <c r="H230" s="57">
        <v>0.57999999999999996</v>
      </c>
      <c r="I230" s="57" t="s">
        <v>273</v>
      </c>
      <c r="J230" s="35"/>
      <c r="K230" s="35"/>
      <c r="L230" s="35"/>
      <c r="M230" s="88"/>
      <c r="N230" s="88"/>
      <c r="O230" s="88"/>
      <c r="P230" s="88"/>
      <c r="Q230" s="88"/>
      <c r="R230" s="88"/>
      <c r="S230" s="88"/>
      <c r="T230" s="88"/>
      <c r="U230" s="28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</row>
    <row r="231" spans="1:125">
      <c r="A231" s="103"/>
      <c r="B231" s="103"/>
      <c r="C231" s="35" t="s">
        <v>268</v>
      </c>
      <c r="D231" s="35"/>
      <c r="E231" s="114">
        <v>186</v>
      </c>
      <c r="F231" s="114"/>
      <c r="G231" s="57">
        <v>1397</v>
      </c>
      <c r="H231" s="57">
        <v>0.55000000000000004</v>
      </c>
      <c r="I231" s="57" t="s">
        <v>274</v>
      </c>
      <c r="J231" s="35"/>
      <c r="K231" s="35"/>
      <c r="L231" s="35"/>
      <c r="M231" s="88"/>
      <c r="N231" s="88"/>
      <c r="O231" s="88"/>
      <c r="P231" s="88"/>
      <c r="Q231" s="88"/>
      <c r="R231" s="88"/>
      <c r="S231" s="88"/>
      <c r="T231" s="88"/>
      <c r="U231" s="28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</row>
    <row r="232" spans="1:125">
      <c r="A232" s="103"/>
      <c r="B232" s="103"/>
      <c r="C232" s="35" t="s">
        <v>269</v>
      </c>
      <c r="D232" s="35"/>
      <c r="E232" s="114">
        <v>240</v>
      </c>
      <c r="F232" s="114"/>
      <c r="G232" s="57">
        <v>1586</v>
      </c>
      <c r="H232" s="57">
        <v>0.53</v>
      </c>
      <c r="I232" s="57">
        <v>0.05</v>
      </c>
      <c r="J232" s="35"/>
      <c r="K232" s="35"/>
      <c r="L232" s="35"/>
      <c r="M232" s="88"/>
      <c r="N232" s="88"/>
      <c r="O232" s="88"/>
      <c r="P232" s="88"/>
      <c r="Q232" s="88"/>
      <c r="R232" s="88"/>
      <c r="S232" s="88"/>
      <c r="T232" s="88"/>
      <c r="U232" s="28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</row>
    <row r="233" spans="1:125">
      <c r="A233" s="103"/>
      <c r="B233" s="103"/>
      <c r="C233" s="35" t="s">
        <v>270</v>
      </c>
      <c r="D233" s="35"/>
      <c r="E233" s="114">
        <v>230</v>
      </c>
      <c r="F233" s="114"/>
      <c r="G233" s="57">
        <v>1655</v>
      </c>
      <c r="H233" s="57">
        <v>0.6</v>
      </c>
      <c r="I233" s="57" t="s">
        <v>275</v>
      </c>
      <c r="J233" s="35"/>
      <c r="K233" s="35"/>
      <c r="L233" s="35"/>
      <c r="M233" s="88"/>
      <c r="N233" s="88"/>
      <c r="O233" s="88"/>
      <c r="P233" s="88"/>
      <c r="Q233" s="88"/>
      <c r="R233" s="88"/>
      <c r="S233" s="88"/>
      <c r="T233" s="88"/>
      <c r="U233" s="28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</row>
    <row r="234" spans="1:125">
      <c r="A234" s="103" t="s">
        <v>560</v>
      </c>
      <c r="B234" s="103" t="s">
        <v>185</v>
      </c>
      <c r="C234" s="103" t="s">
        <v>287</v>
      </c>
      <c r="D234" s="35" t="s">
        <v>288</v>
      </c>
      <c r="E234" s="114">
        <v>247.79</v>
      </c>
      <c r="F234" s="114"/>
      <c r="G234" s="53"/>
      <c r="H234" s="53"/>
      <c r="I234" s="57"/>
      <c r="J234" s="35"/>
      <c r="K234" s="35"/>
      <c r="L234" s="35"/>
      <c r="M234" s="88"/>
      <c r="N234" s="88"/>
      <c r="O234" s="88"/>
      <c r="P234" s="88"/>
      <c r="Q234" s="88"/>
      <c r="R234" s="88"/>
      <c r="S234" s="88"/>
      <c r="T234" s="88"/>
      <c r="U234" s="28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</row>
    <row r="235" spans="1:125">
      <c r="A235" s="103"/>
      <c r="B235" s="103"/>
      <c r="C235" s="103"/>
      <c r="D235" s="35" t="s">
        <v>289</v>
      </c>
      <c r="E235" s="114">
        <v>247</v>
      </c>
      <c r="F235" s="114"/>
      <c r="G235" s="57"/>
      <c r="H235" s="57"/>
      <c r="I235" s="57"/>
      <c r="J235" s="35"/>
      <c r="K235" s="35"/>
      <c r="L235" s="35"/>
      <c r="M235" s="88"/>
      <c r="N235" s="88"/>
      <c r="O235" s="88"/>
      <c r="P235" s="88"/>
      <c r="Q235" s="88"/>
      <c r="R235" s="88"/>
      <c r="S235" s="88"/>
      <c r="T235" s="88"/>
      <c r="U235" s="3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</row>
    <row r="236" spans="1:125">
      <c r="A236" s="103"/>
      <c r="B236" s="103"/>
      <c r="C236" s="103" t="s">
        <v>290</v>
      </c>
      <c r="D236" s="35" t="s">
        <v>288</v>
      </c>
      <c r="E236" s="114">
        <v>302.67</v>
      </c>
      <c r="F236" s="114"/>
      <c r="G236" s="57"/>
      <c r="H236" s="57"/>
      <c r="I236" s="57"/>
      <c r="J236" s="35"/>
      <c r="K236" s="35"/>
      <c r="L236" s="35"/>
      <c r="M236" s="88"/>
      <c r="N236" s="88"/>
      <c r="O236" s="88"/>
      <c r="P236" s="88"/>
      <c r="Q236" s="88"/>
      <c r="R236" s="88"/>
      <c r="S236" s="88"/>
      <c r="T236" s="88"/>
      <c r="U236" s="28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</row>
    <row r="237" spans="1:125">
      <c r="A237" s="103"/>
      <c r="B237" s="103"/>
      <c r="C237" s="103"/>
      <c r="D237" s="35" t="s">
        <v>289</v>
      </c>
      <c r="E237" s="114">
        <v>310.26</v>
      </c>
      <c r="F237" s="114"/>
      <c r="G237" s="57"/>
      <c r="H237" s="57"/>
      <c r="I237" s="57"/>
      <c r="J237" s="35"/>
      <c r="K237" s="35"/>
      <c r="L237" s="35"/>
      <c r="M237" s="88"/>
      <c r="N237" s="88"/>
      <c r="O237" s="88"/>
      <c r="P237" s="88"/>
      <c r="Q237" s="88"/>
      <c r="R237" s="88"/>
      <c r="S237" s="88"/>
      <c r="T237" s="88"/>
      <c r="U237" s="3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</row>
    <row r="238" spans="1:125">
      <c r="A238" s="103"/>
      <c r="B238" s="103"/>
      <c r="C238" s="103" t="s">
        <v>291</v>
      </c>
      <c r="D238" s="35" t="s">
        <v>288</v>
      </c>
      <c r="E238" s="114">
        <v>217.87</v>
      </c>
      <c r="F238" s="114"/>
      <c r="G238" s="57"/>
      <c r="H238" s="57"/>
      <c r="I238" s="57"/>
      <c r="J238" s="35"/>
      <c r="K238" s="35"/>
      <c r="L238" s="35"/>
      <c r="M238" s="88"/>
      <c r="N238" s="88"/>
      <c r="O238" s="88"/>
      <c r="P238" s="88"/>
      <c r="Q238" s="88"/>
      <c r="R238" s="88"/>
      <c r="S238" s="88"/>
      <c r="T238" s="88"/>
      <c r="U238" s="2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</row>
    <row r="239" spans="1:125" ht="15.75" customHeight="1">
      <c r="A239" s="103"/>
      <c r="B239" s="103"/>
      <c r="C239" s="103"/>
      <c r="D239" s="35" t="s">
        <v>289</v>
      </c>
      <c r="E239" s="114">
        <v>227.5</v>
      </c>
      <c r="F239" s="114"/>
      <c r="G239" s="57"/>
      <c r="H239" s="57"/>
      <c r="I239" s="57"/>
      <c r="J239" s="35"/>
      <c r="K239" s="35"/>
      <c r="L239" s="35"/>
      <c r="M239" s="88"/>
      <c r="N239" s="88"/>
      <c r="O239" s="88"/>
      <c r="P239" s="88"/>
      <c r="Q239" s="88"/>
      <c r="R239" s="88"/>
      <c r="S239" s="88"/>
      <c r="T239" s="88"/>
      <c r="U239" s="3"/>
      <c r="W239" s="10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</row>
    <row r="240" spans="1:125">
      <c r="A240" s="103"/>
      <c r="B240" s="103"/>
      <c r="C240" s="103" t="s">
        <v>292</v>
      </c>
      <c r="D240" s="35" t="s">
        <v>288</v>
      </c>
      <c r="E240" s="114">
        <v>259.93</v>
      </c>
      <c r="F240" s="114"/>
      <c r="G240" s="57"/>
      <c r="H240" s="57"/>
      <c r="I240" s="57"/>
      <c r="J240" s="35"/>
      <c r="K240" s="35"/>
      <c r="L240" s="35"/>
      <c r="M240" s="88"/>
      <c r="N240" s="88"/>
      <c r="O240" s="88"/>
      <c r="P240" s="88"/>
      <c r="Q240" s="88"/>
      <c r="R240" s="88"/>
      <c r="S240" s="88"/>
      <c r="T240" s="88"/>
      <c r="U240" s="28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</row>
    <row r="241" spans="1:125">
      <c r="A241" s="103"/>
      <c r="B241" s="103"/>
      <c r="C241" s="103"/>
      <c r="D241" s="35" t="s">
        <v>289</v>
      </c>
      <c r="E241" s="114">
        <v>265</v>
      </c>
      <c r="F241" s="114"/>
      <c r="G241" s="57"/>
      <c r="H241" s="57"/>
      <c r="I241" s="57"/>
      <c r="J241" s="35"/>
      <c r="K241" s="35"/>
      <c r="L241" s="35"/>
      <c r="M241" s="88"/>
      <c r="N241" s="88"/>
      <c r="O241" s="88"/>
      <c r="P241" s="88"/>
      <c r="Q241" s="88"/>
      <c r="R241" s="88"/>
      <c r="S241" s="88"/>
      <c r="T241" s="88"/>
      <c r="U241" s="3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</row>
    <row r="242" spans="1:125">
      <c r="A242" s="103"/>
      <c r="B242" s="103"/>
      <c r="C242" s="103" t="s">
        <v>293</v>
      </c>
      <c r="D242" s="35" t="s">
        <v>288</v>
      </c>
      <c r="E242" s="114">
        <v>334.39</v>
      </c>
      <c r="F242" s="114"/>
      <c r="G242" s="57"/>
      <c r="H242" s="57"/>
      <c r="I242" s="57"/>
      <c r="J242" s="35"/>
      <c r="K242" s="35"/>
      <c r="L242" s="35"/>
      <c r="M242" s="88"/>
      <c r="N242" s="88"/>
      <c r="O242" s="88"/>
      <c r="P242" s="88"/>
      <c r="Q242" s="88"/>
      <c r="R242" s="88"/>
      <c r="S242" s="88"/>
      <c r="T242" s="88"/>
      <c r="U242" s="28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</row>
    <row r="243" spans="1:125">
      <c r="A243" s="103"/>
      <c r="B243" s="103"/>
      <c r="C243" s="103"/>
      <c r="D243" s="35" t="s">
        <v>289</v>
      </c>
      <c r="E243" s="114">
        <v>340</v>
      </c>
      <c r="F243" s="114"/>
      <c r="G243" s="57"/>
      <c r="H243" s="57"/>
      <c r="I243" s="57"/>
      <c r="J243" s="35"/>
      <c r="K243" s="35"/>
      <c r="L243" s="35"/>
      <c r="M243" s="88"/>
      <c r="N243" s="88"/>
      <c r="O243" s="88"/>
      <c r="P243" s="88"/>
      <c r="Q243" s="88"/>
      <c r="R243" s="88"/>
      <c r="S243" s="88"/>
      <c r="T243" s="88"/>
      <c r="U243" s="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</row>
    <row r="244" spans="1:125">
      <c r="A244" s="103"/>
      <c r="B244" s="103"/>
      <c r="C244" s="103" t="s">
        <v>294</v>
      </c>
      <c r="D244" s="35" t="s">
        <v>288</v>
      </c>
      <c r="E244" s="114">
        <v>414.37</v>
      </c>
      <c r="F244" s="114"/>
      <c r="G244" s="57"/>
      <c r="H244" s="57"/>
      <c r="I244" s="57"/>
      <c r="J244" s="35"/>
      <c r="K244" s="35"/>
      <c r="L244" s="35"/>
      <c r="M244" s="88"/>
      <c r="N244" s="88"/>
      <c r="O244" s="88"/>
      <c r="P244" s="88"/>
      <c r="Q244" s="88"/>
      <c r="R244" s="88"/>
      <c r="S244" s="88"/>
      <c r="T244" s="88"/>
      <c r="U244" s="28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</row>
    <row r="245" spans="1:125">
      <c r="A245" s="103"/>
      <c r="B245" s="103"/>
      <c r="C245" s="103"/>
      <c r="D245" s="35" t="s">
        <v>289</v>
      </c>
      <c r="E245" s="114">
        <v>420</v>
      </c>
      <c r="F245" s="114"/>
      <c r="G245" s="57"/>
      <c r="H245" s="57"/>
      <c r="I245" s="57"/>
      <c r="J245" s="35"/>
      <c r="K245" s="35"/>
      <c r="L245" s="35"/>
      <c r="M245" s="88"/>
      <c r="N245" s="88"/>
      <c r="O245" s="88"/>
      <c r="P245" s="88"/>
      <c r="Q245" s="88"/>
      <c r="R245" s="88"/>
      <c r="S245" s="88"/>
      <c r="T245" s="88"/>
      <c r="U245" s="3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</row>
    <row r="246" spans="1:125">
      <c r="A246" s="103" t="s">
        <v>295</v>
      </c>
      <c r="B246" s="103" t="s">
        <v>185</v>
      </c>
      <c r="C246" s="35" t="s">
        <v>296</v>
      </c>
      <c r="D246" s="35"/>
      <c r="E246" s="114">
        <v>135.58000000000001</v>
      </c>
      <c r="F246" s="114"/>
      <c r="G246" s="57"/>
      <c r="H246" s="57"/>
      <c r="I246" s="57"/>
      <c r="J246" s="35"/>
      <c r="K246" s="35"/>
      <c r="L246" s="35"/>
      <c r="M246" s="88"/>
      <c r="N246" s="88"/>
      <c r="O246" s="88"/>
      <c r="P246" s="88"/>
      <c r="Q246" s="88"/>
      <c r="R246" s="88"/>
      <c r="S246" s="88"/>
      <c r="T246" s="88"/>
      <c r="U246" s="28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</row>
    <row r="247" spans="1:125">
      <c r="A247" s="103"/>
      <c r="B247" s="103"/>
      <c r="C247" s="35" t="s">
        <v>297</v>
      </c>
      <c r="D247" s="35"/>
      <c r="E247" s="114">
        <v>154.88</v>
      </c>
      <c r="F247" s="114"/>
      <c r="G247" s="57"/>
      <c r="H247" s="57"/>
      <c r="I247" s="57"/>
      <c r="J247" s="35"/>
      <c r="K247" s="35"/>
      <c r="L247" s="35"/>
      <c r="M247" s="88"/>
      <c r="N247" s="88"/>
      <c r="O247" s="88"/>
      <c r="P247" s="88"/>
      <c r="Q247" s="88"/>
      <c r="R247" s="88"/>
      <c r="S247" s="88"/>
      <c r="T247" s="88"/>
      <c r="U247" s="3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</row>
    <row r="248" spans="1:125">
      <c r="A248" s="103"/>
      <c r="B248" s="103"/>
      <c r="C248" s="35" t="s">
        <v>298</v>
      </c>
      <c r="D248" s="35"/>
      <c r="E248" s="114">
        <v>192.14</v>
      </c>
      <c r="F248" s="114"/>
      <c r="G248" s="57"/>
      <c r="H248" s="57"/>
      <c r="I248" s="57"/>
      <c r="J248" s="35"/>
      <c r="K248" s="35"/>
      <c r="L248" s="35"/>
      <c r="M248" s="88"/>
      <c r="N248" s="88"/>
      <c r="O248" s="88"/>
      <c r="P248" s="88"/>
      <c r="Q248" s="88"/>
      <c r="R248" s="88"/>
      <c r="S248" s="88"/>
      <c r="T248" s="88"/>
      <c r="U248" s="3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</row>
    <row r="249" spans="1:125">
      <c r="A249" s="103"/>
      <c r="B249" s="103"/>
      <c r="C249" s="35" t="s">
        <v>299</v>
      </c>
      <c r="D249" s="35"/>
      <c r="E249" s="114">
        <v>221.9</v>
      </c>
      <c r="F249" s="114"/>
      <c r="G249" s="57"/>
      <c r="H249" s="57"/>
      <c r="I249" s="57"/>
      <c r="J249" s="35"/>
      <c r="K249" s="35"/>
      <c r="L249" s="35"/>
      <c r="M249" s="88"/>
      <c r="N249" s="88"/>
      <c r="O249" s="88"/>
      <c r="P249" s="88"/>
      <c r="Q249" s="88"/>
      <c r="R249" s="88"/>
      <c r="S249" s="88"/>
      <c r="T249" s="88"/>
      <c r="U249" s="3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</row>
    <row r="250" spans="1:125">
      <c r="A250" s="103"/>
      <c r="B250" s="103"/>
      <c r="C250" s="35" t="s">
        <v>300</v>
      </c>
      <c r="D250" s="35"/>
      <c r="E250" s="114">
        <v>271.3</v>
      </c>
      <c r="F250" s="114"/>
      <c r="G250" s="57"/>
      <c r="H250" s="57"/>
      <c r="I250" s="57"/>
      <c r="J250" s="35"/>
      <c r="K250" s="35"/>
      <c r="L250" s="35"/>
      <c r="M250" s="88"/>
      <c r="N250" s="88"/>
      <c r="O250" s="88"/>
      <c r="P250" s="88"/>
      <c r="Q250" s="88"/>
      <c r="R250" s="88"/>
      <c r="S250" s="88"/>
      <c r="T250" s="88"/>
      <c r="U250" s="3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</row>
    <row r="251" spans="1:125" s="25" customFormat="1">
      <c r="A251" s="103" t="s">
        <v>309</v>
      </c>
      <c r="B251" s="103" t="s">
        <v>185</v>
      </c>
      <c r="C251" s="35" t="s">
        <v>454</v>
      </c>
      <c r="D251" s="35"/>
      <c r="E251" s="114">
        <v>190</v>
      </c>
      <c r="F251" s="114"/>
      <c r="G251" s="57"/>
      <c r="H251" s="57"/>
      <c r="I251" s="57"/>
      <c r="J251" s="35"/>
      <c r="K251" s="35"/>
      <c r="L251" s="35"/>
      <c r="M251" s="88"/>
      <c r="N251" s="88"/>
      <c r="O251" s="88"/>
      <c r="P251" s="88"/>
      <c r="Q251" s="88"/>
      <c r="R251" s="88"/>
      <c r="S251" s="88"/>
      <c r="T251" s="88"/>
      <c r="U251" s="24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</row>
    <row r="252" spans="1:125">
      <c r="A252" s="103"/>
      <c r="B252" s="103"/>
      <c r="C252" s="35" t="s">
        <v>301</v>
      </c>
      <c r="D252" s="35"/>
      <c r="E252" s="114">
        <v>400</v>
      </c>
      <c r="F252" s="114"/>
      <c r="G252" s="94"/>
      <c r="H252" s="94"/>
      <c r="I252" s="57"/>
      <c r="J252" s="35"/>
      <c r="K252" s="35"/>
      <c r="L252" s="35"/>
      <c r="M252" s="88"/>
      <c r="N252" s="88"/>
      <c r="O252" s="88"/>
      <c r="P252" s="88"/>
      <c r="Q252" s="88"/>
      <c r="R252" s="88"/>
      <c r="S252" s="88"/>
      <c r="T252" s="88"/>
      <c r="U252" s="3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</row>
    <row r="253" spans="1:125">
      <c r="A253" s="103"/>
      <c r="B253" s="103"/>
      <c r="C253" s="35" t="s">
        <v>302</v>
      </c>
      <c r="D253" s="35"/>
      <c r="E253" s="114">
        <v>265</v>
      </c>
      <c r="F253" s="114"/>
      <c r="G253" s="94"/>
      <c r="H253" s="94"/>
      <c r="I253" s="57"/>
      <c r="J253" s="35"/>
      <c r="K253" s="35"/>
      <c r="L253" s="35"/>
      <c r="M253" s="88"/>
      <c r="N253" s="88"/>
      <c r="O253" s="88"/>
      <c r="P253" s="88"/>
      <c r="Q253" s="88"/>
      <c r="R253" s="88"/>
      <c r="S253" s="88"/>
      <c r="T253" s="88"/>
      <c r="U253" s="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</row>
    <row r="254" spans="1:125">
      <c r="A254" s="103"/>
      <c r="B254" s="103"/>
      <c r="C254" s="35" t="s">
        <v>303</v>
      </c>
      <c r="D254" s="35"/>
      <c r="E254" s="114">
        <v>210</v>
      </c>
      <c r="F254" s="114"/>
      <c r="G254" s="57"/>
      <c r="H254" s="57"/>
      <c r="I254" s="57"/>
      <c r="J254" s="35"/>
      <c r="K254" s="35"/>
      <c r="L254" s="35"/>
      <c r="M254" s="88"/>
      <c r="N254" s="88"/>
      <c r="O254" s="88"/>
      <c r="P254" s="88"/>
      <c r="Q254" s="88"/>
      <c r="R254" s="88"/>
      <c r="S254" s="88"/>
      <c r="T254" s="88"/>
      <c r="U254" s="3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</row>
    <row r="255" spans="1:125">
      <c r="A255" s="103"/>
      <c r="B255" s="103"/>
      <c r="C255" s="35" t="s">
        <v>304</v>
      </c>
      <c r="D255" s="35"/>
      <c r="E255" s="114"/>
      <c r="F255" s="114"/>
      <c r="G255" s="57"/>
      <c r="H255" s="57"/>
      <c r="I255" s="57"/>
      <c r="J255" s="35"/>
      <c r="K255" s="35"/>
      <c r="L255" s="35"/>
      <c r="M255" s="88"/>
      <c r="N255" s="88"/>
      <c r="O255" s="88"/>
      <c r="P255" s="88"/>
      <c r="Q255" s="88"/>
      <c r="R255" s="88"/>
      <c r="S255" s="88"/>
      <c r="T255" s="88"/>
      <c r="U255" s="3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</row>
    <row r="256" spans="1:125">
      <c r="A256" s="103"/>
      <c r="B256" s="103"/>
      <c r="C256" s="35" t="s">
        <v>620</v>
      </c>
      <c r="D256" s="35"/>
      <c r="E256" s="114">
        <v>240</v>
      </c>
      <c r="F256" s="114"/>
      <c r="G256" s="57"/>
      <c r="H256" s="57"/>
      <c r="I256" s="57"/>
      <c r="J256" s="35"/>
      <c r="K256" s="35"/>
      <c r="L256" s="35"/>
      <c r="M256" s="88"/>
      <c r="N256" s="88"/>
      <c r="O256" s="88"/>
      <c r="P256" s="88"/>
      <c r="Q256" s="88"/>
      <c r="R256" s="88"/>
      <c r="S256" s="88"/>
      <c r="T256" s="88"/>
      <c r="U256" s="28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</row>
    <row r="257" spans="1:125">
      <c r="A257" s="103"/>
      <c r="B257" s="103"/>
      <c r="C257" s="35" t="s">
        <v>307</v>
      </c>
      <c r="D257" s="35"/>
      <c r="E257" s="114"/>
      <c r="F257" s="114"/>
      <c r="G257" s="57"/>
      <c r="H257" s="57"/>
      <c r="I257" s="57"/>
      <c r="J257" s="35"/>
      <c r="K257" s="35"/>
      <c r="L257" s="35"/>
      <c r="M257" s="88"/>
      <c r="N257" s="88"/>
      <c r="O257" s="88"/>
      <c r="P257" s="88"/>
      <c r="Q257" s="88"/>
      <c r="R257" s="88"/>
      <c r="S257" s="88"/>
      <c r="T257" s="88"/>
      <c r="U257" s="3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</row>
    <row r="258" spans="1:125">
      <c r="A258" s="103"/>
      <c r="B258" s="103"/>
      <c r="C258" s="35" t="s">
        <v>308</v>
      </c>
      <c r="D258" s="35"/>
      <c r="E258" s="114"/>
      <c r="F258" s="114"/>
      <c r="G258" s="57"/>
      <c r="H258" s="57"/>
      <c r="I258" s="57"/>
      <c r="J258" s="35"/>
      <c r="K258" s="35"/>
      <c r="L258" s="35"/>
      <c r="M258" s="88"/>
      <c r="N258" s="88"/>
      <c r="O258" s="88"/>
      <c r="P258" s="88"/>
      <c r="Q258" s="88"/>
      <c r="R258" s="88"/>
      <c r="S258" s="88"/>
      <c r="T258" s="88"/>
      <c r="U258" s="3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</row>
    <row r="259" spans="1:125">
      <c r="A259" s="103" t="s">
        <v>358</v>
      </c>
      <c r="B259" s="103" t="s">
        <v>27</v>
      </c>
      <c r="C259" s="35" t="s">
        <v>8</v>
      </c>
      <c r="D259" s="35"/>
      <c r="E259" s="114">
        <v>268</v>
      </c>
      <c r="F259" s="114"/>
      <c r="G259" s="57">
        <v>1775.6</v>
      </c>
      <c r="H259" s="57">
        <v>0.45979999999999999</v>
      </c>
      <c r="I259" s="57">
        <v>0.1784</v>
      </c>
      <c r="J259" s="35"/>
      <c r="K259" s="35"/>
      <c r="L259" s="35"/>
      <c r="M259" s="88"/>
      <c r="N259" s="88"/>
      <c r="O259" s="95"/>
      <c r="P259" s="95"/>
      <c r="Q259" s="95"/>
      <c r="R259" s="95"/>
      <c r="S259" s="95"/>
      <c r="T259" s="95"/>
      <c r="U259" s="4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</row>
    <row r="260" spans="1:125">
      <c r="A260" s="103"/>
      <c r="B260" s="103"/>
      <c r="C260" s="35" t="s">
        <v>149</v>
      </c>
      <c r="D260" s="35"/>
      <c r="E260" s="114">
        <v>213.8</v>
      </c>
      <c r="F260" s="114"/>
      <c r="G260" s="57">
        <v>1441.9</v>
      </c>
      <c r="H260" s="57">
        <v>0.49309999999999998</v>
      </c>
      <c r="I260" s="57">
        <v>6.7699999999999996E-2</v>
      </c>
      <c r="J260" s="35"/>
      <c r="K260" s="37"/>
      <c r="L260" s="37"/>
      <c r="M260" s="88"/>
      <c r="N260" s="88"/>
      <c r="O260" s="88"/>
      <c r="P260" s="88"/>
      <c r="Q260" s="88"/>
      <c r="R260" s="88"/>
      <c r="S260" s="88"/>
      <c r="T260" s="88"/>
      <c r="U260" s="5"/>
    </row>
    <row r="261" spans="1:125">
      <c r="A261" s="103"/>
      <c r="B261" s="103"/>
      <c r="C261" s="35" t="s">
        <v>148</v>
      </c>
      <c r="D261" s="35"/>
      <c r="E261" s="114">
        <v>233.7</v>
      </c>
      <c r="F261" s="114"/>
      <c r="G261" s="57">
        <v>1599.2</v>
      </c>
      <c r="H261" s="57">
        <v>0.51439999999999997</v>
      </c>
      <c r="I261" s="57">
        <v>-8.2000000000000007E-3</v>
      </c>
      <c r="J261" s="35"/>
      <c r="K261" s="37"/>
      <c r="L261" s="37"/>
      <c r="M261" s="88"/>
      <c r="N261" s="88"/>
      <c r="O261" s="88"/>
      <c r="P261" s="88"/>
      <c r="Q261" s="88"/>
      <c r="R261" s="88"/>
      <c r="S261" s="88"/>
      <c r="T261" s="88"/>
      <c r="U261" s="5"/>
    </row>
    <row r="262" spans="1:125">
      <c r="A262" s="103"/>
      <c r="B262" s="103"/>
      <c r="C262" s="35" t="s">
        <v>147</v>
      </c>
      <c r="D262" s="35"/>
      <c r="E262" s="114">
        <v>201.5</v>
      </c>
      <c r="F262" s="114"/>
      <c r="G262" s="57">
        <v>1582.7</v>
      </c>
      <c r="H262" s="57">
        <v>0.38219999999999998</v>
      </c>
      <c r="I262" s="57">
        <v>-0.11749999999999999</v>
      </c>
      <c r="J262" s="35"/>
      <c r="K262" s="37"/>
      <c r="L262" s="37"/>
      <c r="M262" s="88"/>
      <c r="N262" s="88"/>
      <c r="O262" s="88"/>
      <c r="P262" s="88"/>
      <c r="Q262" s="88"/>
      <c r="R262" s="88"/>
      <c r="S262" s="88"/>
      <c r="T262" s="88"/>
      <c r="U262" s="5"/>
    </row>
    <row r="263" spans="1:125">
      <c r="A263" s="103"/>
      <c r="B263" s="103"/>
      <c r="C263" s="35" t="s">
        <v>361</v>
      </c>
      <c r="D263" s="35"/>
      <c r="E263" s="114">
        <v>272.89999999999998</v>
      </c>
      <c r="F263" s="114"/>
      <c r="G263" s="57">
        <v>1735.4</v>
      </c>
      <c r="H263" s="57">
        <v>0.53620000000000001</v>
      </c>
      <c r="I263" s="57">
        <v>0.13869999999999999</v>
      </c>
      <c r="J263" s="35"/>
      <c r="K263" s="37"/>
      <c r="L263" s="37"/>
      <c r="M263" s="88"/>
      <c r="N263" s="88"/>
      <c r="O263" s="88"/>
      <c r="P263" s="88"/>
      <c r="Q263" s="88"/>
      <c r="R263" s="88"/>
      <c r="S263" s="88"/>
      <c r="T263" s="88"/>
      <c r="U263" s="5"/>
    </row>
    <row r="264" spans="1:125">
      <c r="A264" s="103"/>
      <c r="B264" s="103"/>
      <c r="C264" s="35" t="s">
        <v>153</v>
      </c>
      <c r="D264" s="35"/>
      <c r="E264" s="114">
        <v>239.5</v>
      </c>
      <c r="F264" s="114"/>
      <c r="G264" s="57">
        <v>1532.6</v>
      </c>
      <c r="H264" s="57">
        <v>0.54310000000000003</v>
      </c>
      <c r="I264" s="57">
        <v>0.1096</v>
      </c>
      <c r="J264" s="35"/>
      <c r="K264" s="37"/>
      <c r="L264" s="37"/>
      <c r="M264" s="88"/>
      <c r="N264" s="88"/>
      <c r="O264" s="88"/>
      <c r="P264" s="88"/>
      <c r="Q264" s="88"/>
      <c r="R264" s="88"/>
      <c r="S264" s="88"/>
      <c r="T264" s="88"/>
      <c r="U264" s="5"/>
    </row>
    <row r="265" spans="1:125">
      <c r="A265" s="103"/>
      <c r="B265" s="103"/>
      <c r="C265" s="35" t="s">
        <v>152</v>
      </c>
      <c r="D265" s="35"/>
      <c r="E265" s="114">
        <v>224.4</v>
      </c>
      <c r="F265" s="114"/>
      <c r="G265" s="57">
        <v>1350.8</v>
      </c>
      <c r="H265" s="57">
        <v>0.59960000000000002</v>
      </c>
      <c r="I265" s="57">
        <v>0.1618</v>
      </c>
      <c r="J265" s="35"/>
      <c r="K265" s="37"/>
      <c r="L265" s="37"/>
      <c r="M265" s="88"/>
      <c r="N265" s="88"/>
      <c r="O265" s="88"/>
      <c r="P265" s="88"/>
      <c r="Q265" s="88"/>
      <c r="R265" s="88"/>
      <c r="S265" s="88"/>
      <c r="T265" s="88"/>
      <c r="U265" s="5"/>
    </row>
    <row r="266" spans="1:125">
      <c r="A266" s="103"/>
      <c r="B266" s="103"/>
      <c r="C266" s="35" t="s">
        <v>151</v>
      </c>
      <c r="D266" s="35"/>
      <c r="E266" s="114">
        <v>155.1</v>
      </c>
      <c r="F266" s="114"/>
      <c r="G266" s="57">
        <v>1278.3</v>
      </c>
      <c r="H266" s="57">
        <v>0.38629999999999998</v>
      </c>
      <c r="I266" s="57">
        <v>-0.2482</v>
      </c>
      <c r="J266" s="35"/>
      <c r="K266" s="37"/>
      <c r="L266" s="37"/>
      <c r="M266" s="88"/>
      <c r="N266" s="88"/>
      <c r="O266" s="88"/>
      <c r="P266" s="88"/>
      <c r="Q266" s="88"/>
      <c r="R266" s="88"/>
      <c r="S266" s="88"/>
      <c r="T266" s="88"/>
      <c r="U266" s="5"/>
    </row>
    <row r="267" spans="1:125">
      <c r="A267" s="103"/>
      <c r="B267" s="103"/>
      <c r="C267" s="35" t="s">
        <v>106</v>
      </c>
      <c r="D267" s="35"/>
      <c r="E267" s="115">
        <v>143.22</v>
      </c>
      <c r="F267" s="115"/>
      <c r="G267" s="53">
        <v>1023.3</v>
      </c>
      <c r="H267" s="53">
        <v>0.47749999999999998</v>
      </c>
      <c r="I267" s="53">
        <v>-4.58E-2</v>
      </c>
      <c r="J267" s="96"/>
      <c r="K267" s="37"/>
      <c r="L267" s="37"/>
      <c r="M267" s="88"/>
      <c r="N267" s="88"/>
      <c r="O267" s="88"/>
      <c r="P267" s="88"/>
      <c r="Q267" s="88"/>
      <c r="R267" s="88"/>
      <c r="S267" s="88"/>
      <c r="T267" s="88"/>
      <c r="U267" s="7"/>
      <c r="V267" s="6"/>
    </row>
    <row r="268" spans="1:125">
      <c r="A268" s="103" t="s">
        <v>364</v>
      </c>
      <c r="B268" s="103" t="s">
        <v>365</v>
      </c>
      <c r="C268" s="35" t="s">
        <v>366</v>
      </c>
      <c r="D268" s="102" t="s">
        <v>373</v>
      </c>
      <c r="E268" s="115">
        <v>210</v>
      </c>
      <c r="F268" s="115"/>
      <c r="G268" s="53">
        <v>1025</v>
      </c>
      <c r="H268" s="53">
        <v>0.88</v>
      </c>
      <c r="I268" s="53" t="s">
        <v>612</v>
      </c>
      <c r="J268" s="37"/>
      <c r="K268" s="37"/>
      <c r="L268" s="37">
        <v>0.03</v>
      </c>
      <c r="M268" s="88"/>
      <c r="N268" s="88"/>
      <c r="O268" s="88"/>
      <c r="P268" s="88"/>
      <c r="Q268" s="88"/>
      <c r="R268" s="88"/>
      <c r="S268" s="88"/>
      <c r="T268" s="88"/>
    </row>
    <row r="269" spans="1:125">
      <c r="A269" s="103"/>
      <c r="B269" s="103"/>
      <c r="C269" s="35" t="s">
        <v>367</v>
      </c>
      <c r="D269" s="102"/>
      <c r="E269" s="115">
        <v>114</v>
      </c>
      <c r="F269" s="115"/>
      <c r="G269" s="53">
        <v>1121</v>
      </c>
      <c r="H269" s="53">
        <v>0.91</v>
      </c>
      <c r="I269" s="53" t="s">
        <v>613</v>
      </c>
      <c r="J269" s="37"/>
      <c r="K269" s="37"/>
      <c r="L269" s="37">
        <v>0.04</v>
      </c>
      <c r="M269" s="88"/>
      <c r="N269" s="88"/>
      <c r="O269" s="88"/>
      <c r="P269" s="88"/>
      <c r="Q269" s="88"/>
      <c r="R269" s="88"/>
      <c r="S269" s="88"/>
      <c r="T269" s="88"/>
    </row>
    <row r="270" spans="1:125">
      <c r="A270" s="103"/>
      <c r="B270" s="103"/>
      <c r="C270" s="35" t="s">
        <v>368</v>
      </c>
      <c r="D270" s="102"/>
      <c r="E270" s="115">
        <v>91</v>
      </c>
      <c r="F270" s="115"/>
      <c r="G270" s="53">
        <v>679.9</v>
      </c>
      <c r="H270" s="53">
        <v>1.07</v>
      </c>
      <c r="I270" s="53" t="s">
        <v>613</v>
      </c>
      <c r="J270" s="37"/>
      <c r="K270" s="37"/>
      <c r="L270" s="37">
        <v>0.06</v>
      </c>
      <c r="M270" s="88"/>
      <c r="N270" s="88"/>
      <c r="O270" s="88"/>
      <c r="P270" s="88"/>
      <c r="Q270" s="88"/>
      <c r="R270" s="88"/>
      <c r="S270" s="88"/>
      <c r="T270" s="88"/>
    </row>
    <row r="271" spans="1:125">
      <c r="A271" s="103"/>
      <c r="B271" s="103"/>
      <c r="C271" s="35" t="s">
        <v>369</v>
      </c>
      <c r="D271" s="102"/>
      <c r="E271" s="115">
        <v>123</v>
      </c>
      <c r="F271" s="115"/>
      <c r="G271" s="53">
        <v>803.9</v>
      </c>
      <c r="H271" s="53">
        <v>1.08</v>
      </c>
      <c r="I271" s="53" t="s">
        <v>614</v>
      </c>
      <c r="J271" s="37"/>
      <c r="K271" s="37"/>
      <c r="L271" s="37">
        <v>0.03</v>
      </c>
      <c r="M271" s="88"/>
      <c r="N271" s="88"/>
      <c r="O271" s="88"/>
      <c r="P271" s="88"/>
      <c r="Q271" s="88"/>
      <c r="R271" s="88"/>
      <c r="S271" s="88"/>
      <c r="T271" s="88"/>
    </row>
    <row r="272" spans="1:125">
      <c r="A272" s="103"/>
      <c r="B272" s="103"/>
      <c r="C272" s="35" t="s">
        <v>370</v>
      </c>
      <c r="D272" s="102"/>
      <c r="E272" s="115">
        <v>295</v>
      </c>
      <c r="F272" s="115"/>
      <c r="G272" s="53">
        <v>355.8</v>
      </c>
      <c r="H272" s="53">
        <v>1.4</v>
      </c>
      <c r="I272" s="53" t="s">
        <v>615</v>
      </c>
      <c r="J272" s="37"/>
      <c r="K272" s="37"/>
      <c r="L272" s="37">
        <v>0.2</v>
      </c>
      <c r="M272" s="88"/>
      <c r="N272" s="88"/>
      <c r="O272" s="88"/>
      <c r="P272" s="88"/>
      <c r="Q272" s="88"/>
      <c r="R272" s="88"/>
      <c r="S272" s="88"/>
      <c r="T272" s="88"/>
    </row>
    <row r="273" spans="1:20">
      <c r="A273" s="103"/>
      <c r="B273" s="103"/>
      <c r="C273" s="35" t="s">
        <v>371</v>
      </c>
      <c r="D273" s="102"/>
      <c r="E273" s="115">
        <v>220</v>
      </c>
      <c r="F273" s="115"/>
      <c r="G273" s="53">
        <v>493.3</v>
      </c>
      <c r="H273" s="53">
        <v>1.18</v>
      </c>
      <c r="I273" s="53" t="s">
        <v>616</v>
      </c>
      <c r="J273" s="37"/>
      <c r="K273" s="37"/>
      <c r="L273" s="37">
        <v>0.1</v>
      </c>
      <c r="M273" s="88"/>
      <c r="N273" s="88"/>
      <c r="O273" s="88"/>
      <c r="P273" s="88"/>
      <c r="Q273" s="88"/>
      <c r="R273" s="88"/>
      <c r="S273" s="88"/>
      <c r="T273" s="88"/>
    </row>
    <row r="274" spans="1:20">
      <c r="A274" s="103"/>
      <c r="B274" s="103"/>
      <c r="C274" s="37" t="s">
        <v>374</v>
      </c>
      <c r="D274" s="102"/>
      <c r="E274" s="115">
        <v>160</v>
      </c>
      <c r="F274" s="115"/>
      <c r="G274" s="53"/>
      <c r="H274" s="53"/>
      <c r="I274" s="53"/>
      <c r="J274" s="37"/>
      <c r="K274" s="37"/>
      <c r="L274" s="37"/>
      <c r="M274" s="88"/>
      <c r="N274" s="88"/>
      <c r="O274" s="88"/>
      <c r="P274" s="88"/>
      <c r="Q274" s="88"/>
      <c r="R274" s="88"/>
      <c r="S274" s="88"/>
      <c r="T274" s="88"/>
    </row>
    <row r="275" spans="1:20">
      <c r="A275" s="103"/>
      <c r="B275" s="103"/>
      <c r="C275" s="37" t="s">
        <v>375</v>
      </c>
      <c r="D275" s="102"/>
      <c r="E275" s="115">
        <v>130</v>
      </c>
      <c r="F275" s="115"/>
      <c r="G275" s="53"/>
      <c r="H275" s="53"/>
      <c r="I275" s="53"/>
      <c r="J275" s="37"/>
      <c r="K275" s="37"/>
      <c r="L275" s="37"/>
      <c r="M275" s="88"/>
      <c r="N275" s="88"/>
      <c r="O275" s="88"/>
      <c r="P275" s="88"/>
      <c r="Q275" s="88"/>
      <c r="R275" s="88"/>
      <c r="S275" s="88"/>
      <c r="T275" s="88"/>
    </row>
    <row r="276" spans="1:20">
      <c r="A276" s="103"/>
      <c r="B276" s="103"/>
      <c r="C276" s="37" t="s">
        <v>376</v>
      </c>
      <c r="D276" s="102"/>
      <c r="E276" s="115">
        <v>280</v>
      </c>
      <c r="F276" s="115"/>
      <c r="G276" s="53"/>
      <c r="H276" s="53"/>
      <c r="I276" s="53"/>
      <c r="J276" s="37"/>
      <c r="K276" s="37"/>
      <c r="L276" s="37"/>
      <c r="M276" s="88"/>
      <c r="N276" s="88"/>
      <c r="O276" s="88"/>
      <c r="P276" s="88"/>
      <c r="Q276" s="88"/>
      <c r="R276" s="88"/>
      <c r="S276" s="88"/>
      <c r="T276" s="88"/>
    </row>
    <row r="277" spans="1:20">
      <c r="A277" s="103"/>
      <c r="B277" s="103"/>
      <c r="C277" s="37" t="s">
        <v>377</v>
      </c>
      <c r="D277" s="102"/>
      <c r="E277" s="115">
        <v>140</v>
      </c>
      <c r="F277" s="115"/>
      <c r="G277" s="53"/>
      <c r="H277" s="53"/>
      <c r="I277" s="53"/>
      <c r="J277" s="37"/>
      <c r="K277" s="37"/>
      <c r="L277" s="37"/>
      <c r="M277" s="88"/>
      <c r="N277" s="88"/>
      <c r="O277" s="88"/>
      <c r="P277" s="88"/>
      <c r="Q277" s="88"/>
      <c r="R277" s="88"/>
      <c r="S277" s="88"/>
      <c r="T277" s="88"/>
    </row>
    <row r="278" spans="1:20">
      <c r="A278" s="103"/>
      <c r="B278" s="103"/>
      <c r="C278" s="37" t="s">
        <v>378</v>
      </c>
      <c r="D278" s="102"/>
      <c r="E278" s="115">
        <v>150</v>
      </c>
      <c r="F278" s="115"/>
      <c r="G278" s="53"/>
      <c r="H278" s="53"/>
      <c r="I278" s="53"/>
      <c r="J278" s="37"/>
      <c r="K278" s="37"/>
      <c r="L278" s="37"/>
      <c r="M278" s="88"/>
      <c r="N278" s="88"/>
      <c r="O278" s="88"/>
      <c r="P278" s="88"/>
      <c r="Q278" s="88"/>
      <c r="R278" s="88"/>
      <c r="S278" s="88"/>
      <c r="T278" s="88"/>
    </row>
    <row r="279" spans="1:20">
      <c r="A279" s="103"/>
      <c r="B279" s="103"/>
      <c r="C279" s="37" t="s">
        <v>379</v>
      </c>
      <c r="D279" s="102"/>
      <c r="E279" s="115">
        <v>260</v>
      </c>
      <c r="F279" s="115"/>
      <c r="G279" s="53"/>
      <c r="H279" s="53"/>
      <c r="I279" s="53"/>
      <c r="J279" s="37"/>
      <c r="K279" s="37"/>
      <c r="L279" s="37"/>
      <c r="M279" s="88"/>
      <c r="N279" s="88"/>
      <c r="O279" s="88"/>
      <c r="P279" s="88"/>
      <c r="Q279" s="88"/>
      <c r="R279" s="88"/>
      <c r="S279" s="88"/>
      <c r="T279" s="88"/>
    </row>
    <row r="280" spans="1:20">
      <c r="A280" s="103"/>
      <c r="B280" s="103"/>
      <c r="C280" s="37" t="s">
        <v>380</v>
      </c>
      <c r="D280" s="102"/>
      <c r="E280" s="115">
        <v>70</v>
      </c>
      <c r="F280" s="115"/>
      <c r="G280" s="53"/>
      <c r="H280" s="53"/>
      <c r="I280" s="53"/>
      <c r="J280" s="37"/>
      <c r="K280" s="37"/>
      <c r="L280" s="37"/>
      <c r="M280" s="88"/>
      <c r="N280" s="88"/>
      <c r="O280" s="88"/>
      <c r="P280" s="88"/>
      <c r="Q280" s="88"/>
      <c r="R280" s="88"/>
      <c r="S280" s="88"/>
      <c r="T280" s="88"/>
    </row>
    <row r="281" spans="1:20">
      <c r="A281" s="103"/>
      <c r="B281" s="103"/>
      <c r="C281" s="37" t="s">
        <v>381</v>
      </c>
      <c r="D281" s="102"/>
      <c r="E281" s="115">
        <v>120</v>
      </c>
      <c r="F281" s="115"/>
      <c r="G281" s="53"/>
      <c r="H281" s="53"/>
      <c r="I281" s="53"/>
      <c r="J281" s="37"/>
      <c r="K281" s="37"/>
      <c r="L281" s="37"/>
      <c r="M281" s="88"/>
      <c r="N281" s="88"/>
      <c r="O281" s="88"/>
      <c r="P281" s="88"/>
      <c r="Q281" s="88"/>
      <c r="R281" s="88"/>
      <c r="S281" s="88"/>
      <c r="T281" s="88"/>
    </row>
    <row r="282" spans="1:20">
      <c r="A282" s="103"/>
      <c r="B282" s="103"/>
      <c r="C282" s="37" t="s">
        <v>382</v>
      </c>
      <c r="D282" s="102"/>
      <c r="E282" s="115">
        <v>150</v>
      </c>
      <c r="F282" s="115"/>
      <c r="G282" s="53"/>
      <c r="H282" s="53"/>
      <c r="I282" s="53"/>
      <c r="J282" s="37"/>
      <c r="K282" s="37"/>
      <c r="L282" s="37"/>
      <c r="M282" s="88"/>
      <c r="N282" s="88"/>
      <c r="O282" s="88"/>
      <c r="P282" s="88"/>
      <c r="Q282" s="88"/>
      <c r="R282" s="88"/>
      <c r="S282" s="88"/>
      <c r="T282" s="88"/>
    </row>
    <row r="283" spans="1:20">
      <c r="A283" s="103"/>
      <c r="B283" s="103"/>
      <c r="C283" s="37" t="s">
        <v>383</v>
      </c>
      <c r="D283" s="102"/>
      <c r="E283" s="115">
        <v>340</v>
      </c>
      <c r="F283" s="115"/>
      <c r="G283" s="53"/>
      <c r="H283" s="53"/>
      <c r="I283" s="53"/>
      <c r="J283" s="37"/>
      <c r="K283" s="37"/>
      <c r="L283" s="37"/>
      <c r="M283" s="88"/>
      <c r="N283" s="88"/>
      <c r="O283" s="88"/>
      <c r="P283" s="88"/>
      <c r="Q283" s="88"/>
      <c r="R283" s="88"/>
      <c r="S283" s="88"/>
      <c r="T283" s="88"/>
    </row>
    <row r="284" spans="1:20">
      <c r="A284" s="103"/>
      <c r="B284" s="103"/>
      <c r="C284" s="37" t="s">
        <v>384</v>
      </c>
      <c r="D284" s="102"/>
      <c r="E284" s="115">
        <v>280</v>
      </c>
      <c r="F284" s="115"/>
      <c r="G284" s="53"/>
      <c r="H284" s="53"/>
      <c r="I284" s="53"/>
      <c r="J284" s="37"/>
      <c r="K284" s="37"/>
      <c r="L284" s="37"/>
      <c r="M284" s="88"/>
      <c r="N284" s="88"/>
      <c r="O284" s="88"/>
      <c r="P284" s="88"/>
      <c r="Q284" s="88"/>
      <c r="R284" s="88"/>
      <c r="S284" s="88"/>
      <c r="T284" s="88"/>
    </row>
    <row r="285" spans="1:20">
      <c r="A285" s="103"/>
      <c r="B285" s="103"/>
      <c r="C285" s="37" t="s">
        <v>385</v>
      </c>
      <c r="D285" s="102"/>
      <c r="E285" s="115">
        <v>120</v>
      </c>
      <c r="F285" s="115"/>
      <c r="G285" s="53"/>
      <c r="H285" s="53"/>
      <c r="I285" s="53"/>
      <c r="J285" s="37"/>
      <c r="K285" s="37"/>
      <c r="L285" s="37"/>
      <c r="M285" s="88"/>
      <c r="N285" s="88"/>
      <c r="O285" s="88"/>
      <c r="P285" s="88"/>
      <c r="Q285" s="88"/>
      <c r="R285" s="88"/>
      <c r="S285" s="88"/>
      <c r="T285" s="88"/>
    </row>
    <row r="286" spans="1:20">
      <c r="A286" s="103"/>
      <c r="B286" s="103"/>
      <c r="C286" s="37" t="s">
        <v>386</v>
      </c>
      <c r="D286" s="102"/>
      <c r="E286" s="115">
        <v>87</v>
      </c>
      <c r="F286" s="115"/>
      <c r="G286" s="53"/>
      <c r="H286" s="53"/>
      <c r="I286" s="53"/>
      <c r="J286" s="37"/>
      <c r="K286" s="37"/>
      <c r="L286" s="37"/>
      <c r="M286" s="88"/>
      <c r="N286" s="88"/>
      <c r="O286" s="88"/>
      <c r="P286" s="88"/>
      <c r="Q286" s="88"/>
      <c r="R286" s="88"/>
      <c r="S286" s="88"/>
      <c r="T286" s="88"/>
    </row>
    <row r="287" spans="1:20">
      <c r="A287" s="103"/>
      <c r="B287" s="103"/>
      <c r="C287" s="37" t="s">
        <v>387</v>
      </c>
      <c r="D287" s="102"/>
      <c r="E287" s="115">
        <v>98</v>
      </c>
      <c r="F287" s="115"/>
      <c r="G287" s="53"/>
      <c r="H287" s="53"/>
      <c r="I287" s="53"/>
      <c r="J287" s="37"/>
      <c r="K287" s="37"/>
      <c r="L287" s="37"/>
      <c r="M287" s="88"/>
      <c r="N287" s="88"/>
      <c r="O287" s="88"/>
      <c r="P287" s="88"/>
      <c r="Q287" s="88"/>
      <c r="R287" s="88"/>
      <c r="S287" s="88"/>
      <c r="T287" s="88"/>
    </row>
    <row r="288" spans="1:20">
      <c r="A288" s="103"/>
      <c r="B288" s="103"/>
      <c r="C288" s="37" t="s">
        <v>388</v>
      </c>
      <c r="D288" s="102"/>
      <c r="E288" s="115">
        <v>93</v>
      </c>
      <c r="F288" s="115"/>
      <c r="G288" s="53"/>
      <c r="H288" s="53"/>
      <c r="I288" s="53"/>
      <c r="J288" s="37"/>
      <c r="K288" s="37"/>
      <c r="L288" s="37"/>
      <c r="M288" s="88"/>
      <c r="N288" s="88"/>
      <c r="O288" s="88"/>
      <c r="P288" s="88"/>
      <c r="Q288" s="88"/>
      <c r="R288" s="88"/>
      <c r="S288" s="88"/>
      <c r="T288" s="88"/>
    </row>
    <row r="289" spans="1:22">
      <c r="A289" s="103"/>
      <c r="B289" s="103"/>
      <c r="C289" s="37" t="s">
        <v>389</v>
      </c>
      <c r="D289" s="102"/>
      <c r="E289" s="115">
        <v>114</v>
      </c>
      <c r="F289" s="115"/>
      <c r="G289" s="53"/>
      <c r="H289" s="53"/>
      <c r="I289" s="53"/>
      <c r="J289" s="37"/>
      <c r="K289" s="37"/>
      <c r="L289" s="37"/>
      <c r="M289" s="88"/>
      <c r="N289" s="88"/>
      <c r="O289" s="88"/>
      <c r="P289" s="88"/>
      <c r="Q289" s="88"/>
      <c r="R289" s="88"/>
      <c r="S289" s="88"/>
      <c r="T289" s="88"/>
    </row>
    <row r="290" spans="1:22">
      <c r="A290" s="103"/>
      <c r="B290" s="103"/>
      <c r="C290" s="37" t="s">
        <v>390</v>
      </c>
      <c r="D290" s="102"/>
      <c r="E290" s="115">
        <v>108</v>
      </c>
      <c r="F290" s="115"/>
      <c r="G290" s="53"/>
      <c r="H290" s="53"/>
      <c r="I290" s="53"/>
      <c r="J290" s="37"/>
      <c r="K290" s="37"/>
      <c r="L290" s="37"/>
      <c r="M290" s="88"/>
      <c r="N290" s="88"/>
      <c r="O290" s="88"/>
      <c r="P290" s="88"/>
      <c r="Q290" s="88"/>
      <c r="R290" s="88"/>
      <c r="S290" s="88"/>
      <c r="T290" s="88"/>
    </row>
    <row r="291" spans="1:22">
      <c r="A291" s="103"/>
      <c r="B291" s="103"/>
      <c r="C291" s="37" t="s">
        <v>391</v>
      </c>
      <c r="D291" s="102"/>
      <c r="E291" s="115">
        <v>121</v>
      </c>
      <c r="F291" s="115"/>
      <c r="G291" s="53"/>
      <c r="H291" s="53"/>
      <c r="I291" s="53"/>
      <c r="J291" s="37"/>
      <c r="K291" s="37"/>
      <c r="L291" s="37"/>
      <c r="M291" s="88"/>
      <c r="N291" s="88"/>
      <c r="O291" s="88"/>
      <c r="P291" s="88"/>
      <c r="Q291" s="88"/>
      <c r="R291" s="88"/>
      <c r="S291" s="88"/>
      <c r="T291" s="88"/>
    </row>
    <row r="292" spans="1:22" s="25" customFormat="1">
      <c r="A292" s="103" t="s">
        <v>396</v>
      </c>
      <c r="B292" s="103" t="s">
        <v>351</v>
      </c>
      <c r="C292" s="37" t="s">
        <v>10</v>
      </c>
      <c r="D292" s="37"/>
      <c r="E292" s="115">
        <v>175</v>
      </c>
      <c r="F292" s="115"/>
      <c r="G292" s="53"/>
      <c r="H292" s="53"/>
      <c r="I292" s="53"/>
      <c r="J292" s="37"/>
      <c r="K292" s="37"/>
      <c r="L292" s="37"/>
      <c r="M292" s="88"/>
      <c r="N292" s="88"/>
      <c r="O292" s="88"/>
      <c r="P292" s="88"/>
      <c r="Q292" s="88"/>
      <c r="R292" s="88"/>
      <c r="S292" s="88"/>
      <c r="T292" s="88"/>
    </row>
    <row r="293" spans="1:22">
      <c r="A293" s="103"/>
      <c r="B293" s="103"/>
      <c r="C293" s="35" t="s">
        <v>6</v>
      </c>
      <c r="D293" s="35" t="s">
        <v>397</v>
      </c>
      <c r="E293" s="114">
        <v>188</v>
      </c>
      <c r="F293" s="114"/>
      <c r="G293" s="94"/>
      <c r="H293" s="94"/>
      <c r="I293" s="57"/>
      <c r="J293" s="35"/>
      <c r="K293" s="35"/>
      <c r="L293" s="35"/>
      <c r="M293" s="88"/>
      <c r="N293" s="88"/>
      <c r="O293" s="88"/>
      <c r="P293" s="88"/>
      <c r="Q293" s="88"/>
      <c r="R293" s="88"/>
      <c r="S293" s="88"/>
      <c r="T293" s="88"/>
    </row>
    <row r="294" spans="1:22">
      <c r="A294" s="103"/>
      <c r="B294" s="103"/>
      <c r="C294" s="35" t="s">
        <v>153</v>
      </c>
      <c r="D294" s="35"/>
      <c r="E294" s="114">
        <v>145</v>
      </c>
      <c r="F294" s="114"/>
      <c r="G294" s="57"/>
      <c r="H294" s="57"/>
      <c r="I294" s="57"/>
      <c r="J294" s="35"/>
      <c r="K294" s="35"/>
      <c r="L294" s="35"/>
      <c r="M294" s="88"/>
      <c r="N294" s="88"/>
      <c r="O294" s="88"/>
      <c r="P294" s="88"/>
      <c r="Q294" s="88"/>
      <c r="R294" s="88"/>
      <c r="S294" s="88"/>
      <c r="T294" s="88"/>
      <c r="U294" s="6"/>
      <c r="V294" s="6"/>
    </row>
    <row r="295" spans="1:22">
      <c r="A295" s="103"/>
      <c r="B295" s="103"/>
      <c r="C295" s="35" t="s">
        <v>152</v>
      </c>
      <c r="D295" s="35"/>
      <c r="E295" s="114">
        <v>157</v>
      </c>
      <c r="F295" s="114"/>
      <c r="G295" s="57"/>
      <c r="H295" s="57"/>
      <c r="I295" s="57"/>
      <c r="J295" s="35"/>
      <c r="K295" s="35"/>
      <c r="L295" s="35"/>
      <c r="M295" s="88"/>
      <c r="N295" s="88"/>
      <c r="O295" s="88"/>
      <c r="P295" s="88"/>
      <c r="Q295" s="88"/>
      <c r="R295" s="88"/>
      <c r="S295" s="88"/>
      <c r="T295" s="88"/>
      <c r="U295" s="6"/>
      <c r="V295" s="6"/>
    </row>
    <row r="296" spans="1:22">
      <c r="A296" s="103" t="s">
        <v>417</v>
      </c>
      <c r="B296" s="102" t="s">
        <v>191</v>
      </c>
      <c r="C296" s="35" t="s">
        <v>418</v>
      </c>
      <c r="D296" s="37"/>
      <c r="E296" s="115">
        <v>370</v>
      </c>
      <c r="F296" s="115"/>
      <c r="G296" s="53"/>
      <c r="H296" s="53"/>
      <c r="I296" s="53"/>
      <c r="J296" s="37"/>
      <c r="K296" s="37"/>
      <c r="L296" s="37"/>
      <c r="M296" s="88"/>
      <c r="N296" s="88"/>
      <c r="O296" s="88"/>
      <c r="P296" s="88"/>
      <c r="Q296" s="88"/>
      <c r="R296" s="88"/>
      <c r="S296" s="88"/>
      <c r="T296" s="88"/>
      <c r="U296" s="6"/>
      <c r="V296" s="6"/>
    </row>
    <row r="297" spans="1:22">
      <c r="A297" s="103"/>
      <c r="B297" s="102"/>
      <c r="C297" s="35" t="s">
        <v>419</v>
      </c>
      <c r="D297" s="37"/>
      <c r="E297" s="115">
        <v>297</v>
      </c>
      <c r="F297" s="115"/>
      <c r="G297" s="53"/>
      <c r="H297" s="53"/>
      <c r="I297" s="53"/>
      <c r="J297" s="37"/>
      <c r="K297" s="37"/>
      <c r="L297" s="37"/>
      <c r="M297" s="88"/>
      <c r="N297" s="88"/>
      <c r="O297" s="88"/>
      <c r="P297" s="88"/>
      <c r="Q297" s="88"/>
      <c r="R297" s="88"/>
      <c r="S297" s="88"/>
      <c r="T297" s="88"/>
    </row>
    <row r="298" spans="1:22">
      <c r="A298" s="103"/>
      <c r="B298" s="102"/>
      <c r="C298" s="35" t="s">
        <v>420</v>
      </c>
      <c r="D298" s="37"/>
      <c r="E298" s="115">
        <v>288</v>
      </c>
      <c r="F298" s="115"/>
      <c r="G298" s="53"/>
      <c r="H298" s="53"/>
      <c r="I298" s="53"/>
      <c r="J298" s="37"/>
      <c r="K298" s="37"/>
      <c r="L298" s="37"/>
      <c r="M298" s="88"/>
      <c r="N298" s="88"/>
      <c r="O298" s="88"/>
      <c r="P298" s="88"/>
      <c r="Q298" s="88"/>
      <c r="R298" s="88"/>
      <c r="S298" s="88"/>
      <c r="T298" s="88"/>
    </row>
    <row r="299" spans="1:22">
      <c r="A299" s="103" t="s">
        <v>547</v>
      </c>
      <c r="B299" s="102" t="s">
        <v>185</v>
      </c>
      <c r="C299" s="102" t="s">
        <v>423</v>
      </c>
      <c r="D299" s="35" t="s">
        <v>289</v>
      </c>
      <c r="E299" s="115">
        <v>127.37707517112</v>
      </c>
      <c r="F299" s="115"/>
      <c r="G299" s="53">
        <v>930.13165897339843</v>
      </c>
      <c r="H299" s="53">
        <v>0.43617021276595747</v>
      </c>
      <c r="I299" s="53">
        <v>-0.06</v>
      </c>
      <c r="J299" s="37"/>
      <c r="K299" s="37"/>
      <c r="L299" s="37"/>
      <c r="M299" s="88"/>
      <c r="N299" s="88"/>
      <c r="O299" s="88"/>
      <c r="P299" s="88"/>
      <c r="Q299" s="88"/>
      <c r="R299" s="88"/>
      <c r="S299" s="88"/>
      <c r="T299" s="88"/>
    </row>
    <row r="300" spans="1:22">
      <c r="A300" s="103"/>
      <c r="B300" s="102"/>
      <c r="C300" s="102"/>
      <c r="D300" s="37"/>
      <c r="E300" s="115">
        <v>122.6131468274</v>
      </c>
      <c r="F300" s="115"/>
      <c r="G300" s="53">
        <v>895.49268770660819</v>
      </c>
      <c r="H300" s="53">
        <v>0.44148936170212766</v>
      </c>
      <c r="I300" s="53">
        <v>-7.0000000000000007E-2</v>
      </c>
      <c r="J300" s="37"/>
      <c r="K300" s="37"/>
      <c r="L300" s="37"/>
      <c r="M300" s="88"/>
      <c r="N300" s="88"/>
      <c r="O300" s="88"/>
      <c r="P300" s="88"/>
      <c r="Q300" s="88"/>
      <c r="R300" s="88"/>
      <c r="S300" s="88"/>
      <c r="T300" s="88"/>
    </row>
    <row r="301" spans="1:22">
      <c r="A301" s="103"/>
      <c r="B301" s="102"/>
      <c r="C301" s="102" t="s">
        <v>424</v>
      </c>
      <c r="D301" s="37"/>
      <c r="E301" s="115">
        <v>123.38589253967</v>
      </c>
      <c r="F301" s="115"/>
      <c r="G301" s="53">
        <v>893.70170233119495</v>
      </c>
      <c r="H301" s="53">
        <v>0.44148936170212766</v>
      </c>
      <c r="I301" s="53">
        <v>-0.05</v>
      </c>
      <c r="J301" s="37"/>
      <c r="K301" s="37"/>
      <c r="L301" s="37"/>
      <c r="M301" s="88"/>
      <c r="N301" s="88"/>
      <c r="O301" s="88"/>
      <c r="P301" s="88"/>
      <c r="Q301" s="88"/>
      <c r="R301" s="88"/>
      <c r="S301" s="88"/>
      <c r="T301" s="88"/>
    </row>
    <row r="302" spans="1:22">
      <c r="A302" s="103"/>
      <c r="B302" s="102"/>
      <c r="C302" s="102"/>
      <c r="D302" s="37"/>
      <c r="E302" s="115">
        <v>121.51277755507</v>
      </c>
      <c r="F302" s="115"/>
      <c r="G302" s="53">
        <v>869.98425072672148</v>
      </c>
      <c r="H302" s="53">
        <v>0.46808510638297873</v>
      </c>
      <c r="I302" s="53">
        <v>-7.0000000000000007E-2</v>
      </c>
      <c r="J302" s="37"/>
      <c r="K302" s="37"/>
      <c r="L302" s="37"/>
      <c r="M302" s="88"/>
      <c r="N302" s="88"/>
      <c r="O302" s="88"/>
      <c r="P302" s="88"/>
      <c r="Q302" s="88"/>
      <c r="R302" s="88"/>
      <c r="S302" s="88"/>
      <c r="T302" s="88"/>
    </row>
    <row r="303" spans="1:22">
      <c r="A303" s="103"/>
      <c r="B303" s="102"/>
      <c r="C303" s="102" t="s">
        <v>425</v>
      </c>
      <c r="D303" s="37"/>
      <c r="E303" s="115">
        <v>114.87987535587</v>
      </c>
      <c r="F303" s="115"/>
      <c r="G303" s="53">
        <v>820.18012905705689</v>
      </c>
      <c r="H303" s="53">
        <v>0.51063829787234039</v>
      </c>
      <c r="I303" s="53">
        <v>-0.14000000000000001</v>
      </c>
      <c r="J303" s="37"/>
      <c r="K303" s="37"/>
      <c r="L303" s="37"/>
      <c r="M303" s="88"/>
      <c r="N303" s="88"/>
      <c r="O303" s="88"/>
      <c r="P303" s="88"/>
      <c r="Q303" s="88"/>
      <c r="R303" s="88"/>
      <c r="S303" s="88"/>
      <c r="T303" s="88"/>
    </row>
    <row r="304" spans="1:22">
      <c r="A304" s="103"/>
      <c r="B304" s="102"/>
      <c r="C304" s="102"/>
      <c r="D304" s="37"/>
      <c r="E304" s="115">
        <v>112.44056386788</v>
      </c>
      <c r="F304" s="115"/>
      <c r="G304" s="53">
        <v>786.4395303636386</v>
      </c>
      <c r="H304" s="53">
        <v>0.51595744680851063</v>
      </c>
      <c r="I304" s="53">
        <v>-0.1</v>
      </c>
      <c r="J304" s="37"/>
      <c r="K304" s="37"/>
      <c r="L304" s="37"/>
      <c r="M304" s="88"/>
      <c r="N304" s="88"/>
      <c r="O304" s="88"/>
      <c r="P304" s="88"/>
      <c r="Q304" s="88"/>
      <c r="R304" s="88"/>
      <c r="S304" s="88"/>
      <c r="T304" s="88"/>
    </row>
    <row r="305" spans="1:20">
      <c r="A305" s="103" t="s">
        <v>466</v>
      </c>
      <c r="B305" s="102" t="s">
        <v>352</v>
      </c>
      <c r="C305" s="35" t="s">
        <v>493</v>
      </c>
      <c r="D305" s="35" t="s">
        <v>495</v>
      </c>
      <c r="E305" s="115">
        <v>291.39628782395903</v>
      </c>
      <c r="F305" s="115"/>
      <c r="G305" s="53">
        <v>291.39</v>
      </c>
      <c r="H305" s="53">
        <v>4793</v>
      </c>
      <c r="I305" s="53">
        <v>0.64</v>
      </c>
      <c r="J305" s="37"/>
      <c r="K305" s="37"/>
      <c r="L305" s="37"/>
      <c r="M305" s="88"/>
      <c r="N305" s="88"/>
      <c r="O305" s="88"/>
      <c r="P305" s="88"/>
      <c r="Q305" s="88"/>
      <c r="R305" s="88"/>
      <c r="S305" s="88"/>
      <c r="T305" s="88"/>
    </row>
    <row r="306" spans="1:20">
      <c r="A306" s="103"/>
      <c r="B306" s="102"/>
      <c r="C306" s="76" t="s">
        <v>494</v>
      </c>
      <c r="D306" s="37"/>
      <c r="E306" s="115">
        <v>261.56628752471198</v>
      </c>
      <c r="F306" s="115"/>
      <c r="G306" s="53">
        <v>261.56</v>
      </c>
      <c r="H306" s="53">
        <v>4963</v>
      </c>
      <c r="I306" s="53">
        <v>0.59799999999999998</v>
      </c>
      <c r="J306" s="37"/>
      <c r="K306" s="37"/>
      <c r="L306" s="37"/>
      <c r="M306" s="88"/>
      <c r="N306" s="88"/>
      <c r="O306" s="88"/>
      <c r="P306" s="88"/>
      <c r="Q306" s="88"/>
      <c r="R306" s="88"/>
      <c r="S306" s="88"/>
      <c r="T306" s="88"/>
    </row>
    <row r="307" spans="1:20">
      <c r="A307" s="103"/>
      <c r="B307" s="102"/>
      <c r="C307" s="77">
        <v>0.6</v>
      </c>
      <c r="D307" s="37"/>
      <c r="E307" s="115">
        <v>176.45914228876001</v>
      </c>
      <c r="F307" s="115"/>
      <c r="G307" s="53">
        <v>176.45</v>
      </c>
      <c r="H307" s="53">
        <v>3464</v>
      </c>
      <c r="I307" s="53">
        <v>0.58799999999999997</v>
      </c>
      <c r="J307" s="37"/>
      <c r="K307" s="37"/>
      <c r="L307" s="37"/>
      <c r="M307" s="88"/>
      <c r="N307" s="88"/>
      <c r="O307" s="88"/>
      <c r="P307" s="88"/>
      <c r="Q307" s="88"/>
      <c r="R307" s="88"/>
      <c r="S307" s="88"/>
      <c r="T307" s="88"/>
    </row>
    <row r="308" spans="1:20">
      <c r="A308" s="103" t="s">
        <v>498</v>
      </c>
      <c r="B308" s="102" t="s">
        <v>185</v>
      </c>
      <c r="C308" s="35" t="s">
        <v>127</v>
      </c>
      <c r="D308" s="37" t="s">
        <v>503</v>
      </c>
      <c r="E308" s="115">
        <v>175</v>
      </c>
      <c r="F308" s="115"/>
      <c r="G308" s="53"/>
      <c r="H308" s="53"/>
      <c r="I308" s="53"/>
      <c r="J308" s="37"/>
      <c r="K308" s="37"/>
      <c r="L308" s="37"/>
      <c r="M308" s="88"/>
      <c r="N308" s="88"/>
      <c r="O308" s="88"/>
      <c r="P308" s="88"/>
      <c r="Q308" s="88"/>
      <c r="R308" s="88"/>
      <c r="S308" s="88"/>
      <c r="T308" s="88"/>
    </row>
    <row r="309" spans="1:20">
      <c r="A309" s="103"/>
      <c r="B309" s="102"/>
      <c r="C309" s="35" t="s">
        <v>128</v>
      </c>
      <c r="D309" s="37" t="s">
        <v>500</v>
      </c>
      <c r="E309" s="115">
        <v>190</v>
      </c>
      <c r="F309" s="115"/>
      <c r="G309" s="53"/>
      <c r="H309" s="53"/>
      <c r="I309" s="53"/>
      <c r="J309" s="37"/>
      <c r="K309" s="37"/>
      <c r="L309" s="37"/>
      <c r="M309" s="88"/>
      <c r="N309" s="88"/>
      <c r="O309" s="88"/>
      <c r="P309" s="88"/>
      <c r="Q309" s="88"/>
      <c r="R309" s="88"/>
      <c r="S309" s="88"/>
      <c r="T309" s="88"/>
    </row>
    <row r="310" spans="1:20">
      <c r="A310" s="103"/>
      <c r="B310" s="102"/>
      <c r="C310" s="35" t="s">
        <v>129</v>
      </c>
      <c r="D310" s="37">
        <v>7.2</v>
      </c>
      <c r="E310" s="115">
        <v>230</v>
      </c>
      <c r="F310" s="115"/>
      <c r="G310" s="53"/>
      <c r="H310" s="53"/>
      <c r="I310" s="53"/>
      <c r="J310" s="37"/>
      <c r="K310" s="37"/>
      <c r="L310" s="37"/>
      <c r="M310" s="88"/>
      <c r="N310" s="88"/>
      <c r="O310" s="88"/>
      <c r="P310" s="88"/>
      <c r="Q310" s="88"/>
      <c r="R310" s="88"/>
      <c r="S310" s="88"/>
      <c r="T310" s="88"/>
    </row>
    <row r="311" spans="1:20">
      <c r="A311" s="103"/>
      <c r="B311" s="102"/>
      <c r="C311" s="35" t="s">
        <v>126</v>
      </c>
      <c r="D311" s="35" t="s">
        <v>499</v>
      </c>
      <c r="E311" s="115">
        <v>165</v>
      </c>
      <c r="F311" s="115"/>
      <c r="G311" s="53"/>
      <c r="H311" s="53"/>
      <c r="I311" s="53"/>
      <c r="J311" s="37"/>
      <c r="K311" s="37"/>
      <c r="L311" s="37"/>
      <c r="M311" s="88"/>
      <c r="N311" s="88"/>
      <c r="O311" s="88"/>
      <c r="P311" s="88"/>
      <c r="Q311" s="88"/>
      <c r="R311" s="88"/>
      <c r="S311" s="88"/>
      <c r="T311" s="88"/>
    </row>
    <row r="312" spans="1:20">
      <c r="A312" s="103"/>
      <c r="B312" s="102"/>
      <c r="C312" s="35" t="s">
        <v>127</v>
      </c>
      <c r="D312" s="37" t="s">
        <v>502</v>
      </c>
      <c r="E312" s="115">
        <v>250</v>
      </c>
      <c r="F312" s="115"/>
      <c r="G312" s="53"/>
      <c r="H312" s="53"/>
      <c r="I312" s="53"/>
      <c r="J312" s="37"/>
      <c r="K312" s="37"/>
      <c r="L312" s="37"/>
      <c r="M312" s="88"/>
      <c r="N312" s="88"/>
      <c r="O312" s="88"/>
      <c r="P312" s="88"/>
      <c r="Q312" s="88"/>
      <c r="R312" s="88"/>
      <c r="S312" s="88"/>
      <c r="T312" s="88"/>
    </row>
    <row r="313" spans="1:20">
      <c r="A313" s="103"/>
      <c r="B313" s="102"/>
      <c r="C313" s="35" t="s">
        <v>128</v>
      </c>
      <c r="D313" s="37" t="s">
        <v>504</v>
      </c>
      <c r="E313" s="115">
        <v>250</v>
      </c>
      <c r="F313" s="115"/>
      <c r="G313" s="53"/>
      <c r="H313" s="53"/>
      <c r="I313" s="53"/>
      <c r="J313" s="37"/>
      <c r="K313" s="37"/>
      <c r="L313" s="37"/>
      <c r="M313" s="88"/>
      <c r="N313" s="88"/>
      <c r="O313" s="88"/>
      <c r="P313" s="88"/>
      <c r="Q313" s="88"/>
      <c r="R313" s="88"/>
      <c r="S313" s="88"/>
      <c r="T313" s="88"/>
    </row>
    <row r="314" spans="1:20">
      <c r="A314" s="103"/>
      <c r="B314" s="102"/>
      <c r="C314" s="35" t="s">
        <v>129</v>
      </c>
      <c r="D314" s="37">
        <v>4.7</v>
      </c>
      <c r="E314" s="115">
        <v>300</v>
      </c>
      <c r="F314" s="115"/>
      <c r="G314" s="53"/>
      <c r="H314" s="53"/>
      <c r="I314" s="53"/>
      <c r="J314" s="37"/>
      <c r="K314" s="37"/>
      <c r="L314" s="37"/>
      <c r="M314" s="88"/>
      <c r="N314" s="88"/>
      <c r="O314" s="88"/>
      <c r="P314" s="88"/>
      <c r="Q314" s="88"/>
      <c r="R314" s="88"/>
      <c r="S314" s="88"/>
      <c r="T314" s="88"/>
    </row>
    <row r="315" spans="1:20">
      <c r="A315" s="103"/>
      <c r="B315" s="102"/>
      <c r="C315" s="35" t="s">
        <v>126</v>
      </c>
      <c r="D315" s="37" t="s">
        <v>501</v>
      </c>
      <c r="E315" s="115">
        <v>210</v>
      </c>
      <c r="F315" s="115"/>
      <c r="G315" s="53"/>
      <c r="H315" s="53"/>
      <c r="I315" s="53"/>
      <c r="J315" s="37"/>
      <c r="K315" s="37"/>
      <c r="L315" s="37"/>
      <c r="M315" s="88"/>
      <c r="N315" s="88"/>
      <c r="O315" s="88"/>
      <c r="P315" s="88"/>
      <c r="Q315" s="88"/>
      <c r="R315" s="88"/>
      <c r="S315" s="88"/>
      <c r="T315" s="88"/>
    </row>
    <row r="316" spans="1:20">
      <c r="A316" s="103" t="s">
        <v>507</v>
      </c>
      <c r="B316" s="102" t="s">
        <v>393</v>
      </c>
      <c r="C316" s="37" t="s">
        <v>5</v>
      </c>
      <c r="D316" s="35" t="s">
        <v>508</v>
      </c>
      <c r="E316" s="115">
        <v>310</v>
      </c>
      <c r="F316" s="115"/>
      <c r="G316" s="53"/>
      <c r="H316" s="53"/>
      <c r="I316" s="53"/>
      <c r="J316" s="37"/>
      <c r="K316" s="37"/>
      <c r="L316" s="37"/>
      <c r="M316" s="88"/>
      <c r="N316" s="88"/>
      <c r="O316" s="88"/>
      <c r="P316" s="88"/>
      <c r="Q316" s="88"/>
      <c r="R316" s="88"/>
      <c r="S316" s="88"/>
      <c r="T316" s="88"/>
    </row>
    <row r="317" spans="1:20">
      <c r="A317" s="103"/>
      <c r="B317" s="102"/>
      <c r="C317" s="37" t="s">
        <v>5</v>
      </c>
      <c r="D317" s="77">
        <v>1</v>
      </c>
      <c r="E317" s="115">
        <v>450</v>
      </c>
      <c r="F317" s="115"/>
      <c r="G317" s="53"/>
      <c r="H317" s="53"/>
      <c r="I317" s="53"/>
      <c r="J317" s="37"/>
      <c r="K317" s="37"/>
      <c r="L317" s="37"/>
      <c r="M317" s="88"/>
      <c r="N317" s="88"/>
      <c r="O317" s="88"/>
      <c r="P317" s="88"/>
      <c r="Q317" s="88"/>
      <c r="R317" s="88"/>
      <c r="S317" s="88"/>
      <c r="T317" s="88"/>
    </row>
    <row r="318" spans="1:20">
      <c r="A318" s="35" t="s">
        <v>472</v>
      </c>
      <c r="B318" s="37" t="s">
        <v>351</v>
      </c>
      <c r="C318" s="37" t="s">
        <v>5</v>
      </c>
      <c r="D318" s="37"/>
      <c r="E318" s="115">
        <v>218</v>
      </c>
      <c r="F318" s="115"/>
      <c r="G318" s="53">
        <v>218.58</v>
      </c>
      <c r="H318" s="53">
        <v>6410</v>
      </c>
      <c r="I318" s="53">
        <v>0.47</v>
      </c>
      <c r="J318" s="37"/>
      <c r="K318" s="37"/>
      <c r="L318" s="37"/>
      <c r="M318" s="88"/>
      <c r="N318" s="88"/>
      <c r="O318" s="88"/>
      <c r="P318" s="88"/>
      <c r="Q318" s="88"/>
      <c r="R318" s="88"/>
      <c r="S318" s="88"/>
      <c r="T318" s="88"/>
    </row>
  </sheetData>
  <dataConsolidate/>
  <mergeCells count="447">
    <mergeCell ref="V165:W165"/>
    <mergeCell ref="V166:W166"/>
    <mergeCell ref="X81:Z81"/>
    <mergeCell ref="X79:Z79"/>
    <mergeCell ref="Y80:Z80"/>
    <mergeCell ref="Y90:Y91"/>
    <mergeCell ref="Y82:Z82"/>
    <mergeCell ref="Z58:Z59"/>
    <mergeCell ref="Y76:Z76"/>
    <mergeCell ref="Y68:Z68"/>
    <mergeCell ref="Y69:Z69"/>
    <mergeCell ref="Y70:Z70"/>
    <mergeCell ref="Y71:Z71"/>
    <mergeCell ref="Y73:Z73"/>
    <mergeCell ref="E285:F285"/>
    <mergeCell ref="E286:F286"/>
    <mergeCell ref="E287:F287"/>
    <mergeCell ref="AC36:AC37"/>
    <mergeCell ref="C299:C300"/>
    <mergeCell ref="C301:C302"/>
    <mergeCell ref="C303:C304"/>
    <mergeCell ref="B299:B304"/>
    <mergeCell ref="A299:A304"/>
    <mergeCell ref="D268:D291"/>
    <mergeCell ref="E268:F268"/>
    <mergeCell ref="E269:F269"/>
    <mergeCell ref="E270:F270"/>
    <mergeCell ref="E271:F271"/>
    <mergeCell ref="E272:F272"/>
    <mergeCell ref="E273:F273"/>
    <mergeCell ref="E274:F274"/>
    <mergeCell ref="E275:F275"/>
    <mergeCell ref="E276:F276"/>
    <mergeCell ref="E277:F277"/>
    <mergeCell ref="E278:F278"/>
    <mergeCell ref="V167:W167"/>
    <mergeCell ref="V168:W168"/>
    <mergeCell ref="Y72:Z72"/>
    <mergeCell ref="E260:F260"/>
    <mergeCell ref="E265:F265"/>
    <mergeCell ref="E264:F264"/>
    <mergeCell ref="E279:F279"/>
    <mergeCell ref="E280:F280"/>
    <mergeCell ref="E281:F281"/>
    <mergeCell ref="E282:F282"/>
    <mergeCell ref="E283:F283"/>
    <mergeCell ref="E284:F284"/>
    <mergeCell ref="L33:L34"/>
    <mergeCell ref="E257:F257"/>
    <mergeCell ref="E255:F255"/>
    <mergeCell ref="B234:B245"/>
    <mergeCell ref="E190:F190"/>
    <mergeCell ref="E193:F193"/>
    <mergeCell ref="E187:F187"/>
    <mergeCell ref="E188:F188"/>
    <mergeCell ref="E189:F189"/>
    <mergeCell ref="E238:F238"/>
    <mergeCell ref="C238:C239"/>
    <mergeCell ref="E242:F242"/>
    <mergeCell ref="C242:C243"/>
    <mergeCell ref="E244:F244"/>
    <mergeCell ref="C244:C245"/>
    <mergeCell ref="E243:F243"/>
    <mergeCell ref="E106:F106"/>
    <mergeCell ref="E102:F102"/>
    <mergeCell ref="E101:F101"/>
    <mergeCell ref="E105:F105"/>
    <mergeCell ref="E90:F90"/>
    <mergeCell ref="L89:L91"/>
    <mergeCell ref="D83:D84"/>
    <mergeCell ref="A268:A291"/>
    <mergeCell ref="B268:B291"/>
    <mergeCell ref="E159:F159"/>
    <mergeCell ref="E158:F158"/>
    <mergeCell ref="E157:F157"/>
    <mergeCell ref="E136:F136"/>
    <mergeCell ref="E135:F135"/>
    <mergeCell ref="E288:F288"/>
    <mergeCell ref="E289:F289"/>
    <mergeCell ref="E290:F290"/>
    <mergeCell ref="E291:F291"/>
    <mergeCell ref="E261:F261"/>
    <mergeCell ref="E262:F262"/>
    <mergeCell ref="E263:F263"/>
    <mergeCell ref="A259:A267"/>
    <mergeCell ref="B259:B267"/>
    <mergeCell ref="E259:F259"/>
    <mergeCell ref="B246:B250"/>
    <mergeCell ref="A246:A250"/>
    <mergeCell ref="E256:F256"/>
    <mergeCell ref="E254:F254"/>
    <mergeCell ref="E253:F253"/>
    <mergeCell ref="E252:F252"/>
    <mergeCell ref="E91:F91"/>
    <mergeCell ref="E96:F96"/>
    <mergeCell ref="E250:F250"/>
    <mergeCell ref="E249:F249"/>
    <mergeCell ref="E248:F248"/>
    <mergeCell ref="E247:F247"/>
    <mergeCell ref="E245:F245"/>
    <mergeCell ref="E241:F241"/>
    <mergeCell ref="E237:F237"/>
    <mergeCell ref="E226:F226"/>
    <mergeCell ref="E225:F225"/>
    <mergeCell ref="E224:F224"/>
    <mergeCell ref="E221:F221"/>
    <mergeCell ref="E218:F218"/>
    <mergeCell ref="E217:F217"/>
    <mergeCell ref="E185:F185"/>
    <mergeCell ref="E103:F103"/>
    <mergeCell ref="E111:F111"/>
    <mergeCell ref="C240:C241"/>
    <mergeCell ref="E236:F236"/>
    <mergeCell ref="C236:C237"/>
    <mergeCell ref="E235:F235"/>
    <mergeCell ref="E234:F234"/>
    <mergeCell ref="C234:C235"/>
    <mergeCell ref="E231:F231"/>
    <mergeCell ref="E230:F230"/>
    <mergeCell ref="M3:M4"/>
    <mergeCell ref="L19:L20"/>
    <mergeCell ref="E78:F78"/>
    <mergeCell ref="L21:L22"/>
    <mergeCell ref="E100:F100"/>
    <mergeCell ref="E99:F99"/>
    <mergeCell ref="L71:L72"/>
    <mergeCell ref="E97:F97"/>
    <mergeCell ref="E98:F98"/>
    <mergeCell ref="E95:F95"/>
    <mergeCell ref="E92:F92"/>
    <mergeCell ref="H83:H84"/>
    <mergeCell ref="G83:G84"/>
    <mergeCell ref="E83:F83"/>
    <mergeCell ref="L73:L74"/>
    <mergeCell ref="E104:F104"/>
    <mergeCell ref="C202:C205"/>
    <mergeCell ref="E184:F184"/>
    <mergeCell ref="E182:F182"/>
    <mergeCell ref="E183:F183"/>
    <mergeCell ref="E219:F219"/>
    <mergeCell ref="E223:F223"/>
    <mergeCell ref="E212:F212"/>
    <mergeCell ref="E216:F216"/>
    <mergeCell ref="C216:C219"/>
    <mergeCell ref="E210:F210"/>
    <mergeCell ref="E209:F209"/>
    <mergeCell ref="E214:F214"/>
    <mergeCell ref="E211:F211"/>
    <mergeCell ref="E213:F213"/>
    <mergeCell ref="E220:F220"/>
    <mergeCell ref="C220:C222"/>
    <mergeCell ref="A182:A205"/>
    <mergeCell ref="E181:F181"/>
    <mergeCell ref="B202:B205"/>
    <mergeCell ref="E201:F201"/>
    <mergeCell ref="E200:F200"/>
    <mergeCell ref="E199:F199"/>
    <mergeCell ref="E198:F198"/>
    <mergeCell ref="C198:C201"/>
    <mergeCell ref="B198:B201"/>
    <mergeCell ref="E197:F197"/>
    <mergeCell ref="E196:F196"/>
    <mergeCell ref="E195:F195"/>
    <mergeCell ref="E194:F194"/>
    <mergeCell ref="C194:C197"/>
    <mergeCell ref="B194:B197"/>
    <mergeCell ref="B190:B193"/>
    <mergeCell ref="E186:F186"/>
    <mergeCell ref="B186:B189"/>
    <mergeCell ref="C182:C193"/>
    <mergeCell ref="B182:B185"/>
    <mergeCell ref="E205:F205"/>
    <mergeCell ref="E204:F204"/>
    <mergeCell ref="E203:F203"/>
    <mergeCell ref="E202:F202"/>
    <mergeCell ref="B166:B171"/>
    <mergeCell ref="A166:A171"/>
    <mergeCell ref="E180:F180"/>
    <mergeCell ref="E179:F179"/>
    <mergeCell ref="E168:F168"/>
    <mergeCell ref="B172:B178"/>
    <mergeCell ref="A172:A178"/>
    <mergeCell ref="E171:F171"/>
    <mergeCell ref="E178:F178"/>
    <mergeCell ref="E177:F177"/>
    <mergeCell ref="E176:F176"/>
    <mergeCell ref="E175:F175"/>
    <mergeCell ref="E174:F174"/>
    <mergeCell ref="E173:F173"/>
    <mergeCell ref="E172:F172"/>
    <mergeCell ref="E166:F166"/>
    <mergeCell ref="E170:F170"/>
    <mergeCell ref="E167:F167"/>
    <mergeCell ref="E169:F169"/>
    <mergeCell ref="B160:B164"/>
    <mergeCell ref="A160:A164"/>
    <mergeCell ref="B157:B159"/>
    <mergeCell ref="A157:A159"/>
    <mergeCell ref="E156:F156"/>
    <mergeCell ref="B153:B156"/>
    <mergeCell ref="A153:A156"/>
    <mergeCell ref="E145:F145"/>
    <mergeCell ref="E146:F146"/>
    <mergeCell ref="E147:F147"/>
    <mergeCell ref="B128:B138"/>
    <mergeCell ref="A128:A138"/>
    <mergeCell ref="E128:F128"/>
    <mergeCell ref="E154:F154"/>
    <mergeCell ref="E155:F155"/>
    <mergeCell ref="E153:F153"/>
    <mergeCell ref="E129:F129"/>
    <mergeCell ref="E132:F132"/>
    <mergeCell ref="E131:F131"/>
    <mergeCell ref="E137:F137"/>
    <mergeCell ref="E134:F134"/>
    <mergeCell ref="E133:F133"/>
    <mergeCell ref="E143:F143"/>
    <mergeCell ref="E140:F140"/>
    <mergeCell ref="E139:F139"/>
    <mergeCell ref="E144:F144"/>
    <mergeCell ref="E142:F142"/>
    <mergeCell ref="E141:F141"/>
    <mergeCell ref="E150:F150"/>
    <mergeCell ref="E149:F149"/>
    <mergeCell ref="E148:F148"/>
    <mergeCell ref="B139:B146"/>
    <mergeCell ref="A139:A146"/>
    <mergeCell ref="B125:B127"/>
    <mergeCell ref="A125:A127"/>
    <mergeCell ref="E126:F126"/>
    <mergeCell ref="E127:F127"/>
    <mergeCell ref="B117:B124"/>
    <mergeCell ref="A117:A124"/>
    <mergeCell ref="E113:F113"/>
    <mergeCell ref="B108:B116"/>
    <mergeCell ref="A108:A116"/>
    <mergeCell ref="E108:F108"/>
    <mergeCell ref="E109:F109"/>
    <mergeCell ref="E110:F110"/>
    <mergeCell ref="E112:F112"/>
    <mergeCell ref="E114:F114"/>
    <mergeCell ref="E115:F115"/>
    <mergeCell ref="E121:F121"/>
    <mergeCell ref="E122:F122"/>
    <mergeCell ref="E123:F123"/>
    <mergeCell ref="E124:F124"/>
    <mergeCell ref="E125:F125"/>
    <mergeCell ref="I89:I91"/>
    <mergeCell ref="H89:H91"/>
    <mergeCell ref="G89:G91"/>
    <mergeCell ref="E89:F89"/>
    <mergeCell ref="D89:D91"/>
    <mergeCell ref="C89:C91"/>
    <mergeCell ref="B89:B91"/>
    <mergeCell ref="A89:A91"/>
    <mergeCell ref="E88:F88"/>
    <mergeCell ref="B77:B88"/>
    <mergeCell ref="E93:F93"/>
    <mergeCell ref="D85:D88"/>
    <mergeCell ref="C83:C88"/>
    <mergeCell ref="A77:A88"/>
    <mergeCell ref="L75:L76"/>
    <mergeCell ref="E87:F87"/>
    <mergeCell ref="E86:F86"/>
    <mergeCell ref="L85:L88"/>
    <mergeCell ref="I85:I88"/>
    <mergeCell ref="H85:H88"/>
    <mergeCell ref="G85:G88"/>
    <mergeCell ref="E85:F85"/>
    <mergeCell ref="E84:F84"/>
    <mergeCell ref="L83:L84"/>
    <mergeCell ref="I83:I84"/>
    <mergeCell ref="B92:B107"/>
    <mergeCell ref="A92:A107"/>
    <mergeCell ref="L77:L78"/>
    <mergeCell ref="I77:I78"/>
    <mergeCell ref="H77:H78"/>
    <mergeCell ref="G77:G78"/>
    <mergeCell ref="D77:D78"/>
    <mergeCell ref="C77:C82"/>
    <mergeCell ref="E82:F82"/>
    <mergeCell ref="D61:D62"/>
    <mergeCell ref="E81:F81"/>
    <mergeCell ref="E80:F80"/>
    <mergeCell ref="L79:L82"/>
    <mergeCell ref="I79:I82"/>
    <mergeCell ref="H79:H82"/>
    <mergeCell ref="G79:G82"/>
    <mergeCell ref="E79:F79"/>
    <mergeCell ref="D66:D68"/>
    <mergeCell ref="L64:L65"/>
    <mergeCell ref="L69:L70"/>
    <mergeCell ref="E77:F77"/>
    <mergeCell ref="D79:D82"/>
    <mergeCell ref="B5:B20"/>
    <mergeCell ref="C29:C30"/>
    <mergeCell ref="B29:B32"/>
    <mergeCell ref="L5:L6"/>
    <mergeCell ref="L31:L32"/>
    <mergeCell ref="L27:L28"/>
    <mergeCell ref="C5:C6"/>
    <mergeCell ref="L11:L12"/>
    <mergeCell ref="A5:A76"/>
    <mergeCell ref="C69:C70"/>
    <mergeCell ref="C27:C28"/>
    <mergeCell ref="C33:C34"/>
    <mergeCell ref="D52:D54"/>
    <mergeCell ref="D40:D41"/>
    <mergeCell ref="C44:C45"/>
    <mergeCell ref="B75:B76"/>
    <mergeCell ref="C59:C60"/>
    <mergeCell ref="C75:C76"/>
    <mergeCell ref="B69:B74"/>
    <mergeCell ref="C64:C65"/>
    <mergeCell ref="B59:B68"/>
    <mergeCell ref="C73:C74"/>
    <mergeCell ref="C71:C72"/>
    <mergeCell ref="L59:L60"/>
    <mergeCell ref="L1:L4"/>
    <mergeCell ref="K1:K4"/>
    <mergeCell ref="J1:J4"/>
    <mergeCell ref="I1:I4"/>
    <mergeCell ref="H1:H4"/>
    <mergeCell ref="G1:G4"/>
    <mergeCell ref="D1:D4"/>
    <mergeCell ref="C1:C4"/>
    <mergeCell ref="B1:B4"/>
    <mergeCell ref="A1:A4"/>
    <mergeCell ref="C11:C12"/>
    <mergeCell ref="D7:D10"/>
    <mergeCell ref="C19:C20"/>
    <mergeCell ref="D15:D18"/>
    <mergeCell ref="B33:B43"/>
    <mergeCell ref="L50:L51"/>
    <mergeCell ref="E1:F3"/>
    <mergeCell ref="B44:B58"/>
    <mergeCell ref="C38:C39"/>
    <mergeCell ref="D23:D26"/>
    <mergeCell ref="C13:C14"/>
    <mergeCell ref="B21:B28"/>
    <mergeCell ref="D55:D58"/>
    <mergeCell ref="C21:C22"/>
    <mergeCell ref="L38:L39"/>
    <mergeCell ref="L29:L30"/>
    <mergeCell ref="L44:L45"/>
    <mergeCell ref="C31:C32"/>
    <mergeCell ref="L13:L14"/>
    <mergeCell ref="D35:D37"/>
    <mergeCell ref="D46:D49"/>
    <mergeCell ref="D42:D43"/>
    <mergeCell ref="C50:C51"/>
    <mergeCell ref="A147:A152"/>
    <mergeCell ref="A215:A226"/>
    <mergeCell ref="A251:A258"/>
    <mergeCell ref="B292:B295"/>
    <mergeCell ref="A292:A295"/>
    <mergeCell ref="A316:A317"/>
    <mergeCell ref="A296:A298"/>
    <mergeCell ref="B296:B298"/>
    <mergeCell ref="E160:F160"/>
    <mergeCell ref="E161:F161"/>
    <mergeCell ref="E162:F162"/>
    <mergeCell ref="E163:F163"/>
    <mergeCell ref="E164:F164"/>
    <mergeCell ref="E151:F151"/>
    <mergeCell ref="E297:F297"/>
    <mergeCell ref="E298:F298"/>
    <mergeCell ref="E299:F299"/>
    <mergeCell ref="A305:A307"/>
    <mergeCell ref="B305:B307"/>
    <mergeCell ref="E305:F305"/>
    <mergeCell ref="E306:F306"/>
    <mergeCell ref="E307:F307"/>
    <mergeCell ref="A308:A315"/>
    <mergeCell ref="B308:B315"/>
    <mergeCell ref="A206:A214"/>
    <mergeCell ref="E206:F206"/>
    <mergeCell ref="E267:F267"/>
    <mergeCell ref="E266:F266"/>
    <mergeCell ref="E293:F293"/>
    <mergeCell ref="E294:F294"/>
    <mergeCell ref="E295:F295"/>
    <mergeCell ref="E296:F296"/>
    <mergeCell ref="E208:F208"/>
    <mergeCell ref="C223:C226"/>
    <mergeCell ref="E222:F222"/>
    <mergeCell ref="E239:F239"/>
    <mergeCell ref="E258:F258"/>
    <mergeCell ref="B206:B214"/>
    <mergeCell ref="E207:F207"/>
    <mergeCell ref="A234:A245"/>
    <mergeCell ref="E233:F233"/>
    <mergeCell ref="E232:F232"/>
    <mergeCell ref="E227:F227"/>
    <mergeCell ref="B227:B233"/>
    <mergeCell ref="A227:A233"/>
    <mergeCell ref="E229:F229"/>
    <mergeCell ref="E228:F228"/>
    <mergeCell ref="E240:F240"/>
    <mergeCell ref="E317:F317"/>
    <mergeCell ref="B316:B317"/>
    <mergeCell ref="E318:F318"/>
    <mergeCell ref="M1:P1"/>
    <mergeCell ref="M2:P2"/>
    <mergeCell ref="Q1:T1"/>
    <mergeCell ref="Q2:T2"/>
    <mergeCell ref="N3:N4"/>
    <mergeCell ref="O3:O4"/>
    <mergeCell ref="P3:P4"/>
    <mergeCell ref="Q3:Q4"/>
    <mergeCell ref="R3:R4"/>
    <mergeCell ref="S3:S4"/>
    <mergeCell ref="T3:T4"/>
    <mergeCell ref="B147:B152"/>
    <mergeCell ref="E152:F152"/>
    <mergeCell ref="B215:B226"/>
    <mergeCell ref="E215:F215"/>
    <mergeCell ref="B251:B258"/>
    <mergeCell ref="E251:F251"/>
    <mergeCell ref="E292:F292"/>
    <mergeCell ref="E130:F130"/>
    <mergeCell ref="E308:F308"/>
    <mergeCell ref="E309:F309"/>
    <mergeCell ref="E94:F94"/>
    <mergeCell ref="E301:F301"/>
    <mergeCell ref="E316:F316"/>
    <mergeCell ref="E300:F300"/>
    <mergeCell ref="E302:F302"/>
    <mergeCell ref="E303:F303"/>
    <mergeCell ref="E304:F304"/>
    <mergeCell ref="E116:F116"/>
    <mergeCell ref="E117:F117"/>
    <mergeCell ref="E118:F118"/>
    <mergeCell ref="E119:F119"/>
    <mergeCell ref="E120:F120"/>
    <mergeCell ref="E314:F314"/>
    <mergeCell ref="E313:F313"/>
    <mergeCell ref="E315:F315"/>
    <mergeCell ref="E310:F310"/>
    <mergeCell ref="E311:F311"/>
    <mergeCell ref="E312:F312"/>
    <mergeCell ref="E138:F138"/>
    <mergeCell ref="E165:F165"/>
    <mergeCell ref="E192:F192"/>
    <mergeCell ref="E191:F191"/>
    <mergeCell ref="E246:F246"/>
    <mergeCell ref="E107:F107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4"/>
  <sheetViews>
    <sheetView topLeftCell="A61" zoomScale="80" zoomScaleNormal="80" zoomScalePageLayoutView="75" workbookViewId="0"/>
  </sheetViews>
  <sheetFormatPr defaultColWidth="11" defaultRowHeight="15.75"/>
  <cols>
    <col min="1" max="1" width="26.75" style="43" bestFit="1" customWidth="1"/>
    <col min="2" max="2" width="11" style="43"/>
    <col min="3" max="3" width="54.625" style="43" bestFit="1" customWidth="1"/>
    <col min="4" max="4" width="30.75" style="43" bestFit="1" customWidth="1"/>
    <col min="5" max="5" width="11" style="43"/>
    <col min="6" max="6" width="13.375" customWidth="1"/>
  </cols>
  <sheetData>
    <row r="1" spans="1:5">
      <c r="A1" s="34" t="s">
        <v>659</v>
      </c>
      <c r="B1" s="34" t="s">
        <v>12</v>
      </c>
      <c r="C1" s="34" t="s">
        <v>544</v>
      </c>
      <c r="D1" s="34" t="s">
        <v>91</v>
      </c>
      <c r="E1" s="34" t="s">
        <v>1</v>
      </c>
    </row>
    <row r="2" spans="1:5" ht="17.100000000000001" customHeight="1">
      <c r="A2" s="103" t="s">
        <v>455</v>
      </c>
      <c r="B2" s="103" t="s">
        <v>10</v>
      </c>
      <c r="C2" s="35" t="s">
        <v>10</v>
      </c>
      <c r="D2" s="35"/>
      <c r="E2" s="75">
        <v>82</v>
      </c>
    </row>
    <row r="3" spans="1:5">
      <c r="A3" s="103"/>
      <c r="B3" s="103"/>
      <c r="C3" s="35" t="s">
        <v>705</v>
      </c>
      <c r="D3" s="35"/>
      <c r="E3" s="75">
        <v>92</v>
      </c>
    </row>
    <row r="4" spans="1:5">
      <c r="A4" s="103"/>
      <c r="B4" s="103"/>
      <c r="C4" s="35" t="s">
        <v>55</v>
      </c>
      <c r="D4" s="35"/>
      <c r="E4" s="75">
        <v>91</v>
      </c>
    </row>
    <row r="5" spans="1:5">
      <c r="A5" s="103"/>
      <c r="B5" s="103"/>
      <c r="C5" s="35" t="s">
        <v>56</v>
      </c>
      <c r="D5" s="35"/>
      <c r="E5" s="75">
        <v>70</v>
      </c>
    </row>
    <row r="6" spans="1:5">
      <c r="A6" s="103"/>
      <c r="B6" s="103"/>
      <c r="C6" s="35" t="s">
        <v>57</v>
      </c>
      <c r="D6" s="35"/>
      <c r="E6" s="75">
        <v>60</v>
      </c>
    </row>
    <row r="7" spans="1:5">
      <c r="A7" s="103"/>
      <c r="B7" s="103"/>
      <c r="C7" s="35" t="s">
        <v>58</v>
      </c>
      <c r="D7" s="35"/>
      <c r="E7" s="75">
        <v>54</v>
      </c>
    </row>
    <row r="8" spans="1:5">
      <c r="A8" s="103"/>
      <c r="B8" s="103"/>
      <c r="C8" s="35" t="s">
        <v>706</v>
      </c>
      <c r="D8" s="35"/>
      <c r="E8" s="75">
        <v>93</v>
      </c>
    </row>
    <row r="9" spans="1:5">
      <c r="A9" s="103"/>
      <c r="B9" s="103"/>
      <c r="C9" s="35" t="s">
        <v>83</v>
      </c>
      <c r="D9" s="35"/>
      <c r="E9" s="75">
        <v>85</v>
      </c>
    </row>
    <row r="10" spans="1:5">
      <c r="A10" s="103"/>
      <c r="B10" s="103"/>
      <c r="C10" s="35" t="s">
        <v>84</v>
      </c>
      <c r="D10" s="35"/>
      <c r="E10" s="75">
        <v>76</v>
      </c>
    </row>
    <row r="11" spans="1:5">
      <c r="A11" s="103"/>
      <c r="B11" s="103"/>
      <c r="C11" s="35" t="s">
        <v>85</v>
      </c>
      <c r="D11" s="35"/>
      <c r="E11" s="75">
        <v>68</v>
      </c>
    </row>
    <row r="12" spans="1:5">
      <c r="A12" s="103"/>
      <c r="B12" s="103"/>
      <c r="C12" s="35" t="s">
        <v>86</v>
      </c>
      <c r="D12" s="35"/>
      <c r="E12" s="75">
        <v>60</v>
      </c>
    </row>
    <row r="13" spans="1:5">
      <c r="A13" s="103"/>
      <c r="B13" s="103"/>
      <c r="C13" s="35" t="s">
        <v>707</v>
      </c>
      <c r="D13" s="35"/>
      <c r="E13" s="75">
        <v>95</v>
      </c>
    </row>
    <row r="14" spans="1:5">
      <c r="A14" s="103"/>
      <c r="B14" s="103"/>
      <c r="C14" s="35" t="s">
        <v>87</v>
      </c>
      <c r="D14" s="35"/>
      <c r="E14" s="75">
        <v>91</v>
      </c>
    </row>
    <row r="15" spans="1:5">
      <c r="A15" s="103"/>
      <c r="B15" s="103"/>
      <c r="C15" s="35" t="s">
        <v>88</v>
      </c>
      <c r="D15" s="35"/>
      <c r="E15" s="75">
        <v>76</v>
      </c>
    </row>
    <row r="16" spans="1:5">
      <c r="A16" s="103"/>
      <c r="B16" s="103"/>
      <c r="C16" s="35" t="s">
        <v>89</v>
      </c>
      <c r="D16" s="35"/>
      <c r="E16" s="75">
        <v>68</v>
      </c>
    </row>
    <row r="17" spans="1:5">
      <c r="A17" s="103"/>
      <c r="B17" s="103"/>
      <c r="C17" s="35" t="s">
        <v>90</v>
      </c>
      <c r="D17" s="35"/>
      <c r="E17" s="75">
        <v>58</v>
      </c>
    </row>
    <row r="18" spans="1:5">
      <c r="A18" s="103"/>
      <c r="B18" s="103"/>
      <c r="C18" s="35" t="s">
        <v>181</v>
      </c>
      <c r="D18" s="35"/>
      <c r="E18" s="75">
        <v>100</v>
      </c>
    </row>
    <row r="19" spans="1:5">
      <c r="A19" s="103"/>
      <c r="B19" s="103"/>
      <c r="C19" s="35" t="s">
        <v>93</v>
      </c>
      <c r="D19" s="35"/>
      <c r="E19" s="75">
        <v>100</v>
      </c>
    </row>
    <row r="20" spans="1:5">
      <c r="A20" s="103"/>
      <c r="B20" s="103"/>
      <c r="C20" s="35" t="s">
        <v>94</v>
      </c>
      <c r="D20" s="35"/>
      <c r="E20" s="75">
        <v>90</v>
      </c>
    </row>
    <row r="21" spans="1:5">
      <c r="A21" s="103"/>
      <c r="B21" s="103"/>
      <c r="C21" s="35" t="s">
        <v>95</v>
      </c>
      <c r="D21" s="35"/>
      <c r="E21" s="75">
        <v>80</v>
      </c>
    </row>
    <row r="22" spans="1:5">
      <c r="A22" s="103"/>
      <c r="B22" s="103"/>
      <c r="C22" s="35" t="s">
        <v>96</v>
      </c>
      <c r="D22" s="35"/>
      <c r="E22" s="75">
        <v>68</v>
      </c>
    </row>
    <row r="23" spans="1:5">
      <c r="A23" s="103" t="s">
        <v>551</v>
      </c>
      <c r="B23" s="103" t="s">
        <v>352</v>
      </c>
      <c r="C23" s="35" t="s">
        <v>197</v>
      </c>
      <c r="D23" s="35" t="s">
        <v>355</v>
      </c>
      <c r="E23" s="35">
        <v>99</v>
      </c>
    </row>
    <row r="24" spans="1:5">
      <c r="A24" s="103"/>
      <c r="B24" s="103"/>
      <c r="C24" s="35" t="s">
        <v>199</v>
      </c>
      <c r="D24" s="35" t="s">
        <v>3</v>
      </c>
      <c r="E24" s="35">
        <v>55</v>
      </c>
    </row>
    <row r="25" spans="1:5">
      <c r="A25" s="103"/>
      <c r="B25" s="103"/>
      <c r="C25" s="35" t="s">
        <v>8</v>
      </c>
      <c r="D25" s="35" t="s">
        <v>3</v>
      </c>
      <c r="E25" s="35">
        <v>30</v>
      </c>
    </row>
    <row r="26" spans="1:5">
      <c r="A26" s="103" t="s">
        <v>186</v>
      </c>
      <c r="B26" s="103" t="s">
        <v>352</v>
      </c>
      <c r="C26" s="35" t="s">
        <v>212</v>
      </c>
      <c r="D26" s="35" t="s">
        <v>213</v>
      </c>
      <c r="E26" s="35">
        <v>17</v>
      </c>
    </row>
    <row r="27" spans="1:5">
      <c r="A27" s="103"/>
      <c r="B27" s="103"/>
      <c r="C27" s="35" t="s">
        <v>214</v>
      </c>
      <c r="D27" s="35" t="s">
        <v>213</v>
      </c>
      <c r="E27" s="35">
        <v>10</v>
      </c>
    </row>
    <row r="28" spans="1:5">
      <c r="A28" s="103"/>
      <c r="B28" s="103"/>
      <c r="C28" s="35" t="s">
        <v>215</v>
      </c>
      <c r="D28" s="35" t="s">
        <v>213</v>
      </c>
      <c r="E28" s="35">
        <v>15</v>
      </c>
    </row>
    <row r="29" spans="1:5">
      <c r="A29" s="103"/>
      <c r="B29" s="103"/>
      <c r="C29" s="35" t="s">
        <v>216</v>
      </c>
      <c r="D29" s="35" t="s">
        <v>213</v>
      </c>
      <c r="E29" s="35">
        <v>20</v>
      </c>
    </row>
    <row r="30" spans="1:5">
      <c r="A30" s="103"/>
      <c r="B30" s="103"/>
      <c r="C30" s="35" t="s">
        <v>212</v>
      </c>
      <c r="D30" s="35" t="s">
        <v>217</v>
      </c>
      <c r="E30" s="35">
        <v>78</v>
      </c>
    </row>
    <row r="31" spans="1:5">
      <c r="A31" s="103"/>
      <c r="B31" s="103"/>
      <c r="C31" s="35" t="s">
        <v>214</v>
      </c>
      <c r="D31" s="35" t="s">
        <v>217</v>
      </c>
      <c r="E31" s="35">
        <v>75</v>
      </c>
    </row>
    <row r="32" spans="1:5">
      <c r="A32" s="103"/>
      <c r="B32" s="103"/>
      <c r="C32" s="35" t="s">
        <v>215</v>
      </c>
      <c r="D32" s="35" t="s">
        <v>217</v>
      </c>
      <c r="E32" s="35">
        <v>75</v>
      </c>
    </row>
    <row r="33" spans="1:5">
      <c r="A33" s="103"/>
      <c r="B33" s="103"/>
      <c r="C33" s="35" t="s">
        <v>216</v>
      </c>
      <c r="D33" s="35" t="s">
        <v>217</v>
      </c>
      <c r="E33" s="35">
        <v>85</v>
      </c>
    </row>
    <row r="34" spans="1:5">
      <c r="A34" s="35" t="s">
        <v>554</v>
      </c>
      <c r="B34" s="35" t="s">
        <v>191</v>
      </c>
      <c r="C34" s="35" t="s">
        <v>7</v>
      </c>
      <c r="D34" s="35" t="s">
        <v>247</v>
      </c>
      <c r="E34" s="75">
        <v>22</v>
      </c>
    </row>
    <row r="35" spans="1:5">
      <c r="A35" s="35" t="s">
        <v>555</v>
      </c>
      <c r="B35" s="35" t="s">
        <v>185</v>
      </c>
      <c r="C35" s="35" t="s">
        <v>7</v>
      </c>
      <c r="D35" s="35"/>
      <c r="E35" s="75">
        <v>19</v>
      </c>
    </row>
    <row r="36" spans="1:5">
      <c r="A36" s="103" t="s">
        <v>546</v>
      </c>
      <c r="B36" s="103" t="s">
        <v>250</v>
      </c>
      <c r="C36" s="35" t="s">
        <v>540</v>
      </c>
      <c r="D36" s="35"/>
      <c r="E36" s="75">
        <v>31</v>
      </c>
    </row>
    <row r="37" spans="1:5">
      <c r="A37" s="103"/>
      <c r="B37" s="103"/>
      <c r="C37" s="76" t="s">
        <v>541</v>
      </c>
      <c r="D37" s="35"/>
      <c r="E37" s="35">
        <v>63</v>
      </c>
    </row>
    <row r="38" spans="1:5">
      <c r="A38" s="103"/>
      <c r="B38" s="103"/>
      <c r="C38" s="35" t="s">
        <v>444</v>
      </c>
      <c r="D38" s="35"/>
      <c r="E38" s="35">
        <v>21</v>
      </c>
    </row>
    <row r="39" spans="1:5">
      <c r="A39" s="103"/>
      <c r="B39" s="103"/>
      <c r="C39" s="35" t="s">
        <v>342</v>
      </c>
      <c r="D39" s="35"/>
      <c r="E39" s="35">
        <v>30</v>
      </c>
    </row>
    <row r="40" spans="1:5">
      <c r="A40" s="103"/>
      <c r="B40" s="103"/>
      <c r="C40" s="35" t="s">
        <v>343</v>
      </c>
      <c r="D40" s="35"/>
      <c r="E40" s="35">
        <v>37</v>
      </c>
    </row>
    <row r="41" spans="1:5">
      <c r="A41" s="103"/>
      <c r="B41" s="103"/>
      <c r="C41" s="35" t="s">
        <v>344</v>
      </c>
      <c r="D41" s="35"/>
      <c r="E41" s="35">
        <v>28</v>
      </c>
    </row>
    <row r="42" spans="1:5">
      <c r="A42" s="103"/>
      <c r="B42" s="103"/>
      <c r="C42" s="35" t="s">
        <v>345</v>
      </c>
      <c r="D42" s="35"/>
      <c r="E42" s="35">
        <v>31</v>
      </c>
    </row>
    <row r="43" spans="1:5">
      <c r="A43" s="103"/>
      <c r="B43" s="103"/>
      <c r="C43" s="35" t="s">
        <v>346</v>
      </c>
      <c r="D43" s="35"/>
      <c r="E43" s="35">
        <v>27.5</v>
      </c>
    </row>
    <row r="44" spans="1:5">
      <c r="A44" s="103"/>
      <c r="B44" s="103"/>
      <c r="C44" s="35" t="s">
        <v>347</v>
      </c>
      <c r="D44" s="35"/>
      <c r="E44" s="35">
        <v>23</v>
      </c>
    </row>
    <row r="45" spans="1:5">
      <c r="A45" s="103"/>
      <c r="B45" s="103"/>
      <c r="C45" s="35" t="s">
        <v>348</v>
      </c>
      <c r="D45" s="35"/>
      <c r="E45" s="35">
        <v>22</v>
      </c>
    </row>
    <row r="46" spans="1:5" ht="15.95" customHeight="1">
      <c r="A46" s="103" t="s">
        <v>358</v>
      </c>
      <c r="B46" s="103" t="s">
        <v>27</v>
      </c>
      <c r="C46" s="103" t="s">
        <v>8</v>
      </c>
      <c r="D46" s="35" t="s">
        <v>429</v>
      </c>
      <c r="E46" s="35">
        <v>18</v>
      </c>
    </row>
    <row r="47" spans="1:5">
      <c r="A47" s="103"/>
      <c r="B47" s="103"/>
      <c r="C47" s="103"/>
      <c r="D47" s="35" t="s">
        <v>430</v>
      </c>
      <c r="E47" s="35">
        <v>20</v>
      </c>
    </row>
    <row r="48" spans="1:5">
      <c r="A48" s="103"/>
      <c r="B48" s="103"/>
      <c r="C48" s="103" t="s">
        <v>149</v>
      </c>
      <c r="D48" s="35"/>
      <c r="E48" s="35">
        <v>37</v>
      </c>
    </row>
    <row r="49" spans="1:5">
      <c r="A49" s="103"/>
      <c r="B49" s="103"/>
      <c r="C49" s="103"/>
      <c r="D49" s="35"/>
      <c r="E49" s="35">
        <v>41</v>
      </c>
    </row>
    <row r="50" spans="1:5">
      <c r="A50" s="103"/>
      <c r="B50" s="103"/>
      <c r="C50" s="103" t="s">
        <v>148</v>
      </c>
      <c r="D50" s="35"/>
      <c r="E50" s="35">
        <v>83</v>
      </c>
    </row>
    <row r="51" spans="1:5">
      <c r="A51" s="103"/>
      <c r="B51" s="103"/>
      <c r="C51" s="103"/>
      <c r="D51" s="35"/>
      <c r="E51" s="35">
        <v>94</v>
      </c>
    </row>
    <row r="52" spans="1:5">
      <c r="A52" s="103"/>
      <c r="B52" s="103"/>
      <c r="C52" s="103" t="s">
        <v>147</v>
      </c>
      <c r="D52" s="35"/>
      <c r="E52" s="35">
        <v>87</v>
      </c>
    </row>
    <row r="53" spans="1:5">
      <c r="A53" s="103"/>
      <c r="B53" s="103"/>
      <c r="C53" s="103"/>
      <c r="D53" s="35"/>
      <c r="E53" s="35">
        <v>96</v>
      </c>
    </row>
    <row r="54" spans="1:5">
      <c r="A54" s="103"/>
      <c r="B54" s="103"/>
      <c r="C54" s="103" t="s">
        <v>361</v>
      </c>
      <c r="D54" s="35"/>
      <c r="E54" s="35">
        <v>169</v>
      </c>
    </row>
    <row r="55" spans="1:5">
      <c r="A55" s="103"/>
      <c r="B55" s="103"/>
      <c r="C55" s="103"/>
      <c r="D55" s="35"/>
      <c r="E55" s="35">
        <v>205</v>
      </c>
    </row>
    <row r="56" spans="1:5">
      <c r="A56" s="103"/>
      <c r="B56" s="103"/>
      <c r="C56" s="103" t="s">
        <v>153</v>
      </c>
      <c r="D56" s="74"/>
      <c r="E56" s="74">
        <v>151</v>
      </c>
    </row>
    <row r="57" spans="1:5">
      <c r="A57" s="103"/>
      <c r="B57" s="103"/>
      <c r="C57" s="103"/>
      <c r="D57" s="74"/>
      <c r="E57" s="74">
        <v>188</v>
      </c>
    </row>
    <row r="58" spans="1:5">
      <c r="A58" s="103"/>
      <c r="B58" s="103"/>
      <c r="C58" s="103" t="s">
        <v>152</v>
      </c>
      <c r="D58" s="74"/>
      <c r="E58" s="74">
        <v>123</v>
      </c>
    </row>
    <row r="59" spans="1:5">
      <c r="A59" s="103"/>
      <c r="B59" s="103"/>
      <c r="C59" s="103"/>
      <c r="D59" s="74"/>
      <c r="E59" s="74">
        <v>160</v>
      </c>
    </row>
    <row r="60" spans="1:5">
      <c r="A60" s="103"/>
      <c r="B60" s="103"/>
      <c r="C60" s="103" t="s">
        <v>151</v>
      </c>
      <c r="D60" s="74"/>
      <c r="E60" s="74">
        <v>126</v>
      </c>
    </row>
    <row r="61" spans="1:5">
      <c r="A61" s="103"/>
      <c r="B61" s="103"/>
      <c r="C61" s="103"/>
      <c r="D61" s="74"/>
      <c r="E61" s="74">
        <v>145</v>
      </c>
    </row>
    <row r="62" spans="1:5">
      <c r="A62" s="103" t="s">
        <v>364</v>
      </c>
      <c r="B62" s="103" t="s">
        <v>365</v>
      </c>
      <c r="C62" s="35" t="s">
        <v>366</v>
      </c>
      <c r="D62" s="37"/>
      <c r="E62" s="37">
        <v>68</v>
      </c>
    </row>
    <row r="63" spans="1:5">
      <c r="A63" s="103"/>
      <c r="B63" s="103"/>
      <c r="C63" s="35" t="s">
        <v>367</v>
      </c>
      <c r="D63" s="37"/>
      <c r="E63" s="37">
        <v>218</v>
      </c>
    </row>
    <row r="64" spans="1:5">
      <c r="A64" s="103"/>
      <c r="B64" s="103"/>
      <c r="C64" s="35" t="s">
        <v>368</v>
      </c>
      <c r="D64" s="37"/>
      <c r="E64" s="37">
        <v>200</v>
      </c>
    </row>
    <row r="65" spans="1:5">
      <c r="A65" s="103"/>
      <c r="B65" s="103"/>
      <c r="C65" s="35" t="s">
        <v>369</v>
      </c>
      <c r="D65" s="37"/>
      <c r="E65" s="37">
        <v>150</v>
      </c>
    </row>
    <row r="66" spans="1:5">
      <c r="A66" s="103"/>
      <c r="B66" s="103"/>
      <c r="C66" s="35" t="s">
        <v>370</v>
      </c>
      <c r="D66" s="37" t="s">
        <v>623</v>
      </c>
      <c r="E66" s="37">
        <v>148</v>
      </c>
    </row>
    <row r="67" spans="1:5">
      <c r="A67" s="103"/>
      <c r="B67" s="103"/>
      <c r="C67" s="35" t="s">
        <v>371</v>
      </c>
      <c r="D67" s="37"/>
      <c r="E67" s="37">
        <v>144</v>
      </c>
    </row>
    <row r="68" spans="1:5">
      <c r="A68" s="103"/>
      <c r="B68" s="103"/>
      <c r="C68" s="37" t="s">
        <v>374</v>
      </c>
      <c r="D68" s="37"/>
      <c r="E68" s="37">
        <v>209</v>
      </c>
    </row>
    <row r="69" spans="1:5">
      <c r="A69" s="103"/>
      <c r="B69" s="103"/>
      <c r="C69" s="37" t="s">
        <v>375</v>
      </c>
      <c r="D69" s="37"/>
      <c r="E69" s="37">
        <v>131</v>
      </c>
    </row>
    <row r="70" spans="1:5">
      <c r="A70" s="103"/>
      <c r="B70" s="103"/>
      <c r="C70" s="37" t="s">
        <v>376</v>
      </c>
      <c r="D70" s="37"/>
      <c r="E70" s="37">
        <v>154</v>
      </c>
    </row>
    <row r="71" spans="1:5">
      <c r="A71" s="103"/>
      <c r="B71" s="103"/>
      <c r="C71" s="37" t="s">
        <v>377</v>
      </c>
      <c r="D71" s="37"/>
      <c r="E71" s="37">
        <v>282</v>
      </c>
    </row>
    <row r="72" spans="1:5">
      <c r="A72" s="103"/>
      <c r="B72" s="103"/>
      <c r="C72" s="37" t="s">
        <v>378</v>
      </c>
      <c r="D72" s="37"/>
      <c r="E72" s="37">
        <v>319</v>
      </c>
    </row>
    <row r="73" spans="1:5">
      <c r="A73" s="103"/>
      <c r="B73" s="103"/>
      <c r="C73" s="37" t="s">
        <v>379</v>
      </c>
      <c r="D73" s="37"/>
      <c r="E73" s="37">
        <v>301</v>
      </c>
    </row>
    <row r="74" spans="1:5">
      <c r="A74" s="103"/>
      <c r="B74" s="103"/>
      <c r="C74" s="37" t="s">
        <v>380</v>
      </c>
      <c r="D74" s="37"/>
      <c r="E74" s="37">
        <v>141</v>
      </c>
    </row>
    <row r="75" spans="1:5">
      <c r="A75" s="103"/>
      <c r="B75" s="103"/>
      <c r="C75" s="37" t="s">
        <v>381</v>
      </c>
      <c r="D75" s="37"/>
      <c r="E75" s="37">
        <v>194</v>
      </c>
    </row>
    <row r="76" spans="1:5">
      <c r="A76" s="103"/>
      <c r="B76" s="103"/>
      <c r="C76" s="37" t="s">
        <v>382</v>
      </c>
      <c r="D76" s="37"/>
      <c r="E76" s="37">
        <v>189</v>
      </c>
    </row>
    <row r="77" spans="1:5">
      <c r="A77" s="103" t="s">
        <v>396</v>
      </c>
      <c r="B77" s="102" t="s">
        <v>351</v>
      </c>
      <c r="C77" s="37" t="s">
        <v>6</v>
      </c>
      <c r="D77" s="37" t="s">
        <v>247</v>
      </c>
      <c r="E77" s="37">
        <v>58</v>
      </c>
    </row>
    <row r="78" spans="1:5">
      <c r="A78" s="103"/>
      <c r="B78" s="102"/>
      <c r="C78" s="35" t="s">
        <v>153</v>
      </c>
      <c r="D78" s="37"/>
      <c r="E78" s="37">
        <v>100</v>
      </c>
    </row>
    <row r="79" spans="1:5">
      <c r="A79" s="103"/>
      <c r="B79" s="102"/>
      <c r="C79" s="35" t="s">
        <v>152</v>
      </c>
      <c r="D79" s="37"/>
      <c r="E79" s="37">
        <v>80</v>
      </c>
    </row>
    <row r="80" spans="1:5">
      <c r="A80" s="103"/>
      <c r="B80" s="102"/>
      <c r="C80" s="37" t="s">
        <v>10</v>
      </c>
      <c r="D80" s="37"/>
      <c r="E80" s="37">
        <v>117</v>
      </c>
    </row>
    <row r="81" spans="1:5">
      <c r="A81" s="103" t="s">
        <v>466</v>
      </c>
      <c r="B81" s="102" t="s">
        <v>352</v>
      </c>
      <c r="C81" s="37" t="s">
        <v>195</v>
      </c>
      <c r="D81" s="37"/>
      <c r="E81" s="37">
        <v>60</v>
      </c>
    </row>
    <row r="82" spans="1:5">
      <c r="A82" s="103"/>
      <c r="B82" s="102"/>
      <c r="C82" s="37" t="s">
        <v>196</v>
      </c>
      <c r="D82" s="37"/>
      <c r="E82" s="37">
        <v>85</v>
      </c>
    </row>
    <row r="83" spans="1:5">
      <c r="A83" s="103"/>
      <c r="B83" s="102"/>
      <c r="C83" s="37" t="s">
        <v>8</v>
      </c>
      <c r="D83" s="37"/>
      <c r="E83" s="37">
        <v>40</v>
      </c>
    </row>
    <row r="84" spans="1:5">
      <c r="A84" s="37" t="s">
        <v>475</v>
      </c>
      <c r="B84" s="37" t="s">
        <v>27</v>
      </c>
      <c r="C84" s="37" t="s">
        <v>5</v>
      </c>
      <c r="D84" s="37" t="s">
        <v>477</v>
      </c>
      <c r="E84" s="97" t="s">
        <v>476</v>
      </c>
    </row>
    <row r="85" spans="1:5">
      <c r="A85" s="35" t="s">
        <v>478</v>
      </c>
      <c r="B85" s="37" t="s">
        <v>352</v>
      </c>
      <c r="C85" s="37" t="s">
        <v>5</v>
      </c>
      <c r="D85" s="37" t="s">
        <v>477</v>
      </c>
      <c r="E85" s="37" t="s">
        <v>479</v>
      </c>
    </row>
    <row r="86" spans="1:5">
      <c r="A86" s="37" t="s">
        <v>480</v>
      </c>
      <c r="B86" s="37" t="s">
        <v>352</v>
      </c>
      <c r="C86" s="37" t="s">
        <v>5</v>
      </c>
      <c r="D86" s="37" t="s">
        <v>477</v>
      </c>
      <c r="E86" s="37">
        <v>40</v>
      </c>
    </row>
    <row r="87" spans="1:5">
      <c r="A87" s="103" t="s">
        <v>471</v>
      </c>
      <c r="B87" s="102" t="s">
        <v>352</v>
      </c>
      <c r="C87" s="35" t="s">
        <v>624</v>
      </c>
      <c r="D87" s="37"/>
      <c r="E87" s="37">
        <v>31</v>
      </c>
    </row>
    <row r="88" spans="1:5">
      <c r="A88" s="103"/>
      <c r="B88" s="102"/>
      <c r="C88" s="76" t="s">
        <v>149</v>
      </c>
      <c r="D88" s="37" t="s">
        <v>92</v>
      </c>
      <c r="E88" s="37">
        <v>43.2</v>
      </c>
    </row>
    <row r="89" spans="1:5">
      <c r="A89" s="103"/>
      <c r="B89" s="102"/>
      <c r="C89" s="76" t="s">
        <v>148</v>
      </c>
      <c r="D89" s="37"/>
      <c r="E89" s="37">
        <v>82.4</v>
      </c>
    </row>
    <row r="90" spans="1:5">
      <c r="A90" s="103"/>
      <c r="B90" s="102"/>
      <c r="C90" s="35" t="s">
        <v>147</v>
      </c>
      <c r="D90" s="37"/>
      <c r="E90" s="37">
        <v>225.3</v>
      </c>
    </row>
    <row r="91" spans="1:5">
      <c r="A91" s="103"/>
      <c r="B91" s="102"/>
      <c r="C91" s="35" t="s">
        <v>445</v>
      </c>
      <c r="D91" s="37"/>
      <c r="E91" s="37">
        <v>179.7</v>
      </c>
    </row>
    <row r="92" spans="1:5">
      <c r="A92" s="103" t="s">
        <v>466</v>
      </c>
      <c r="B92" s="102" t="s">
        <v>352</v>
      </c>
      <c r="C92" s="35" t="s">
        <v>493</v>
      </c>
      <c r="D92" s="37"/>
      <c r="E92" s="37">
        <v>39.9</v>
      </c>
    </row>
    <row r="93" spans="1:5">
      <c r="A93" s="103"/>
      <c r="B93" s="102"/>
      <c r="C93" s="76" t="s">
        <v>494</v>
      </c>
      <c r="D93" s="37"/>
      <c r="E93" s="37">
        <v>84.2</v>
      </c>
    </row>
    <row r="94" spans="1:5">
      <c r="A94" s="103"/>
      <c r="B94" s="102"/>
      <c r="C94" s="77">
        <v>0.6</v>
      </c>
      <c r="D94" s="37"/>
      <c r="E94" s="37">
        <v>61.3</v>
      </c>
    </row>
  </sheetData>
  <mergeCells count="28">
    <mergeCell ref="C46:C47"/>
    <mergeCell ref="A46:A61"/>
    <mergeCell ref="B46:B61"/>
    <mergeCell ref="C48:C49"/>
    <mergeCell ref="C50:C51"/>
    <mergeCell ref="C58:C59"/>
    <mergeCell ref="C60:C61"/>
    <mergeCell ref="C52:C53"/>
    <mergeCell ref="C54:C55"/>
    <mergeCell ref="C56:C57"/>
    <mergeCell ref="A2:A22"/>
    <mergeCell ref="B2:B22"/>
    <mergeCell ref="A26:A33"/>
    <mergeCell ref="B23:B25"/>
    <mergeCell ref="A23:A25"/>
    <mergeCell ref="B26:B33"/>
    <mergeCell ref="A92:A94"/>
    <mergeCell ref="B92:B94"/>
    <mergeCell ref="B36:B45"/>
    <mergeCell ref="A36:A45"/>
    <mergeCell ref="A87:A91"/>
    <mergeCell ref="B87:B91"/>
    <mergeCell ref="A62:A76"/>
    <mergeCell ref="B62:B76"/>
    <mergeCell ref="A77:A80"/>
    <mergeCell ref="B77:B80"/>
    <mergeCell ref="A81:A83"/>
    <mergeCell ref="B81:B83"/>
  </mergeCells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N180"/>
  <sheetViews>
    <sheetView zoomScale="89" zoomScaleNormal="50" zoomScalePageLayoutView="50" workbookViewId="0">
      <selection activeCell="G19" sqref="G19"/>
    </sheetView>
  </sheetViews>
  <sheetFormatPr defaultColWidth="10.875" defaultRowHeight="15.75"/>
  <cols>
    <col min="1" max="1" width="23.125" style="31" bestFit="1" customWidth="1"/>
    <col min="2" max="2" width="11.5" style="31" bestFit="1" customWidth="1"/>
    <col min="3" max="3" width="24.375" style="31" bestFit="1" customWidth="1"/>
    <col min="4" max="4" width="12.25" style="31" bestFit="1" customWidth="1"/>
    <col min="5" max="5" width="9.25" style="31" bestFit="1" customWidth="1"/>
    <col min="6" max="6" width="10.875" style="2"/>
    <col min="7" max="7" width="22.125" style="2" bestFit="1" customWidth="1"/>
    <col min="8" max="9" width="10.875" style="2"/>
    <col min="10" max="10" width="11.125" style="2" bestFit="1" customWidth="1"/>
    <col min="11" max="14" width="10.875" style="2"/>
    <col min="15" max="15" width="11.375" style="2" bestFit="1" customWidth="1"/>
    <col min="16" max="49" width="10.875" style="2"/>
    <col min="50" max="50" width="20.5" style="2" customWidth="1"/>
    <col min="51" max="51" width="11"/>
    <col min="52" max="52" width="19.125" style="2" customWidth="1"/>
    <col min="53" max="53" width="10.875" style="2"/>
    <col min="54" max="54" width="12.5" style="2" bestFit="1" customWidth="1"/>
    <col min="55" max="16384" width="10.875" style="2"/>
  </cols>
  <sheetData>
    <row r="1" spans="1:66">
      <c r="A1" s="104" t="s">
        <v>659</v>
      </c>
      <c r="B1" s="104" t="s">
        <v>12</v>
      </c>
      <c r="C1" s="104" t="s">
        <v>544</v>
      </c>
      <c r="D1" s="104" t="s">
        <v>66</v>
      </c>
      <c r="E1" s="104" t="s">
        <v>708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</row>
    <row r="2" spans="1:66">
      <c r="A2" s="104"/>
      <c r="B2" s="104"/>
      <c r="C2" s="104"/>
      <c r="D2" s="104"/>
      <c r="E2" s="104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</row>
    <row r="3" spans="1:66">
      <c r="A3" s="103" t="s">
        <v>545</v>
      </c>
      <c r="B3" s="103" t="s">
        <v>185</v>
      </c>
      <c r="C3" s="74" t="s">
        <v>454</v>
      </c>
      <c r="D3" s="74"/>
      <c r="E3" s="98">
        <v>4.6199999999999998E-7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</row>
    <row r="4" spans="1:66">
      <c r="A4" s="103"/>
      <c r="B4" s="103"/>
      <c r="C4" s="74" t="s">
        <v>5</v>
      </c>
      <c r="D4" s="74"/>
      <c r="E4" s="99">
        <v>1.1000000000000001E-6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</row>
    <row r="5" spans="1:66">
      <c r="A5" s="103"/>
      <c r="B5" s="103"/>
      <c r="C5" s="74" t="s">
        <v>6</v>
      </c>
      <c r="D5" s="74"/>
      <c r="E5" s="99">
        <v>1.7799999999999999E-5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</row>
    <row r="6" spans="1:66">
      <c r="A6" s="103"/>
      <c r="B6" s="103" t="s">
        <v>392</v>
      </c>
      <c r="C6" s="74" t="s">
        <v>6</v>
      </c>
      <c r="D6" s="74"/>
      <c r="E6" s="99">
        <v>2.62E-5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</row>
    <row r="7" spans="1:66">
      <c r="A7" s="103"/>
      <c r="B7" s="103"/>
      <c r="C7" s="74" t="s">
        <v>7</v>
      </c>
      <c r="D7" s="74"/>
      <c r="E7" s="99">
        <v>2.31E-4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</row>
    <row r="8" spans="1:66">
      <c r="A8" s="103"/>
      <c r="B8" s="103" t="s">
        <v>246</v>
      </c>
      <c r="C8" s="74" t="s">
        <v>6</v>
      </c>
      <c r="D8" s="74"/>
      <c r="E8" s="99">
        <v>1.5699999999999999E-5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</row>
    <row r="9" spans="1:66">
      <c r="A9" s="103"/>
      <c r="B9" s="103"/>
      <c r="C9" s="74" t="s">
        <v>5</v>
      </c>
      <c r="D9" s="74"/>
      <c r="E9" s="99">
        <v>3.82E-5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</row>
    <row r="10" spans="1:66">
      <c r="A10" s="103"/>
      <c r="B10" s="103" t="s">
        <v>393</v>
      </c>
      <c r="C10" s="74" t="s">
        <v>6</v>
      </c>
      <c r="D10" s="74"/>
      <c r="E10" s="99">
        <v>1.9300000000000002E-5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</row>
    <row r="11" spans="1:66">
      <c r="A11" s="103"/>
      <c r="B11" s="103"/>
      <c r="C11" s="35" t="s">
        <v>5</v>
      </c>
      <c r="D11" s="35"/>
      <c r="E11" s="35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</row>
    <row r="12" spans="1:66">
      <c r="A12" s="103"/>
      <c r="B12" s="103" t="s">
        <v>237</v>
      </c>
      <c r="C12" s="35" t="s">
        <v>6</v>
      </c>
      <c r="D12" s="35"/>
      <c r="E12" s="46">
        <v>7.5599999999999996E-6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</row>
    <row r="13" spans="1:66">
      <c r="A13" s="103"/>
      <c r="B13" s="103"/>
      <c r="C13" s="35" t="s">
        <v>5</v>
      </c>
      <c r="D13" s="35"/>
      <c r="E13" s="100">
        <v>3.18E-5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</row>
    <row r="14" spans="1:66">
      <c r="A14" s="103"/>
      <c r="B14" s="103" t="s">
        <v>394</v>
      </c>
      <c r="C14" s="35" t="s">
        <v>6</v>
      </c>
      <c r="D14" s="35"/>
      <c r="E14" s="35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</row>
    <row r="15" spans="1:66">
      <c r="A15" s="103"/>
      <c r="B15" s="103"/>
      <c r="C15" s="35" t="s">
        <v>5</v>
      </c>
      <c r="D15" s="35"/>
      <c r="E15" s="46">
        <v>5.0300000000000003E-5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</row>
    <row r="16" spans="1:66">
      <c r="A16" s="103"/>
      <c r="B16" s="103" t="s">
        <v>27</v>
      </c>
      <c r="C16" s="35" t="s">
        <v>6</v>
      </c>
      <c r="D16" s="35"/>
      <c r="E16" s="46">
        <v>2.3800000000000001E-6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</row>
    <row r="17" spans="1:66">
      <c r="A17" s="103"/>
      <c r="B17" s="103"/>
      <c r="C17" s="35" t="s">
        <v>5</v>
      </c>
      <c r="D17" s="35"/>
      <c r="E17" s="46">
        <v>3.6900000000000002E-4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</row>
    <row r="18" spans="1:66">
      <c r="A18" s="103"/>
      <c r="B18" s="103"/>
      <c r="C18" s="35" t="s">
        <v>7</v>
      </c>
      <c r="D18" s="35"/>
      <c r="E18" s="100">
        <v>1.03E-4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</row>
    <row r="19" spans="1:66">
      <c r="A19" s="103"/>
      <c r="B19" s="35" t="s">
        <v>191</v>
      </c>
      <c r="C19" s="35" t="s">
        <v>5</v>
      </c>
      <c r="D19" s="35"/>
      <c r="E19" s="46">
        <v>5.1900000000000001E-5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</row>
    <row r="20" spans="1:66">
      <c r="A20" s="103" t="s">
        <v>535</v>
      </c>
      <c r="B20" s="103" t="s">
        <v>246</v>
      </c>
      <c r="C20" s="103" t="s">
        <v>5</v>
      </c>
      <c r="D20" s="103"/>
      <c r="E20" s="100">
        <v>2.5000000000000001E-4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</row>
    <row r="21" spans="1:66">
      <c r="A21" s="103"/>
      <c r="B21" s="103"/>
      <c r="C21" s="103"/>
      <c r="D21" s="103"/>
      <c r="E21" s="100">
        <v>7.6999999999999996E-4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</row>
    <row r="22" spans="1:66">
      <c r="A22" s="103"/>
      <c r="B22" s="103"/>
      <c r="C22" s="103"/>
      <c r="D22" s="103"/>
      <c r="E22" s="100">
        <v>4.2999999999999999E-4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</row>
    <row r="23" spans="1:66">
      <c r="A23" s="103"/>
      <c r="B23" s="103"/>
      <c r="C23" s="103"/>
      <c r="D23" s="103"/>
      <c r="E23" s="100">
        <v>7.3999999999999999E-4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</row>
    <row r="24" spans="1:66">
      <c r="A24" s="103"/>
      <c r="B24" s="103"/>
      <c r="C24" s="103"/>
      <c r="D24" s="103"/>
      <c r="E24" s="100">
        <v>7.2999999999999996E-4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</row>
    <row r="25" spans="1:66">
      <c r="A25" s="103"/>
      <c r="B25" s="103"/>
      <c r="C25" s="103"/>
      <c r="D25" s="103"/>
      <c r="E25" s="100">
        <v>8.4999999999999995E-4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</row>
    <row r="26" spans="1:66">
      <c r="A26" s="103"/>
      <c r="B26" s="103"/>
      <c r="C26" s="103"/>
      <c r="D26" s="103"/>
      <c r="E26" s="100">
        <v>8.4000000000000003E-4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</row>
    <row r="27" spans="1:66">
      <c r="A27" s="103"/>
      <c r="B27" s="103"/>
      <c r="C27" s="103"/>
      <c r="D27" s="103"/>
      <c r="E27" s="100">
        <v>7.2999999999999996E-4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</row>
    <row r="28" spans="1:66">
      <c r="A28" s="103"/>
      <c r="B28" s="103"/>
      <c r="C28" s="103"/>
      <c r="D28" s="103"/>
      <c r="E28" s="100">
        <v>1.1999999999999999E-3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</row>
    <row r="29" spans="1:66">
      <c r="A29" s="103"/>
      <c r="B29" s="103"/>
      <c r="C29" s="103"/>
      <c r="D29" s="103"/>
      <c r="E29" s="100">
        <v>8.8000000000000003E-4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</row>
    <row r="30" spans="1:66">
      <c r="A30" s="103"/>
      <c r="B30" s="103"/>
      <c r="C30" s="103"/>
      <c r="D30" s="103"/>
      <c r="E30" s="100">
        <v>1.5E-3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</row>
    <row r="31" spans="1:66">
      <c r="A31" s="103" t="s">
        <v>622</v>
      </c>
      <c r="B31" s="103" t="s">
        <v>9</v>
      </c>
      <c r="C31" s="35" t="s">
        <v>29</v>
      </c>
      <c r="D31" s="35"/>
      <c r="E31" s="100">
        <v>3.0000000000000001E-5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</row>
    <row r="32" spans="1:66">
      <c r="A32" s="103"/>
      <c r="B32" s="103"/>
      <c r="C32" s="35" t="s">
        <v>31</v>
      </c>
      <c r="D32" s="35"/>
      <c r="E32" s="100">
        <v>8.5000000000000006E-5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</row>
    <row r="33" spans="1:66">
      <c r="A33" s="103"/>
      <c r="B33" s="103"/>
      <c r="C33" s="35" t="s">
        <v>33</v>
      </c>
      <c r="D33" s="35"/>
      <c r="E33" s="100">
        <v>1.8000000000000001E-4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</row>
    <row r="34" spans="1:66">
      <c r="A34" s="103"/>
      <c r="B34" s="103"/>
      <c r="C34" s="35" t="s">
        <v>34</v>
      </c>
      <c r="D34" s="35"/>
      <c r="E34" s="100">
        <v>4.3999999999999999E-5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</row>
    <row r="35" spans="1:66">
      <c r="A35" s="103"/>
      <c r="B35" s="103"/>
      <c r="C35" s="35" t="s">
        <v>35</v>
      </c>
      <c r="D35" s="35"/>
      <c r="E35" s="100">
        <v>9.7999999999999997E-5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</row>
    <row r="36" spans="1:66">
      <c r="A36" s="103"/>
      <c r="B36" s="103"/>
      <c r="C36" s="35" t="s">
        <v>36</v>
      </c>
      <c r="D36" s="35"/>
      <c r="E36" s="100">
        <v>5.5000000000000003E-4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</row>
    <row r="37" spans="1:66">
      <c r="A37" s="103"/>
      <c r="B37" s="103"/>
      <c r="C37" s="35" t="s">
        <v>37</v>
      </c>
      <c r="D37" s="35"/>
      <c r="E37" s="100">
        <v>2.8E-5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</row>
    <row r="38" spans="1:66">
      <c r="A38" s="103"/>
      <c r="B38" s="103"/>
      <c r="C38" s="35" t="s">
        <v>38</v>
      </c>
      <c r="D38" s="35"/>
      <c r="E38" s="100">
        <v>1.1E-4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</row>
    <row r="39" spans="1:66">
      <c r="A39" s="103"/>
      <c r="B39" s="103"/>
      <c r="C39" s="35" t="s">
        <v>39</v>
      </c>
      <c r="D39" s="35"/>
      <c r="E39" s="100">
        <v>1.4E-3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</row>
    <row r="40" spans="1:66">
      <c r="A40" s="103"/>
      <c r="B40" s="103"/>
      <c r="C40" s="35" t="s">
        <v>124</v>
      </c>
      <c r="D40" s="35"/>
      <c r="E40" s="100">
        <v>2.0999999999999999E-5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</row>
    <row r="41" spans="1:66">
      <c r="A41" s="103"/>
      <c r="B41" s="103"/>
      <c r="C41" s="35" t="s">
        <v>42</v>
      </c>
      <c r="D41" s="35"/>
      <c r="E41" s="100">
        <v>5.0000000000000004E-6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</row>
    <row r="42" spans="1:66">
      <c r="A42" s="103"/>
      <c r="B42" s="103"/>
      <c r="C42" s="35" t="s">
        <v>43</v>
      </c>
      <c r="D42" s="35"/>
      <c r="E42" s="100">
        <v>9.0000000000000006E-5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</row>
    <row r="43" spans="1:66" ht="15.75" customHeight="1">
      <c r="A43" s="103" t="s">
        <v>109</v>
      </c>
      <c r="B43" s="103" t="s">
        <v>110</v>
      </c>
      <c r="C43" s="103" t="s">
        <v>130</v>
      </c>
      <c r="D43" s="111" t="s">
        <v>144</v>
      </c>
      <c r="E43" s="125">
        <v>9.8300000000000004E-5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</row>
    <row r="44" spans="1:66">
      <c r="A44" s="103"/>
      <c r="B44" s="103"/>
      <c r="C44" s="103"/>
      <c r="D44" s="112"/>
      <c r="E44" s="103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</row>
    <row r="45" spans="1:66">
      <c r="A45" s="103"/>
      <c r="B45" s="103"/>
      <c r="C45" s="103" t="s">
        <v>59</v>
      </c>
      <c r="D45" s="112"/>
      <c r="E45" s="125">
        <v>5.6599999999999999E-4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</row>
    <row r="46" spans="1:66">
      <c r="A46" s="103"/>
      <c r="B46" s="103"/>
      <c r="C46" s="103"/>
      <c r="D46" s="112"/>
      <c r="E46" s="103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</row>
    <row r="47" spans="1:66">
      <c r="A47" s="103"/>
      <c r="B47" s="103"/>
      <c r="C47" s="103" t="s">
        <v>131</v>
      </c>
      <c r="D47" s="112"/>
      <c r="E47" s="125">
        <v>1.14E-3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</row>
    <row r="48" spans="1:66">
      <c r="A48" s="103"/>
      <c r="B48" s="103"/>
      <c r="C48" s="103"/>
      <c r="D48" s="112"/>
      <c r="E48" s="103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</row>
    <row r="49" spans="1:66">
      <c r="A49" s="103"/>
      <c r="B49" s="103"/>
      <c r="C49" s="103" t="s">
        <v>132</v>
      </c>
      <c r="D49" s="112"/>
      <c r="E49" s="125">
        <v>2.5099999999999998E-4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</row>
    <row r="50" spans="1:66">
      <c r="A50" s="103"/>
      <c r="B50" s="103"/>
      <c r="C50" s="103"/>
      <c r="D50" s="112"/>
      <c r="E50" s="103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</row>
    <row r="51" spans="1:66">
      <c r="A51" s="103"/>
      <c r="B51" s="103"/>
      <c r="C51" s="103" t="s">
        <v>60</v>
      </c>
      <c r="D51" s="112"/>
      <c r="E51" s="125">
        <v>6.8899999999999994E-5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</row>
    <row r="52" spans="1:66">
      <c r="A52" s="103"/>
      <c r="B52" s="103"/>
      <c r="C52" s="103"/>
      <c r="D52" s="112"/>
      <c r="E52" s="103"/>
      <c r="G52" s="6"/>
      <c r="H52" s="6"/>
      <c r="I52" s="6"/>
      <c r="J52" s="6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</row>
    <row r="53" spans="1:66">
      <c r="A53" s="103"/>
      <c r="B53" s="103"/>
      <c r="C53" s="103" t="s">
        <v>133</v>
      </c>
      <c r="D53" s="112"/>
      <c r="E53" s="125">
        <v>2.0100000000000001E-4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</row>
    <row r="54" spans="1:66">
      <c r="A54" s="103"/>
      <c r="B54" s="103"/>
      <c r="C54" s="103"/>
      <c r="D54" s="112"/>
      <c r="E54" s="103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</row>
    <row r="55" spans="1:66">
      <c r="A55" s="103"/>
      <c r="B55" s="103"/>
      <c r="C55" s="103" t="s">
        <v>134</v>
      </c>
      <c r="D55" s="112"/>
      <c r="E55" s="125">
        <v>5.2700000000000002E-4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</row>
    <row r="56" spans="1:66">
      <c r="A56" s="103"/>
      <c r="B56" s="103"/>
      <c r="C56" s="103"/>
      <c r="D56" s="113"/>
      <c r="E56" s="125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</row>
    <row r="57" spans="1:66">
      <c r="A57" s="103" t="s">
        <v>187</v>
      </c>
      <c r="B57" s="103" t="s">
        <v>188</v>
      </c>
      <c r="C57" s="103" t="s">
        <v>452</v>
      </c>
      <c r="D57" s="111" t="s">
        <v>468</v>
      </c>
      <c r="E57" s="125">
        <v>1.6000000000000001E-3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</row>
    <row r="58" spans="1:66">
      <c r="A58" s="103"/>
      <c r="B58" s="103"/>
      <c r="C58" s="103"/>
      <c r="D58" s="112"/>
      <c r="E58" s="125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</row>
    <row r="59" spans="1:66">
      <c r="A59" s="103"/>
      <c r="B59" s="103"/>
      <c r="C59" s="35" t="s">
        <v>193</v>
      </c>
      <c r="D59" s="112"/>
      <c r="E59" s="100">
        <v>8.7000000000000001E-4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</row>
    <row r="60" spans="1:66">
      <c r="A60" s="103"/>
      <c r="B60" s="103"/>
      <c r="C60" s="35" t="s">
        <v>194</v>
      </c>
      <c r="D60" s="112"/>
      <c r="E60" s="100">
        <v>7.9000000000000001E-4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</row>
    <row r="61" spans="1:66">
      <c r="A61" s="103"/>
      <c r="B61" s="103"/>
      <c r="C61" s="35" t="s">
        <v>195</v>
      </c>
      <c r="D61" s="112"/>
      <c r="E61" s="100">
        <v>3.8999999999999999E-4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</row>
    <row r="62" spans="1:66">
      <c r="A62" s="103"/>
      <c r="B62" s="103"/>
      <c r="C62" s="35" t="s">
        <v>196</v>
      </c>
      <c r="D62" s="113"/>
      <c r="E62" s="100">
        <v>1E-4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</row>
    <row r="63" spans="1:66">
      <c r="A63" s="103" t="s">
        <v>457</v>
      </c>
      <c r="B63" s="103" t="s">
        <v>185</v>
      </c>
      <c r="C63" s="37" t="s">
        <v>453</v>
      </c>
      <c r="D63" s="37"/>
      <c r="E63" s="100">
        <v>8.9999999999999996E-7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</row>
    <row r="64" spans="1:66">
      <c r="A64" s="103"/>
      <c r="B64" s="103"/>
      <c r="C64" s="35" t="s">
        <v>238</v>
      </c>
      <c r="D64" s="35"/>
      <c r="E64" s="46">
        <v>1.7231999999999997E-5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</row>
    <row r="65" spans="1:66">
      <c r="A65" s="103"/>
      <c r="B65" s="103"/>
      <c r="C65" s="35" t="s">
        <v>148</v>
      </c>
      <c r="D65" s="35"/>
      <c r="E65" s="46">
        <v>9.0839999999999998E-6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</row>
    <row r="66" spans="1:66">
      <c r="A66" s="103"/>
      <c r="B66" s="103"/>
      <c r="C66" s="35" t="s">
        <v>239</v>
      </c>
      <c r="D66" s="35"/>
      <c r="E66" s="46">
        <v>4.1159999999999992E-6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</row>
    <row r="67" spans="1:66">
      <c r="A67" s="103"/>
      <c r="B67" s="103"/>
      <c r="C67" s="35" t="s">
        <v>150</v>
      </c>
      <c r="D67" s="35"/>
      <c r="E67" s="46">
        <v>2.2151999999999997E-5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</row>
    <row r="68" spans="1:66">
      <c r="A68" s="103"/>
      <c r="B68" s="103"/>
      <c r="C68" s="101" t="s">
        <v>240</v>
      </c>
      <c r="D68" s="101"/>
      <c r="E68" s="46">
        <v>4.7399999999999995E-6</v>
      </c>
      <c r="F68"/>
      <c r="G68"/>
      <c r="H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</row>
    <row r="69" spans="1:66">
      <c r="A69" s="103"/>
      <c r="B69" s="103"/>
      <c r="C69" s="101" t="s">
        <v>241</v>
      </c>
      <c r="D69" s="101"/>
      <c r="E69" s="46">
        <v>3.6335999999999999E-5</v>
      </c>
      <c r="F69"/>
      <c r="G69"/>
      <c r="H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</row>
    <row r="70" spans="1:66">
      <c r="A70" s="103"/>
      <c r="B70" s="103"/>
      <c r="C70" s="101" t="s">
        <v>242</v>
      </c>
      <c r="D70" s="101"/>
      <c r="E70" s="46">
        <v>1.8239999999999998E-5</v>
      </c>
      <c r="F70"/>
      <c r="G70"/>
      <c r="H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</row>
    <row r="71" spans="1:66">
      <c r="A71" s="103"/>
      <c r="B71" s="103"/>
      <c r="C71" s="35" t="s">
        <v>243</v>
      </c>
      <c r="D71" s="35"/>
      <c r="E71" s="46">
        <v>1.0211999999999998E-5</v>
      </c>
      <c r="F71"/>
      <c r="G71"/>
      <c r="H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</row>
    <row r="72" spans="1:66" s="25" customFormat="1">
      <c r="A72" s="103" t="s">
        <v>358</v>
      </c>
      <c r="B72" s="103" t="s">
        <v>27</v>
      </c>
      <c r="C72" s="103" t="s">
        <v>106</v>
      </c>
      <c r="D72" s="35" t="s">
        <v>359</v>
      </c>
      <c r="E72" s="100">
        <v>1.5310559999999999E-4</v>
      </c>
      <c r="F72"/>
      <c r="G72"/>
      <c r="H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</row>
    <row r="73" spans="1:66" s="25" customFormat="1">
      <c r="A73" s="103"/>
      <c r="B73" s="103"/>
      <c r="C73" s="103"/>
      <c r="D73" s="35" t="s">
        <v>468</v>
      </c>
      <c r="E73" s="100">
        <v>5.7714444399999999E-4</v>
      </c>
      <c r="F73"/>
      <c r="G73"/>
      <c r="H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</row>
    <row r="74" spans="1:66">
      <c r="A74" s="103"/>
      <c r="B74" s="103"/>
      <c r="C74" s="103" t="s">
        <v>8</v>
      </c>
      <c r="D74" s="37" t="s">
        <v>359</v>
      </c>
      <c r="E74" s="46">
        <v>4.8649999999999997E-5</v>
      </c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</row>
    <row r="75" spans="1:66">
      <c r="A75" s="103"/>
      <c r="B75" s="103"/>
      <c r="C75" s="103"/>
      <c r="D75" s="35" t="s">
        <v>360</v>
      </c>
      <c r="E75" s="46">
        <v>5.9149999999999988E-5</v>
      </c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</row>
    <row r="76" spans="1:66">
      <c r="A76" s="103"/>
      <c r="B76" s="103"/>
      <c r="C76" s="103" t="s">
        <v>149</v>
      </c>
      <c r="D76" s="35"/>
      <c r="E76" s="46">
        <v>7.3499999999999999E-6</v>
      </c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</row>
    <row r="77" spans="1:66">
      <c r="A77" s="103"/>
      <c r="B77" s="103"/>
      <c r="C77" s="103"/>
      <c r="D77" s="35"/>
      <c r="E77" s="46">
        <v>5.9499999999999998E-6</v>
      </c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</row>
    <row r="78" spans="1:66">
      <c r="A78" s="103"/>
      <c r="B78" s="103"/>
      <c r="C78" s="103" t="s">
        <v>148</v>
      </c>
      <c r="D78" s="35"/>
      <c r="E78" s="46">
        <v>1.3649999999999998E-4</v>
      </c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</row>
    <row r="79" spans="1:66">
      <c r="A79" s="103"/>
      <c r="B79" s="103"/>
      <c r="C79" s="103"/>
      <c r="D79" s="35"/>
      <c r="E79" s="46">
        <v>3.9795E-4</v>
      </c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</row>
    <row r="80" spans="1:66">
      <c r="A80" s="103"/>
      <c r="B80" s="103"/>
      <c r="C80" s="103" t="s">
        <v>147</v>
      </c>
      <c r="D80" s="35"/>
      <c r="E80" s="46">
        <v>9.7299999999999993E-5</v>
      </c>
      <c r="F80" s="18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</row>
    <row r="81" spans="1:66">
      <c r="A81" s="103"/>
      <c r="B81" s="103"/>
      <c r="C81" s="103"/>
      <c r="D81" s="35"/>
      <c r="E81" s="46">
        <v>4.2490000000000003E-4</v>
      </c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</row>
    <row r="82" spans="1:66">
      <c r="A82" s="103"/>
      <c r="B82" s="103"/>
      <c r="C82" s="35" t="s">
        <v>361</v>
      </c>
      <c r="D82" s="35"/>
      <c r="E82" s="46">
        <v>1.0499999999999999E-6</v>
      </c>
      <c r="I82" s="8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</row>
    <row r="83" spans="1:66">
      <c r="A83" s="103"/>
      <c r="B83" s="103"/>
      <c r="C83" s="103" t="s">
        <v>153</v>
      </c>
      <c r="D83" s="35"/>
      <c r="E83" s="46">
        <v>2.2924999999999999E-4</v>
      </c>
      <c r="F83"/>
      <c r="G83"/>
      <c r="H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</row>
    <row r="84" spans="1:66">
      <c r="A84" s="103"/>
      <c r="B84" s="103"/>
      <c r="C84" s="103"/>
      <c r="D84" s="35"/>
      <c r="E84" s="46">
        <v>2.2855E-4</v>
      </c>
      <c r="F84"/>
      <c r="G84"/>
      <c r="H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</row>
    <row r="85" spans="1:66">
      <c r="A85" s="103"/>
      <c r="B85" s="103"/>
      <c r="C85" s="103" t="s">
        <v>152</v>
      </c>
      <c r="D85" s="35"/>
      <c r="E85" s="100">
        <v>2.2890000000000001E-4</v>
      </c>
      <c r="F85"/>
      <c r="G85"/>
      <c r="H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</row>
    <row r="86" spans="1:66">
      <c r="A86" s="103"/>
      <c r="B86" s="103"/>
      <c r="C86" s="103"/>
      <c r="D86" s="35"/>
      <c r="E86" s="46">
        <v>2.3099999999999998E-4</v>
      </c>
      <c r="F86"/>
      <c r="G86"/>
      <c r="H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</row>
    <row r="87" spans="1:66">
      <c r="A87" s="103"/>
      <c r="B87" s="103"/>
      <c r="C87" s="103" t="s">
        <v>151</v>
      </c>
      <c r="D87" s="35"/>
      <c r="E87" s="46">
        <v>2.7859999999999994E-4</v>
      </c>
      <c r="F87"/>
      <c r="G87"/>
      <c r="H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</row>
    <row r="88" spans="1:66">
      <c r="A88" s="103"/>
      <c r="B88" s="103"/>
      <c r="C88" s="103"/>
      <c r="D88" s="35"/>
      <c r="E88" s="46">
        <v>2.6774999999999998E-4</v>
      </c>
      <c r="F88"/>
      <c r="G88"/>
      <c r="H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</row>
    <row r="89" spans="1:66">
      <c r="A89" s="103" t="s">
        <v>410</v>
      </c>
      <c r="B89" s="35" t="s">
        <v>393</v>
      </c>
      <c r="C89" s="35" t="s">
        <v>6</v>
      </c>
      <c r="D89" s="35"/>
      <c r="E89" s="46">
        <v>1.9000000000000001E-5</v>
      </c>
      <c r="F89"/>
      <c r="G89"/>
      <c r="H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</row>
    <row r="90" spans="1:66">
      <c r="A90" s="103"/>
      <c r="B90" s="35" t="s">
        <v>246</v>
      </c>
      <c r="C90" s="35" t="s">
        <v>6</v>
      </c>
      <c r="D90" s="35"/>
      <c r="E90" s="46">
        <v>1.6000000000000003E-5</v>
      </c>
      <c r="F90"/>
      <c r="H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</row>
    <row r="91" spans="1:66">
      <c r="A91" s="103"/>
      <c r="B91" s="35" t="s">
        <v>392</v>
      </c>
      <c r="C91" s="35" t="s">
        <v>6</v>
      </c>
      <c r="D91" s="35"/>
      <c r="E91" s="46">
        <v>2.6000000000000002E-5</v>
      </c>
      <c r="F91"/>
      <c r="H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</row>
    <row r="92" spans="1:66">
      <c r="A92" s="103"/>
      <c r="B92" s="35" t="s">
        <v>185</v>
      </c>
      <c r="C92" s="35" t="s">
        <v>6</v>
      </c>
      <c r="D92" s="35"/>
      <c r="E92" s="46">
        <v>1.8E-5</v>
      </c>
      <c r="F92"/>
      <c r="H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</row>
    <row r="93" spans="1:66">
      <c r="A93" s="103"/>
      <c r="B93" s="35" t="s">
        <v>237</v>
      </c>
      <c r="C93" s="35" t="s">
        <v>6</v>
      </c>
      <c r="D93" s="35"/>
      <c r="E93" s="46">
        <v>8.0000000000000013E-6</v>
      </c>
      <c r="F93"/>
      <c r="H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</row>
    <row r="94" spans="1:66">
      <c r="A94" s="103"/>
      <c r="B94" s="35" t="s">
        <v>411</v>
      </c>
      <c r="C94" s="35" t="s">
        <v>6</v>
      </c>
      <c r="D94" s="35"/>
      <c r="E94" s="46">
        <v>1.2000000000000001E-3</v>
      </c>
      <c r="F94"/>
      <c r="H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</row>
    <row r="95" spans="1:66">
      <c r="A95" s="103"/>
      <c r="B95" s="35" t="s">
        <v>412</v>
      </c>
      <c r="C95" s="35" t="s">
        <v>6</v>
      </c>
      <c r="D95" s="35"/>
      <c r="E95" s="46">
        <v>7.1000000000000002E-4</v>
      </c>
      <c r="F95"/>
      <c r="H95"/>
      <c r="I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</row>
    <row r="96" spans="1:66">
      <c r="A96" s="35" t="s">
        <v>417</v>
      </c>
      <c r="B96" s="35" t="s">
        <v>191</v>
      </c>
      <c r="C96" s="35" t="s">
        <v>6</v>
      </c>
      <c r="D96" s="35"/>
      <c r="E96" s="46">
        <v>3.0000000000000004E-5</v>
      </c>
      <c r="H96"/>
      <c r="I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</row>
    <row r="97" spans="1:66">
      <c r="A97" s="103" t="s">
        <v>547</v>
      </c>
      <c r="B97" s="102" t="s">
        <v>185</v>
      </c>
      <c r="C97" s="37" t="s">
        <v>423</v>
      </c>
      <c r="D97" s="103" t="s">
        <v>428</v>
      </c>
      <c r="E97" s="46">
        <v>2.2859999999999998E-2</v>
      </c>
      <c r="G97"/>
      <c r="H97"/>
      <c r="I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</row>
    <row r="98" spans="1:66">
      <c r="A98" s="103"/>
      <c r="B98" s="102"/>
      <c r="C98" s="37" t="s">
        <v>424</v>
      </c>
      <c r="D98" s="103"/>
      <c r="E98" s="46">
        <v>1.524E-2</v>
      </c>
      <c r="G98"/>
      <c r="H98"/>
      <c r="I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</row>
    <row r="99" spans="1:66">
      <c r="A99" s="103"/>
      <c r="B99" s="102"/>
      <c r="C99" s="37" t="s">
        <v>425</v>
      </c>
      <c r="D99" s="103"/>
      <c r="E99" s="46">
        <v>2.1336000000000001E-2</v>
      </c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</row>
    <row r="100" spans="1:66">
      <c r="A100" s="103" t="s">
        <v>471</v>
      </c>
      <c r="B100" s="102" t="s">
        <v>352</v>
      </c>
      <c r="C100" s="35" t="s">
        <v>482</v>
      </c>
      <c r="D100" s="37"/>
      <c r="E100" s="46">
        <f>3.1*10^-5</f>
        <v>3.1000000000000001E-5</v>
      </c>
      <c r="F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</row>
    <row r="101" spans="1:66">
      <c r="A101" s="103"/>
      <c r="B101" s="102"/>
      <c r="C101" s="37">
        <v>50</v>
      </c>
      <c r="D101" s="37"/>
      <c r="E101" s="46">
        <f>3.2*10^-6</f>
        <v>3.1999999999999999E-6</v>
      </c>
      <c r="F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</row>
    <row r="102" spans="1:66">
      <c r="A102" s="103"/>
      <c r="B102" s="102"/>
      <c r="C102" s="37">
        <v>25</v>
      </c>
      <c r="D102" s="37"/>
      <c r="E102" s="46">
        <f>3.2*10^-7</f>
        <v>3.2000000000000001E-7</v>
      </c>
      <c r="F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</row>
    <row r="103" spans="1:66">
      <c r="A103" s="103"/>
      <c r="B103" s="102"/>
      <c r="C103" s="37" t="s">
        <v>485</v>
      </c>
      <c r="D103" s="37"/>
      <c r="E103" s="46">
        <f>1.2*10^-8</f>
        <v>1.2E-8</v>
      </c>
      <c r="F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</row>
    <row r="104" spans="1:66">
      <c r="A104" s="103"/>
      <c r="B104" s="102"/>
      <c r="C104" s="35" t="s">
        <v>483</v>
      </c>
      <c r="D104" s="37"/>
      <c r="E104" s="46">
        <f>1.3*10^-6</f>
        <v>1.3E-6</v>
      </c>
      <c r="F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</row>
    <row r="105" spans="1:66">
      <c r="A105" s="103"/>
      <c r="B105" s="102"/>
      <c r="C105" s="37">
        <v>50</v>
      </c>
      <c r="D105" s="37"/>
      <c r="E105" s="46">
        <f>3.6*10^-7</f>
        <v>3.5999999999999999E-7</v>
      </c>
      <c r="F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</row>
    <row r="106" spans="1:66">
      <c r="A106" s="103"/>
      <c r="B106" s="102"/>
      <c r="C106" s="37">
        <v>25</v>
      </c>
      <c r="D106" s="37"/>
      <c r="E106" s="46">
        <f>2.7*10^-6</f>
        <v>2.7E-6</v>
      </c>
      <c r="F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</row>
    <row r="107" spans="1:66">
      <c r="A107" s="103"/>
      <c r="B107" s="102"/>
      <c r="C107" s="35" t="s">
        <v>709</v>
      </c>
      <c r="D107" s="37"/>
      <c r="E107" s="46">
        <f>3*10^-8</f>
        <v>3.0000000000000004E-8</v>
      </c>
      <c r="F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</row>
    <row r="108" spans="1:66">
      <c r="A108" s="103"/>
      <c r="B108" s="102"/>
      <c r="C108" s="35" t="s">
        <v>484</v>
      </c>
      <c r="D108" s="37"/>
      <c r="E108" s="46">
        <f>1.8*10^-7</f>
        <v>1.8E-7</v>
      </c>
      <c r="F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</row>
    <row r="109" spans="1:66">
      <c r="A109" s="103"/>
      <c r="B109" s="102"/>
      <c r="C109" s="37">
        <v>50</v>
      </c>
      <c r="D109" s="37"/>
      <c r="E109" s="46">
        <f>2.1*10^-7</f>
        <v>2.1E-7</v>
      </c>
      <c r="F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</row>
    <row r="110" spans="1:66">
      <c r="A110" s="103"/>
      <c r="B110" s="102"/>
      <c r="C110" s="37">
        <v>25</v>
      </c>
      <c r="D110" s="37"/>
      <c r="E110" s="46">
        <f>4.2*10^-8</f>
        <v>4.2000000000000006E-8</v>
      </c>
      <c r="F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</row>
    <row r="111" spans="1:66">
      <c r="A111" s="103"/>
      <c r="B111" s="102"/>
      <c r="C111" s="37" t="s">
        <v>486</v>
      </c>
      <c r="D111" s="37"/>
      <c r="E111" s="46">
        <f>1.2*10^-8</f>
        <v>1.2E-8</v>
      </c>
      <c r="F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</row>
    <row r="112" spans="1:66">
      <c r="A112" s="103" t="s">
        <v>466</v>
      </c>
      <c r="B112" s="102" t="s">
        <v>352</v>
      </c>
      <c r="C112" s="35" t="s">
        <v>493</v>
      </c>
      <c r="D112" s="37"/>
      <c r="E112" s="46">
        <f>2*10^-6</f>
        <v>1.9999999999999999E-6</v>
      </c>
      <c r="F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</row>
    <row r="113" spans="1:66">
      <c r="A113" s="103"/>
      <c r="B113" s="102"/>
      <c r="C113" s="76" t="s">
        <v>494</v>
      </c>
      <c r="D113" s="37"/>
      <c r="E113" s="46">
        <f>3.1*10^-7</f>
        <v>3.1E-7</v>
      </c>
      <c r="F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</row>
    <row r="114" spans="1:66">
      <c r="A114" s="103"/>
      <c r="B114" s="102"/>
      <c r="C114" s="77">
        <v>0.6</v>
      </c>
      <c r="D114" s="37"/>
      <c r="E114" s="46">
        <f>1.8*10^-8</f>
        <v>1.8000000000000002E-8</v>
      </c>
      <c r="F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</row>
    <row r="115" spans="1:66">
      <c r="F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</row>
    <row r="116" spans="1:66"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</row>
    <row r="117" spans="1:66"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</row>
    <row r="118" spans="1:66"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</row>
    <row r="119" spans="1:66"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</row>
    <row r="120" spans="1:66"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</row>
    <row r="121" spans="1:66"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</row>
    <row r="122" spans="1:66"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</row>
    <row r="123" spans="1:66"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</row>
    <row r="124" spans="1:66"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</row>
    <row r="125" spans="1:66"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</row>
    <row r="126" spans="1:66"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</row>
    <row r="127" spans="1:66"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</row>
    <row r="128" spans="1:66"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</row>
    <row r="129" spans="12:66"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</row>
    <row r="130" spans="12:66"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</row>
    <row r="131" spans="12:66"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</row>
    <row r="132" spans="12:66"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</row>
    <row r="133" spans="12:66"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</row>
    <row r="134" spans="12:66"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</row>
    <row r="135" spans="12:66"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</row>
    <row r="136" spans="12:66"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</row>
    <row r="137" spans="12:66"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</row>
    <row r="138" spans="12:66"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</row>
    <row r="139" spans="12:66"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</row>
    <row r="140" spans="12:66"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</row>
    <row r="141" spans="12:66"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</row>
    <row r="142" spans="12:66"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</row>
    <row r="143" spans="12:66"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</row>
    <row r="144" spans="12:66"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</row>
    <row r="145" spans="12:66"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</row>
    <row r="146" spans="12:66"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</row>
    <row r="147" spans="12:66"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</row>
    <row r="148" spans="12:66"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</row>
    <row r="149" spans="12:66"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</row>
    <row r="150" spans="12:66"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</row>
    <row r="151" spans="12:66"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</row>
    <row r="152" spans="12:66"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</row>
    <row r="153" spans="12:66"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</row>
    <row r="154" spans="12:66"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</row>
    <row r="155" spans="12:66"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</row>
    <row r="156" spans="12:66"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</row>
    <row r="157" spans="12:66"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</row>
    <row r="158" spans="12:66"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</row>
    <row r="159" spans="12:66"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</row>
    <row r="160" spans="12:66"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</row>
    <row r="161" spans="12:66"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</row>
    <row r="162" spans="12:66"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</row>
    <row r="163" spans="12:66"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</row>
    <row r="164" spans="12:66"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</row>
    <row r="165" spans="12:66"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</row>
    <row r="166" spans="12:66"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</row>
    <row r="167" spans="12:66"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</row>
    <row r="168" spans="12:66"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</row>
    <row r="169" spans="12:66"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</row>
    <row r="170" spans="12:66"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</row>
    <row r="171" spans="12:66"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</row>
    <row r="172" spans="12:66"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</row>
    <row r="173" spans="12:66"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</row>
    <row r="174" spans="12:66"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</row>
    <row r="175" spans="12:66"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</row>
    <row r="176" spans="12:66"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</row>
    <row r="177" spans="12:66"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</row>
    <row r="178" spans="12:66"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</row>
    <row r="179" spans="12:66"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</row>
    <row r="180" spans="12:66"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</row>
  </sheetData>
  <mergeCells count="61">
    <mergeCell ref="D57:D62"/>
    <mergeCell ref="A97:A99"/>
    <mergeCell ref="B97:B99"/>
    <mergeCell ref="C80:C81"/>
    <mergeCell ref="C78:C79"/>
    <mergeCell ref="D97:D99"/>
    <mergeCell ref="C43:C44"/>
    <mergeCell ref="E55:E56"/>
    <mergeCell ref="B43:B56"/>
    <mergeCell ref="A43:A56"/>
    <mergeCell ref="C45:C46"/>
    <mergeCell ref="C55:C56"/>
    <mergeCell ref="C53:C54"/>
    <mergeCell ref="C49:C50"/>
    <mergeCell ref="C47:C48"/>
    <mergeCell ref="C51:C52"/>
    <mergeCell ref="E45:E46"/>
    <mergeCell ref="E53:E54"/>
    <mergeCell ref="D43:D56"/>
    <mergeCell ref="A31:A42"/>
    <mergeCell ref="D20:D30"/>
    <mergeCell ref="C20:C30"/>
    <mergeCell ref="B20:B30"/>
    <mergeCell ref="A20:A30"/>
    <mergeCell ref="E1:E2"/>
    <mergeCell ref="D1:D2"/>
    <mergeCell ref="C1:C2"/>
    <mergeCell ref="B1:B2"/>
    <mergeCell ref="A1:A2"/>
    <mergeCell ref="B3:B5"/>
    <mergeCell ref="A3:A19"/>
    <mergeCell ref="B8:B9"/>
    <mergeCell ref="A112:A114"/>
    <mergeCell ref="B112:B114"/>
    <mergeCell ref="A100:A111"/>
    <mergeCell ref="B100:B111"/>
    <mergeCell ref="A89:A95"/>
    <mergeCell ref="B16:B18"/>
    <mergeCell ref="B14:B15"/>
    <mergeCell ref="A63:A71"/>
    <mergeCell ref="B63:B71"/>
    <mergeCell ref="B6:B7"/>
    <mergeCell ref="B12:B13"/>
    <mergeCell ref="B10:B11"/>
    <mergeCell ref="B31:B42"/>
    <mergeCell ref="E43:E44"/>
    <mergeCell ref="E49:E50"/>
    <mergeCell ref="E47:E48"/>
    <mergeCell ref="E51:E52"/>
    <mergeCell ref="A72:A88"/>
    <mergeCell ref="B72:B88"/>
    <mergeCell ref="C72:C73"/>
    <mergeCell ref="C87:C88"/>
    <mergeCell ref="C85:C86"/>
    <mergeCell ref="C76:C77"/>
    <mergeCell ref="C74:C75"/>
    <mergeCell ref="C83:C84"/>
    <mergeCell ref="E57:E58"/>
    <mergeCell ref="C57:C58"/>
    <mergeCell ref="B57:B62"/>
    <mergeCell ref="A57:A62"/>
  </mergeCells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63"/>
  <sheetViews>
    <sheetView topLeftCell="A46" zoomScale="80" zoomScaleNormal="80" workbookViewId="0">
      <selection activeCell="I29" sqref="I29"/>
    </sheetView>
  </sheetViews>
  <sheetFormatPr defaultColWidth="11" defaultRowHeight="15.75"/>
  <cols>
    <col min="1" max="1" width="24.25" style="31" bestFit="1" customWidth="1"/>
    <col min="2" max="2" width="11" style="31"/>
    <col min="3" max="3" width="19" style="31" bestFit="1" customWidth="1"/>
    <col min="4" max="4" width="24.625" style="31" bestFit="1" customWidth="1"/>
    <col min="5" max="7" width="11" style="31"/>
    <col min="8" max="8" width="16.875" style="31" bestFit="1" customWidth="1"/>
  </cols>
  <sheetData>
    <row r="1" spans="1:34">
      <c r="A1" s="104" t="s">
        <v>659</v>
      </c>
      <c r="B1" s="104" t="s">
        <v>12</v>
      </c>
      <c r="C1" s="104" t="s">
        <v>544</v>
      </c>
      <c r="D1" s="104" t="s">
        <v>66</v>
      </c>
      <c r="E1" s="104" t="s">
        <v>68</v>
      </c>
      <c r="F1" s="104"/>
      <c r="G1" s="34" t="s">
        <v>145</v>
      </c>
      <c r="H1" s="34" t="s">
        <v>711</v>
      </c>
    </row>
    <row r="2" spans="1:34">
      <c r="A2" s="104"/>
      <c r="B2" s="104"/>
      <c r="C2" s="104"/>
      <c r="D2" s="104"/>
      <c r="E2" s="34" t="s">
        <v>69</v>
      </c>
      <c r="F2" s="34" t="s">
        <v>70</v>
      </c>
      <c r="G2" s="34" t="s">
        <v>712</v>
      </c>
      <c r="H2" s="34" t="s">
        <v>710</v>
      </c>
    </row>
    <row r="3" spans="1:34">
      <c r="A3" s="103" t="s">
        <v>542</v>
      </c>
      <c r="B3" s="103" t="s">
        <v>9</v>
      </c>
      <c r="C3" s="103" t="s">
        <v>37</v>
      </c>
      <c r="D3" s="103" t="s">
        <v>71</v>
      </c>
      <c r="E3" s="35">
        <v>222.2</v>
      </c>
      <c r="F3" s="35">
        <v>41.67</v>
      </c>
      <c r="G3" s="103"/>
      <c r="H3" s="103"/>
      <c r="I3" s="9"/>
      <c r="AD3" s="12"/>
      <c r="AE3" s="12"/>
      <c r="AF3" s="12"/>
      <c r="AG3" s="12"/>
      <c r="AH3" s="12"/>
    </row>
    <row r="4" spans="1:34">
      <c r="A4" s="103"/>
      <c r="B4" s="103"/>
      <c r="C4" s="103"/>
      <c r="D4" s="103"/>
      <c r="E4" s="35">
        <v>429.9</v>
      </c>
      <c r="F4" s="35">
        <v>80.2</v>
      </c>
      <c r="G4" s="103"/>
      <c r="H4" s="103"/>
      <c r="I4" s="9"/>
      <c r="AD4" s="12"/>
      <c r="AE4" s="12"/>
      <c r="AF4" s="12"/>
      <c r="AG4" s="12"/>
      <c r="AH4" s="12"/>
    </row>
    <row r="5" spans="1:34">
      <c r="A5" s="103"/>
      <c r="B5" s="103"/>
      <c r="C5" s="103"/>
      <c r="D5" s="103"/>
      <c r="E5" s="35">
        <v>557.1</v>
      </c>
      <c r="F5" s="35">
        <v>119.8</v>
      </c>
      <c r="G5" s="103"/>
      <c r="H5" s="103"/>
      <c r="I5" s="9"/>
      <c r="AD5" s="12"/>
      <c r="AE5" s="12"/>
      <c r="AF5" s="12"/>
      <c r="AG5" s="12"/>
    </row>
    <row r="6" spans="1:34">
      <c r="A6" s="103"/>
      <c r="B6" s="103"/>
      <c r="C6" s="103" t="s">
        <v>38</v>
      </c>
      <c r="D6" s="103" t="s">
        <v>71</v>
      </c>
      <c r="E6" s="35">
        <v>187.4</v>
      </c>
      <c r="F6" s="35">
        <v>29</v>
      </c>
      <c r="G6" s="103"/>
      <c r="H6" s="103"/>
      <c r="I6" s="9"/>
      <c r="AE6" s="12"/>
      <c r="AF6" s="12"/>
      <c r="AG6" s="12"/>
    </row>
    <row r="7" spans="1:34">
      <c r="A7" s="103"/>
      <c r="B7" s="103"/>
      <c r="C7" s="103"/>
      <c r="D7" s="103"/>
      <c r="E7" s="35">
        <v>290.3</v>
      </c>
      <c r="F7" s="35">
        <v>52.1</v>
      </c>
      <c r="G7" s="103"/>
      <c r="H7" s="103"/>
      <c r="I7" s="9"/>
      <c r="AD7" s="12"/>
      <c r="AE7" s="12"/>
      <c r="AF7" s="12"/>
      <c r="AG7" s="12"/>
    </row>
    <row r="8" spans="1:34">
      <c r="A8" s="103"/>
      <c r="B8" s="103"/>
      <c r="C8" s="103"/>
      <c r="D8" s="103"/>
      <c r="E8" s="35">
        <v>468.3</v>
      </c>
      <c r="F8" s="35">
        <v>79.099999999999994</v>
      </c>
      <c r="G8" s="103"/>
      <c r="H8" s="103"/>
      <c r="I8" s="9"/>
      <c r="AD8" s="12"/>
      <c r="AE8" s="12"/>
      <c r="AF8" s="12"/>
      <c r="AG8" s="12"/>
    </row>
    <row r="9" spans="1:34">
      <c r="A9" s="103"/>
      <c r="B9" s="103"/>
      <c r="C9" s="103" t="s">
        <v>39</v>
      </c>
      <c r="D9" s="103" t="s">
        <v>71</v>
      </c>
      <c r="E9" s="35">
        <v>158.30000000000001</v>
      </c>
      <c r="F9" s="35">
        <v>27.9</v>
      </c>
      <c r="G9" s="103"/>
      <c r="H9" s="103"/>
      <c r="I9" s="9"/>
    </row>
    <row r="10" spans="1:34">
      <c r="A10" s="103"/>
      <c r="B10" s="103"/>
      <c r="C10" s="103"/>
      <c r="D10" s="103"/>
      <c r="E10" s="35">
        <v>239.5</v>
      </c>
      <c r="F10" s="35">
        <v>45.8</v>
      </c>
      <c r="G10" s="103"/>
      <c r="H10" s="103"/>
      <c r="I10" s="9"/>
    </row>
    <row r="11" spans="1:34">
      <c r="A11" s="103"/>
      <c r="B11" s="103"/>
      <c r="C11" s="103"/>
      <c r="D11" s="103"/>
      <c r="E11" s="35">
        <v>393.5</v>
      </c>
      <c r="F11" s="35">
        <v>74.400000000000006</v>
      </c>
      <c r="G11" s="103"/>
      <c r="H11" s="103"/>
      <c r="I11" s="9"/>
    </row>
    <row r="12" spans="1:34">
      <c r="A12" s="103"/>
      <c r="B12" s="103"/>
      <c r="C12" s="103" t="s">
        <v>72</v>
      </c>
      <c r="D12" s="103" t="s">
        <v>71</v>
      </c>
      <c r="E12" s="35">
        <v>111.9</v>
      </c>
      <c r="F12" s="35">
        <v>26.4</v>
      </c>
      <c r="G12" s="103"/>
      <c r="H12" s="103"/>
      <c r="I12" s="9"/>
    </row>
    <row r="13" spans="1:34">
      <c r="A13" s="103"/>
      <c r="B13" s="103"/>
      <c r="C13" s="103"/>
      <c r="D13" s="103"/>
      <c r="E13" s="35">
        <v>184.8</v>
      </c>
      <c r="F13" s="35">
        <v>42.2</v>
      </c>
      <c r="G13" s="103"/>
      <c r="H13" s="103"/>
      <c r="I13" s="9"/>
    </row>
    <row r="14" spans="1:34">
      <c r="A14" s="103"/>
      <c r="B14" s="103"/>
      <c r="C14" s="103"/>
      <c r="D14" s="103"/>
      <c r="E14" s="35">
        <v>215.8</v>
      </c>
      <c r="F14" s="35">
        <v>55.7</v>
      </c>
      <c r="G14" s="103"/>
      <c r="H14" s="103"/>
      <c r="I14" s="9"/>
    </row>
    <row r="15" spans="1:34">
      <c r="A15" s="103"/>
      <c r="B15" s="103"/>
      <c r="C15" s="103" t="s">
        <v>40</v>
      </c>
      <c r="D15" s="103" t="s">
        <v>71</v>
      </c>
      <c r="E15" s="35">
        <v>224.1</v>
      </c>
      <c r="F15" s="35">
        <v>32.6</v>
      </c>
      <c r="G15" s="103"/>
      <c r="H15" s="103"/>
      <c r="I15" s="9"/>
    </row>
    <row r="16" spans="1:34">
      <c r="A16" s="103"/>
      <c r="B16" s="103"/>
      <c r="C16" s="103"/>
      <c r="D16" s="103"/>
      <c r="E16" s="35">
        <v>318.5</v>
      </c>
      <c r="F16" s="35">
        <v>56.3</v>
      </c>
      <c r="G16" s="103"/>
      <c r="H16" s="103"/>
      <c r="I16" s="9"/>
    </row>
    <row r="17" spans="1:12">
      <c r="A17" s="103"/>
      <c r="B17" s="103"/>
      <c r="C17" s="103"/>
      <c r="D17" s="103"/>
      <c r="E17" s="35">
        <v>435.7</v>
      </c>
      <c r="F17" s="35">
        <v>76</v>
      </c>
      <c r="G17" s="103"/>
      <c r="H17" s="103"/>
      <c r="I17" s="9"/>
    </row>
    <row r="18" spans="1:12">
      <c r="A18" s="103"/>
      <c r="B18" s="103"/>
      <c r="C18" s="103" t="s">
        <v>42</v>
      </c>
      <c r="D18" s="103" t="s">
        <v>71</v>
      </c>
      <c r="E18" s="35">
        <v>210.6</v>
      </c>
      <c r="F18" s="35">
        <v>30.5</v>
      </c>
      <c r="G18" s="103"/>
      <c r="H18" s="103"/>
      <c r="I18" s="9"/>
    </row>
    <row r="19" spans="1:12">
      <c r="A19" s="103"/>
      <c r="B19" s="103"/>
      <c r="C19" s="103"/>
      <c r="D19" s="103"/>
      <c r="E19" s="35">
        <v>331.2</v>
      </c>
      <c r="F19" s="35">
        <v>41.5</v>
      </c>
      <c r="G19" s="103"/>
      <c r="H19" s="103"/>
      <c r="I19" s="9"/>
    </row>
    <row r="20" spans="1:12">
      <c r="A20" s="103"/>
      <c r="B20" s="103"/>
      <c r="C20" s="103"/>
      <c r="D20" s="103"/>
      <c r="E20" s="35">
        <v>368.2</v>
      </c>
      <c r="F20" s="35">
        <v>64.900000000000006</v>
      </c>
      <c r="G20" s="103"/>
      <c r="H20" s="103"/>
      <c r="I20" s="9"/>
      <c r="L20" s="17"/>
    </row>
    <row r="21" spans="1:12">
      <c r="A21" s="103"/>
      <c r="B21" s="103"/>
      <c r="C21" s="103" t="s">
        <v>43</v>
      </c>
      <c r="D21" s="103" t="s">
        <v>71</v>
      </c>
      <c r="E21" s="35">
        <v>164.7</v>
      </c>
      <c r="F21" s="35">
        <v>28.9</v>
      </c>
      <c r="G21" s="103"/>
      <c r="H21" s="103"/>
      <c r="I21" s="9"/>
    </row>
    <row r="22" spans="1:12">
      <c r="A22" s="103"/>
      <c r="B22" s="103"/>
      <c r="C22" s="103"/>
      <c r="D22" s="103"/>
      <c r="E22" s="35">
        <v>212.8</v>
      </c>
      <c r="F22" s="35">
        <v>41.1</v>
      </c>
      <c r="G22" s="103"/>
      <c r="H22" s="103"/>
      <c r="I22" s="9"/>
    </row>
    <row r="23" spans="1:12">
      <c r="A23" s="103"/>
      <c r="B23" s="103"/>
      <c r="C23" s="103"/>
      <c r="D23" s="103"/>
      <c r="E23" s="35">
        <v>241.4</v>
      </c>
      <c r="F23" s="35">
        <v>59.4</v>
      </c>
      <c r="G23" s="103"/>
      <c r="H23" s="103"/>
      <c r="I23" s="9"/>
    </row>
    <row r="24" spans="1:12">
      <c r="A24" s="103"/>
      <c r="B24" s="103"/>
      <c r="C24" s="103" t="s">
        <v>73</v>
      </c>
      <c r="D24" s="103" t="s">
        <v>71</v>
      </c>
      <c r="E24" s="35">
        <v>114.6</v>
      </c>
      <c r="F24" s="35">
        <v>29.8</v>
      </c>
      <c r="G24" s="103"/>
      <c r="H24" s="103"/>
      <c r="I24" s="9"/>
    </row>
    <row r="25" spans="1:12">
      <c r="A25" s="103"/>
      <c r="B25" s="103"/>
      <c r="C25" s="103"/>
      <c r="D25" s="103"/>
      <c r="E25" s="35">
        <v>164.4</v>
      </c>
      <c r="F25" s="35">
        <v>39.200000000000003</v>
      </c>
      <c r="G25" s="103"/>
      <c r="H25" s="103"/>
      <c r="I25" s="9"/>
    </row>
    <row r="26" spans="1:12">
      <c r="A26" s="103"/>
      <c r="B26" s="103"/>
      <c r="C26" s="103"/>
      <c r="D26" s="103"/>
      <c r="E26" s="35">
        <v>225.4</v>
      </c>
      <c r="F26" s="35">
        <v>60</v>
      </c>
      <c r="G26" s="103"/>
      <c r="H26" s="103"/>
      <c r="I26" s="9"/>
    </row>
    <row r="27" spans="1:12">
      <c r="A27" s="103" t="s">
        <v>456</v>
      </c>
      <c r="B27" s="103" t="s">
        <v>27</v>
      </c>
      <c r="C27" s="35" t="s">
        <v>106</v>
      </c>
      <c r="D27" s="74" t="s">
        <v>2</v>
      </c>
      <c r="E27" s="103"/>
      <c r="F27" s="103"/>
      <c r="G27" s="74">
        <v>103.4</v>
      </c>
      <c r="H27" s="74">
        <v>53</v>
      </c>
      <c r="I27" s="9"/>
    </row>
    <row r="28" spans="1:12">
      <c r="A28" s="103"/>
      <c r="B28" s="103"/>
      <c r="C28" s="35" t="s">
        <v>6</v>
      </c>
      <c r="D28" s="35" t="s">
        <v>2</v>
      </c>
      <c r="E28" s="103"/>
      <c r="F28" s="103"/>
      <c r="G28" s="35">
        <v>48.3</v>
      </c>
      <c r="H28" s="35">
        <v>47</v>
      </c>
      <c r="I28" s="9"/>
    </row>
    <row r="29" spans="1:12">
      <c r="A29" s="103"/>
      <c r="B29" s="103"/>
      <c r="C29" s="35" t="s">
        <v>5</v>
      </c>
      <c r="D29" s="35" t="s">
        <v>2</v>
      </c>
      <c r="E29" s="103"/>
      <c r="F29" s="103"/>
      <c r="G29" s="35">
        <v>15.9</v>
      </c>
      <c r="H29" s="35">
        <v>44</v>
      </c>
      <c r="I29" s="9"/>
    </row>
    <row r="30" spans="1:12">
      <c r="A30" s="103" t="s">
        <v>457</v>
      </c>
      <c r="B30" s="103" t="s">
        <v>185</v>
      </c>
      <c r="C30" s="35" t="s">
        <v>238</v>
      </c>
      <c r="D30" s="35"/>
      <c r="E30" s="103"/>
      <c r="F30" s="103"/>
      <c r="G30" s="35" t="s">
        <v>349</v>
      </c>
      <c r="H30" s="35" t="s">
        <v>349</v>
      </c>
      <c r="I30" s="9"/>
    </row>
    <row r="31" spans="1:12">
      <c r="A31" s="103"/>
      <c r="B31" s="103"/>
      <c r="C31" s="35" t="s">
        <v>148</v>
      </c>
      <c r="D31" s="35"/>
      <c r="E31" s="103"/>
      <c r="F31" s="103"/>
      <c r="G31" s="35">
        <v>142</v>
      </c>
      <c r="H31" s="35">
        <v>39</v>
      </c>
      <c r="I31" s="9"/>
    </row>
    <row r="32" spans="1:12">
      <c r="A32" s="103"/>
      <c r="B32" s="103"/>
      <c r="C32" s="35" t="s">
        <v>239</v>
      </c>
      <c r="D32" s="35"/>
      <c r="E32" s="103"/>
      <c r="F32" s="103"/>
      <c r="G32" s="35">
        <v>143</v>
      </c>
      <c r="H32" s="35">
        <v>40</v>
      </c>
      <c r="I32" s="9"/>
    </row>
    <row r="33" spans="1:11">
      <c r="A33" s="103"/>
      <c r="B33" s="103"/>
      <c r="C33" s="35" t="s">
        <v>150</v>
      </c>
      <c r="D33" s="35"/>
      <c r="E33" s="103"/>
      <c r="F33" s="103"/>
      <c r="G33" s="35">
        <v>121</v>
      </c>
      <c r="H33" s="35">
        <v>47</v>
      </c>
      <c r="I33" s="9"/>
    </row>
    <row r="34" spans="1:11">
      <c r="A34" s="103"/>
      <c r="B34" s="103"/>
      <c r="C34" s="35" t="s">
        <v>240</v>
      </c>
      <c r="D34" s="35"/>
      <c r="E34" s="103"/>
      <c r="F34" s="103"/>
      <c r="G34" s="35" t="s">
        <v>349</v>
      </c>
      <c r="H34" s="35" t="s">
        <v>349</v>
      </c>
      <c r="I34" s="9"/>
    </row>
    <row r="35" spans="1:11">
      <c r="A35" s="103"/>
      <c r="B35" s="103"/>
      <c r="C35" s="35" t="s">
        <v>241</v>
      </c>
      <c r="D35" s="35"/>
      <c r="E35" s="103"/>
      <c r="F35" s="103"/>
      <c r="G35" s="35">
        <v>131</v>
      </c>
      <c r="H35" s="35">
        <v>38</v>
      </c>
      <c r="I35" s="9"/>
    </row>
    <row r="36" spans="1:11">
      <c r="A36" s="103"/>
      <c r="B36" s="103"/>
      <c r="C36" s="35" t="s">
        <v>242</v>
      </c>
      <c r="D36" s="35"/>
      <c r="E36" s="103"/>
      <c r="F36" s="103"/>
      <c r="G36" s="35">
        <v>265</v>
      </c>
      <c r="H36" s="35">
        <v>19</v>
      </c>
      <c r="I36" s="9"/>
    </row>
    <row r="37" spans="1:11">
      <c r="A37" s="103"/>
      <c r="B37" s="103"/>
      <c r="C37" s="35" t="s">
        <v>350</v>
      </c>
      <c r="D37" s="35"/>
      <c r="E37" s="103"/>
      <c r="F37" s="103"/>
      <c r="G37" s="35">
        <v>191</v>
      </c>
      <c r="H37" s="35">
        <v>40</v>
      </c>
      <c r="I37" s="9"/>
    </row>
    <row r="38" spans="1:11">
      <c r="A38" s="103" t="s">
        <v>358</v>
      </c>
      <c r="B38" s="103" t="s">
        <v>27</v>
      </c>
      <c r="C38" s="35" t="s">
        <v>431</v>
      </c>
      <c r="D38" s="35"/>
      <c r="E38" s="35"/>
      <c r="F38" s="35"/>
      <c r="G38" s="37">
        <v>15.16</v>
      </c>
      <c r="H38" s="37">
        <v>51</v>
      </c>
      <c r="I38" s="9"/>
      <c r="J38" s="12"/>
      <c r="K38" s="12"/>
    </row>
    <row r="39" spans="1:11">
      <c r="A39" s="103"/>
      <c r="B39" s="103"/>
      <c r="C39" s="35" t="s">
        <v>5</v>
      </c>
      <c r="D39" s="35"/>
      <c r="E39" s="35"/>
      <c r="F39" s="37"/>
      <c r="G39" s="35">
        <v>17.23</v>
      </c>
      <c r="H39" s="35">
        <v>44.5</v>
      </c>
      <c r="I39" s="9"/>
    </row>
    <row r="40" spans="1:11">
      <c r="A40" s="103"/>
      <c r="B40" s="103"/>
      <c r="C40" s="35" t="s">
        <v>6</v>
      </c>
      <c r="D40" s="35"/>
      <c r="E40" s="35"/>
      <c r="F40" s="37"/>
      <c r="G40" s="35">
        <v>24.13</v>
      </c>
      <c r="H40" s="35">
        <v>52.7</v>
      </c>
      <c r="I40" s="9"/>
    </row>
    <row r="41" spans="1:11">
      <c r="A41" s="103" t="s">
        <v>466</v>
      </c>
      <c r="B41" s="102" t="s">
        <v>352</v>
      </c>
      <c r="C41" s="35" t="s">
        <v>493</v>
      </c>
      <c r="D41" s="37"/>
      <c r="E41" s="37"/>
      <c r="F41" s="37"/>
      <c r="G41" s="37">
        <v>33.78</v>
      </c>
      <c r="H41" s="37">
        <v>44</v>
      </c>
      <c r="I41" s="9"/>
    </row>
    <row r="42" spans="1:11">
      <c r="A42" s="103"/>
      <c r="B42" s="102"/>
      <c r="C42" s="76" t="s">
        <v>494</v>
      </c>
      <c r="D42" s="37"/>
      <c r="E42" s="37"/>
      <c r="F42" s="37"/>
      <c r="G42" s="37">
        <v>63.43</v>
      </c>
      <c r="H42" s="37">
        <v>41</v>
      </c>
      <c r="I42" s="9"/>
    </row>
    <row r="43" spans="1:11">
      <c r="A43" s="103"/>
      <c r="B43" s="102"/>
      <c r="C43" s="77">
        <v>0.6</v>
      </c>
      <c r="D43" s="37"/>
      <c r="E43" s="37"/>
      <c r="F43" s="37"/>
      <c r="G43" s="37">
        <v>59.98</v>
      </c>
      <c r="H43" s="37">
        <v>39</v>
      </c>
      <c r="I43" s="9"/>
    </row>
    <row r="44" spans="1:11">
      <c r="A44" s="103" t="s">
        <v>498</v>
      </c>
      <c r="B44" s="102" t="s">
        <v>185</v>
      </c>
      <c r="C44" s="35" t="s">
        <v>127</v>
      </c>
      <c r="D44" s="37"/>
      <c r="E44" s="37"/>
      <c r="F44" s="37"/>
      <c r="G44" s="37">
        <v>85</v>
      </c>
      <c r="H44" s="37">
        <v>47</v>
      </c>
      <c r="I44" s="9"/>
    </row>
    <row r="45" spans="1:11">
      <c r="A45" s="103"/>
      <c r="B45" s="102"/>
      <c r="C45" s="35" t="s">
        <v>128</v>
      </c>
      <c r="D45" s="37"/>
      <c r="E45" s="37"/>
      <c r="F45" s="37"/>
      <c r="G45" s="37">
        <v>104</v>
      </c>
      <c r="H45" s="37">
        <v>45</v>
      </c>
      <c r="I45" s="9"/>
    </row>
    <row r="46" spans="1:11">
      <c r="A46" s="103"/>
      <c r="B46" s="102"/>
      <c r="C46" s="35" t="s">
        <v>129</v>
      </c>
      <c r="D46" s="37"/>
      <c r="E46" s="37"/>
      <c r="F46" s="37"/>
      <c r="G46" s="37">
        <v>120</v>
      </c>
      <c r="H46" s="37">
        <v>44</v>
      </c>
      <c r="I46" s="9"/>
    </row>
    <row r="47" spans="1:11">
      <c r="A47" s="103"/>
      <c r="B47" s="102"/>
      <c r="C47" s="35" t="s">
        <v>126</v>
      </c>
      <c r="D47" s="37" t="s">
        <v>713</v>
      </c>
      <c r="E47" s="37"/>
      <c r="F47" s="37"/>
      <c r="G47" s="37">
        <v>152</v>
      </c>
      <c r="H47" s="37">
        <v>39</v>
      </c>
      <c r="I47" s="9"/>
    </row>
    <row r="48" spans="1:11">
      <c r="A48" s="103"/>
      <c r="B48" s="102"/>
      <c r="C48" s="35" t="s">
        <v>127</v>
      </c>
      <c r="D48" s="37" t="s">
        <v>714</v>
      </c>
      <c r="E48" s="37"/>
      <c r="F48" s="37"/>
      <c r="G48" s="37">
        <v>110</v>
      </c>
      <c r="H48" s="37">
        <v>49</v>
      </c>
      <c r="I48" s="9"/>
    </row>
    <row r="49" spans="1:9">
      <c r="A49" s="103"/>
      <c r="B49" s="102"/>
      <c r="C49" s="35" t="s">
        <v>128</v>
      </c>
      <c r="D49" s="37"/>
      <c r="E49" s="37"/>
      <c r="F49" s="37"/>
      <c r="G49" s="37">
        <v>85</v>
      </c>
      <c r="H49" s="37">
        <v>50</v>
      </c>
      <c r="I49" s="9"/>
    </row>
    <row r="50" spans="1:9">
      <c r="A50" s="103"/>
      <c r="B50" s="102"/>
      <c r="C50" s="35" t="s">
        <v>129</v>
      </c>
      <c r="D50" s="37"/>
      <c r="E50" s="37"/>
      <c r="F50" s="37"/>
      <c r="G50" s="37">
        <v>113</v>
      </c>
      <c r="H50" s="37">
        <v>48</v>
      </c>
      <c r="I50" s="9"/>
    </row>
    <row r="51" spans="1:9">
      <c r="A51" s="103"/>
      <c r="B51" s="102"/>
      <c r="C51" s="35" t="s">
        <v>126</v>
      </c>
      <c r="D51" s="37" t="s">
        <v>714</v>
      </c>
      <c r="E51" s="37"/>
      <c r="F51" s="37"/>
      <c r="G51" s="37">
        <v>115</v>
      </c>
      <c r="H51" s="37">
        <v>46</v>
      </c>
      <c r="I51" s="9"/>
    </row>
    <row r="52" spans="1:9">
      <c r="A52" s="103" t="s">
        <v>507</v>
      </c>
      <c r="B52" s="102" t="s">
        <v>393</v>
      </c>
      <c r="C52" s="37" t="s">
        <v>5</v>
      </c>
      <c r="D52" s="35" t="s">
        <v>509</v>
      </c>
      <c r="E52" s="37"/>
      <c r="F52" s="37"/>
      <c r="G52" s="37">
        <v>0</v>
      </c>
      <c r="H52" s="37">
        <v>51.5</v>
      </c>
      <c r="I52" s="9"/>
    </row>
    <row r="53" spans="1:9">
      <c r="A53" s="103"/>
      <c r="B53" s="102"/>
      <c r="C53" s="37" t="s">
        <v>5</v>
      </c>
      <c r="D53" s="77">
        <v>1</v>
      </c>
      <c r="E53" s="37"/>
      <c r="F53" s="37"/>
      <c r="G53" s="37">
        <v>0</v>
      </c>
      <c r="H53" s="37">
        <v>57.5</v>
      </c>
      <c r="I53" s="9"/>
    </row>
    <row r="54" spans="1:9">
      <c r="A54" s="35" t="s">
        <v>472</v>
      </c>
      <c r="B54" s="37" t="s">
        <v>351</v>
      </c>
      <c r="C54" s="37" t="s">
        <v>5</v>
      </c>
      <c r="D54" s="37"/>
      <c r="E54" s="37"/>
      <c r="F54" s="37"/>
      <c r="G54" s="37">
        <v>131</v>
      </c>
      <c r="H54" s="37">
        <v>45</v>
      </c>
      <c r="I54" s="9"/>
    </row>
    <row r="55" spans="1:9">
      <c r="I55" s="9"/>
    </row>
    <row r="56" spans="1:9">
      <c r="I56" s="9"/>
    </row>
    <row r="57" spans="1:9">
      <c r="I57" s="9"/>
    </row>
    <row r="58" spans="1:9">
      <c r="I58" s="9"/>
    </row>
    <row r="59" spans="1:9">
      <c r="I59" s="9"/>
    </row>
    <row r="60" spans="1:9">
      <c r="I60" s="9"/>
    </row>
    <row r="61" spans="1:9">
      <c r="I61" s="9"/>
    </row>
    <row r="62" spans="1:9">
      <c r="I62" s="9"/>
    </row>
    <row r="63" spans="1:9">
      <c r="I63" s="9"/>
    </row>
  </sheetData>
  <mergeCells count="62">
    <mergeCell ref="B27:B29"/>
    <mergeCell ref="G12:G14"/>
    <mergeCell ref="H12:H14"/>
    <mergeCell ref="C9:C11"/>
    <mergeCell ref="D9:D11"/>
    <mergeCell ref="G9:G11"/>
    <mergeCell ref="H9:H11"/>
    <mergeCell ref="G24:G26"/>
    <mergeCell ref="H24:H26"/>
    <mergeCell ref="G21:G23"/>
    <mergeCell ref="H21:H23"/>
    <mergeCell ref="A27:A29"/>
    <mergeCell ref="E28:F28"/>
    <mergeCell ref="E27:F27"/>
    <mergeCell ref="E29:F29"/>
    <mergeCell ref="C12:C14"/>
    <mergeCell ref="D12:D14"/>
    <mergeCell ref="A3:A26"/>
    <mergeCell ref="B3:B26"/>
    <mergeCell ref="C3:C5"/>
    <mergeCell ref="D3:D5"/>
    <mergeCell ref="C24:C26"/>
    <mergeCell ref="D24:D26"/>
    <mergeCell ref="C21:C23"/>
    <mergeCell ref="D21:D23"/>
    <mergeCell ref="C6:C8"/>
    <mergeCell ref="D6:D8"/>
    <mergeCell ref="E1:F1"/>
    <mergeCell ref="A1:A2"/>
    <mergeCell ref="B1:B2"/>
    <mergeCell ref="C1:C2"/>
    <mergeCell ref="D1:D2"/>
    <mergeCell ref="G3:G5"/>
    <mergeCell ref="H3:H5"/>
    <mergeCell ref="C18:C20"/>
    <mergeCell ref="D18:D20"/>
    <mergeCell ref="G18:G20"/>
    <mergeCell ref="C15:C17"/>
    <mergeCell ref="D15:D17"/>
    <mergeCell ref="G15:G17"/>
    <mergeCell ref="H15:H17"/>
    <mergeCell ref="H18:H20"/>
    <mergeCell ref="G6:G8"/>
    <mergeCell ref="H6:H8"/>
    <mergeCell ref="E35:F35"/>
    <mergeCell ref="E36:F36"/>
    <mergeCell ref="E37:F37"/>
    <mergeCell ref="A41:A43"/>
    <mergeCell ref="B41:B43"/>
    <mergeCell ref="E30:F30"/>
    <mergeCell ref="E31:F31"/>
    <mergeCell ref="E32:F32"/>
    <mergeCell ref="E33:F33"/>
    <mergeCell ref="E34:F34"/>
    <mergeCell ref="A38:A40"/>
    <mergeCell ref="B38:B40"/>
    <mergeCell ref="B30:B37"/>
    <mergeCell ref="A30:A37"/>
    <mergeCell ref="A52:A53"/>
    <mergeCell ref="B52:B53"/>
    <mergeCell ref="A44:A51"/>
    <mergeCell ref="B44:B5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2"/>
  <sheetViews>
    <sheetView workbookViewId="0">
      <selection activeCell="G9" sqref="G9"/>
    </sheetView>
  </sheetViews>
  <sheetFormatPr defaultColWidth="11" defaultRowHeight="15.75"/>
  <cols>
    <col min="1" max="1" width="14" bestFit="1" customWidth="1"/>
  </cols>
  <sheetData>
    <row r="1" spans="1:4">
      <c r="A1" s="34" t="s">
        <v>659</v>
      </c>
      <c r="B1" s="34" t="s">
        <v>12</v>
      </c>
      <c r="C1" s="34" t="s">
        <v>544</v>
      </c>
      <c r="D1" s="34" t="s">
        <v>0</v>
      </c>
    </row>
    <row r="2" spans="1:4">
      <c r="A2" s="103" t="s">
        <v>535</v>
      </c>
      <c r="B2" s="103" t="s">
        <v>246</v>
      </c>
      <c r="C2" s="103" t="s">
        <v>5</v>
      </c>
      <c r="D2" s="35">
        <v>84</v>
      </c>
    </row>
    <row r="3" spans="1:4">
      <c r="A3" s="103"/>
      <c r="B3" s="103"/>
      <c r="C3" s="103"/>
      <c r="D3" s="35">
        <v>81</v>
      </c>
    </row>
    <row r="4" spans="1:4">
      <c r="A4" s="103"/>
      <c r="B4" s="103"/>
      <c r="C4" s="103"/>
      <c r="D4" s="35">
        <v>80</v>
      </c>
    </row>
    <row r="5" spans="1:4">
      <c r="A5" s="103"/>
      <c r="B5" s="103"/>
      <c r="C5" s="103"/>
      <c r="D5" s="35">
        <v>86</v>
      </c>
    </row>
    <row r="6" spans="1:4">
      <c r="A6" s="103"/>
      <c r="B6" s="103"/>
      <c r="C6" s="103"/>
      <c r="D6" s="35">
        <v>82</v>
      </c>
    </row>
    <row r="7" spans="1:4">
      <c r="A7" s="103"/>
      <c r="B7" s="103"/>
      <c r="C7" s="103"/>
      <c r="D7" s="35">
        <v>82</v>
      </c>
    </row>
    <row r="8" spans="1:4">
      <c r="A8" s="103"/>
      <c r="B8" s="103"/>
      <c r="C8" s="103"/>
      <c r="D8" s="35">
        <v>83</v>
      </c>
    </row>
    <row r="9" spans="1:4">
      <c r="A9" s="103"/>
      <c r="B9" s="103"/>
      <c r="C9" s="103"/>
      <c r="D9" s="35">
        <v>84</v>
      </c>
    </row>
    <row r="10" spans="1:4">
      <c r="A10" s="103"/>
      <c r="B10" s="103"/>
      <c r="C10" s="103"/>
      <c r="D10" s="35">
        <v>85</v>
      </c>
    </row>
    <row r="11" spans="1:4">
      <c r="A11" s="103"/>
      <c r="B11" s="103"/>
      <c r="C11" s="103"/>
      <c r="D11" s="35">
        <v>80</v>
      </c>
    </row>
    <row r="12" spans="1:4">
      <c r="A12" s="103"/>
      <c r="B12" s="103"/>
      <c r="C12" s="103"/>
      <c r="D12" s="35">
        <v>82</v>
      </c>
    </row>
  </sheetData>
  <mergeCells count="3">
    <mergeCell ref="A2:A12"/>
    <mergeCell ref="B2:B12"/>
    <mergeCell ref="C2:C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Y246"/>
  <sheetViews>
    <sheetView zoomScale="70" zoomScaleNormal="70" zoomScalePageLayoutView="75" workbookViewId="0">
      <selection activeCell="X23" sqref="X23"/>
    </sheetView>
  </sheetViews>
  <sheetFormatPr defaultColWidth="11" defaultRowHeight="15.75"/>
  <cols>
    <col min="1" max="3" width="11" style="43"/>
    <col min="4" max="4" width="29" style="43" bestFit="1" customWidth="1"/>
    <col min="5" max="5" width="12.5" style="43" bestFit="1" customWidth="1"/>
    <col min="6" max="6" width="10.625" style="43" bestFit="1" customWidth="1"/>
    <col min="7" max="7" width="11" style="43" bestFit="1" customWidth="1"/>
    <col min="8" max="10" width="10.5" style="43" bestFit="1" customWidth="1"/>
    <col min="11" max="11" width="12.5" style="58" bestFit="1" customWidth="1"/>
    <col min="12" max="12" width="12.625" style="43" bestFit="1" customWidth="1"/>
    <col min="13" max="13" width="6.25" style="43" bestFit="1" customWidth="1"/>
    <col min="14" max="14" width="21" style="43" bestFit="1" customWidth="1"/>
    <col min="15" max="15" width="11.375" style="43" bestFit="1" customWidth="1"/>
    <col min="16" max="17" width="13" style="43" bestFit="1" customWidth="1"/>
    <col min="18" max="18" width="10.5" style="49" bestFit="1" customWidth="1"/>
    <col min="19" max="19" width="6.5" style="43" bestFit="1" customWidth="1"/>
    <col min="20" max="20" width="10.875" style="43" customWidth="1"/>
    <col min="21" max="21" width="12.125" style="43" bestFit="1" customWidth="1"/>
    <col min="22" max="23" width="11" style="43"/>
    <col min="24" max="31" width="11" style="43" bestFit="1" customWidth="1"/>
    <col min="32" max="32" width="21" style="43" bestFit="1" customWidth="1"/>
    <col min="33" max="33" width="14" style="43" bestFit="1" customWidth="1"/>
    <col min="34" max="35" width="11" style="43" bestFit="1" customWidth="1"/>
    <col min="36" max="40" width="11" style="43"/>
    <col min="41" max="41" width="16" style="43" bestFit="1" customWidth="1"/>
    <col min="42" max="42" width="11.25" style="43" bestFit="1" customWidth="1"/>
    <col min="43" max="43" width="9.625" style="43" bestFit="1" customWidth="1"/>
    <col min="44" max="44" width="9" style="43" bestFit="1" customWidth="1"/>
    <col min="45" max="47" width="9.625" style="43" bestFit="1" customWidth="1"/>
    <col min="48" max="49" width="13" style="43" bestFit="1" customWidth="1"/>
    <col min="50" max="50" width="5.625" style="43" bestFit="1" customWidth="1"/>
    <col min="51" max="51" width="35.25" style="43" bestFit="1" customWidth="1"/>
    <col min="52" max="52" width="10.125" style="43" bestFit="1" customWidth="1"/>
    <col min="53" max="55" width="13" style="43" bestFit="1" customWidth="1"/>
    <col min="56" max="56" width="5.5" style="43" bestFit="1" customWidth="1"/>
    <col min="57" max="58" width="11" style="43"/>
    <col min="59" max="59" width="14.75" style="43" customWidth="1"/>
    <col min="60" max="60" width="5.5" style="43" bestFit="1" customWidth="1"/>
    <col min="61" max="61" width="11.25" style="43" bestFit="1" customWidth="1"/>
    <col min="62" max="62" width="9.625" style="43" bestFit="1" customWidth="1"/>
    <col min="63" max="63" width="9" style="43" bestFit="1" customWidth="1"/>
    <col min="64" max="66" width="9.625" style="43" bestFit="1" customWidth="1"/>
    <col min="67" max="67" width="4.375" style="43" bestFit="1" customWidth="1"/>
    <col min="68" max="68" width="5" style="43" bestFit="1" customWidth="1"/>
    <col min="69" max="69" width="9.375" style="43" bestFit="1" customWidth="1"/>
    <col min="70" max="70" width="35.25" style="43" bestFit="1" customWidth="1"/>
    <col min="71" max="71" width="10.125" style="43" bestFit="1" customWidth="1"/>
    <col min="72" max="72" width="10.875" style="43" bestFit="1" customWidth="1"/>
  </cols>
  <sheetData>
    <row r="1" spans="1:77">
      <c r="A1" s="129" t="s">
        <v>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L1" s="129" t="s">
        <v>6</v>
      </c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25"/>
      <c r="BV1" s="25"/>
      <c r="BW1" s="25"/>
      <c r="BX1" s="25"/>
      <c r="BY1" s="25"/>
    </row>
    <row r="2" spans="1:77" ht="34.5">
      <c r="A2" s="104" t="s">
        <v>659</v>
      </c>
      <c r="B2" s="104"/>
      <c r="C2" s="104"/>
      <c r="D2" s="34" t="s">
        <v>12</v>
      </c>
      <c r="E2" s="34" t="s">
        <v>13</v>
      </c>
      <c r="F2" s="34" t="s">
        <v>14</v>
      </c>
      <c r="G2" s="34" t="s">
        <v>661</v>
      </c>
      <c r="H2" s="34" t="s">
        <v>668</v>
      </c>
      <c r="I2" s="34" t="s">
        <v>669</v>
      </c>
      <c r="J2" s="34" t="s">
        <v>670</v>
      </c>
      <c r="K2" s="59" t="s">
        <v>459</v>
      </c>
      <c r="L2" s="34" t="s">
        <v>718</v>
      </c>
      <c r="M2" s="50" t="s">
        <v>1</v>
      </c>
      <c r="N2" s="34" t="s">
        <v>719</v>
      </c>
      <c r="O2" s="50" t="s">
        <v>717</v>
      </c>
      <c r="P2" s="50" t="s">
        <v>665</v>
      </c>
      <c r="Q2" s="50" t="s">
        <v>666</v>
      </c>
      <c r="R2" s="51" t="s">
        <v>708</v>
      </c>
      <c r="S2" s="50" t="s">
        <v>667</v>
      </c>
      <c r="T2" s="45"/>
      <c r="U2" s="54" t="s">
        <v>625</v>
      </c>
      <c r="V2" s="50" t="s">
        <v>667</v>
      </c>
      <c r="W2" s="34" t="s">
        <v>13</v>
      </c>
      <c r="X2" s="34" t="s">
        <v>14</v>
      </c>
      <c r="Y2" s="34" t="s">
        <v>661</v>
      </c>
      <c r="Z2" s="34" t="s">
        <v>668</v>
      </c>
      <c r="AA2" s="34" t="s">
        <v>669</v>
      </c>
      <c r="AB2" s="34" t="s">
        <v>670</v>
      </c>
      <c r="AC2" s="50" t="s">
        <v>665</v>
      </c>
      <c r="AD2" s="50" t="s">
        <v>666</v>
      </c>
      <c r="AE2" s="51" t="s">
        <v>708</v>
      </c>
      <c r="AF2" s="34" t="s">
        <v>719</v>
      </c>
      <c r="AG2" s="50" t="s">
        <v>717</v>
      </c>
      <c r="AH2" s="50" t="s">
        <v>1</v>
      </c>
      <c r="AI2" s="34" t="s">
        <v>718</v>
      </c>
      <c r="AL2" s="126" t="s">
        <v>659</v>
      </c>
      <c r="AM2" s="127"/>
      <c r="AN2" s="128"/>
      <c r="AO2" s="50" t="s">
        <v>12</v>
      </c>
      <c r="AP2" s="50" t="s">
        <v>13</v>
      </c>
      <c r="AQ2" s="50" t="s">
        <v>14</v>
      </c>
      <c r="AR2" s="50" t="s">
        <v>15</v>
      </c>
      <c r="AS2" s="34" t="s">
        <v>668</v>
      </c>
      <c r="AT2" s="34" t="s">
        <v>669</v>
      </c>
      <c r="AU2" s="34" t="s">
        <v>670</v>
      </c>
      <c r="AV2" s="50" t="s">
        <v>459</v>
      </c>
      <c r="AW2" s="34" t="s">
        <v>718</v>
      </c>
      <c r="AX2" s="50" t="s">
        <v>1</v>
      </c>
      <c r="AY2" s="34" t="s">
        <v>719</v>
      </c>
      <c r="AZ2" s="50" t="s">
        <v>717</v>
      </c>
      <c r="BA2" s="50" t="s">
        <v>665</v>
      </c>
      <c r="BB2" s="50" t="s">
        <v>666</v>
      </c>
      <c r="BC2" s="51" t="s">
        <v>708</v>
      </c>
      <c r="BD2" s="50" t="s">
        <v>667</v>
      </c>
      <c r="BE2" s="45"/>
      <c r="BF2" s="45"/>
      <c r="BG2" s="50" t="s">
        <v>625</v>
      </c>
      <c r="BH2" s="50" t="s">
        <v>667</v>
      </c>
      <c r="BI2" s="50" t="s">
        <v>13</v>
      </c>
      <c r="BJ2" s="50" t="s">
        <v>14</v>
      </c>
      <c r="BK2" s="50" t="s">
        <v>15</v>
      </c>
      <c r="BL2" s="34" t="s">
        <v>668</v>
      </c>
      <c r="BM2" s="34" t="s">
        <v>669</v>
      </c>
      <c r="BN2" s="34" t="s">
        <v>670</v>
      </c>
      <c r="BO2" s="50" t="s">
        <v>665</v>
      </c>
      <c r="BP2" s="50" t="s">
        <v>666</v>
      </c>
      <c r="BQ2" s="51" t="s">
        <v>708</v>
      </c>
      <c r="BR2" s="34" t="s">
        <v>719</v>
      </c>
      <c r="BS2" s="50" t="s">
        <v>717</v>
      </c>
      <c r="BT2" s="34" t="s">
        <v>718</v>
      </c>
      <c r="BU2" s="25"/>
      <c r="BV2" s="25"/>
      <c r="BW2" s="25"/>
      <c r="BX2" s="25"/>
      <c r="BY2" s="25"/>
    </row>
    <row r="3" spans="1:77" ht="33" customHeight="1">
      <c r="A3" s="103" t="s">
        <v>545</v>
      </c>
      <c r="B3" s="103"/>
      <c r="C3" s="103"/>
      <c r="D3" s="30" t="s">
        <v>185</v>
      </c>
      <c r="E3" s="30">
        <v>26.3</v>
      </c>
      <c r="F3" s="30">
        <v>71.2</v>
      </c>
      <c r="G3" s="30">
        <v>2.5</v>
      </c>
      <c r="H3" s="30">
        <v>0.3</v>
      </c>
      <c r="I3" s="30">
        <v>0.7</v>
      </c>
      <c r="J3" s="30">
        <v>2.2999999999999998</v>
      </c>
      <c r="K3" s="57">
        <f>E3/F3</f>
        <v>0.3693820224719101</v>
      </c>
      <c r="L3" s="30">
        <v>180</v>
      </c>
      <c r="M3" s="36"/>
      <c r="N3" s="36">
        <v>20.8</v>
      </c>
      <c r="O3" s="36">
        <v>6.7</v>
      </c>
      <c r="P3" s="30">
        <v>7</v>
      </c>
      <c r="Q3" s="30">
        <v>0.7</v>
      </c>
      <c r="R3" s="46">
        <v>1.1000000000000001E-6</v>
      </c>
      <c r="S3" s="30">
        <v>2.41</v>
      </c>
      <c r="T3" s="45"/>
      <c r="U3" s="37" t="s">
        <v>532</v>
      </c>
      <c r="V3" s="37">
        <f>MAX(S3:S55)</f>
        <v>2.87</v>
      </c>
      <c r="W3" s="37">
        <f t="shared" ref="W3:AB3" si="0">MAX(E3:E62)</f>
        <v>68.099999999999994</v>
      </c>
      <c r="X3" s="37">
        <f t="shared" si="0"/>
        <v>97</v>
      </c>
      <c r="Y3" s="37">
        <f t="shared" si="0"/>
        <v>11</v>
      </c>
      <c r="Z3" s="37">
        <f t="shared" si="0"/>
        <v>1</v>
      </c>
      <c r="AA3" s="37">
        <f t="shared" si="0"/>
        <v>4.9000000000000004</v>
      </c>
      <c r="AB3" s="37">
        <f t="shared" si="0"/>
        <v>10.4</v>
      </c>
      <c r="AC3" s="37">
        <f>MAX(P3:P57)</f>
        <v>40</v>
      </c>
      <c r="AD3" s="37">
        <f>MAX(Q3:Q57)</f>
        <v>8</v>
      </c>
      <c r="AE3" s="46">
        <f>MAX(R3:R57)</f>
        <v>1.14E-3</v>
      </c>
      <c r="AF3" s="37">
        <f>MAX(N3:N61)</f>
        <v>24.12</v>
      </c>
      <c r="AG3" s="37">
        <f>MAX(O3:O61)</f>
        <v>10.7</v>
      </c>
      <c r="AH3" s="37">
        <f>MIN(M18:M62)</f>
        <v>18</v>
      </c>
      <c r="AI3" s="52">
        <f>MIN(L3:L62)</f>
        <v>168</v>
      </c>
      <c r="AL3" s="102" t="s">
        <v>545</v>
      </c>
      <c r="AM3" s="102"/>
      <c r="AN3" s="102"/>
      <c r="AO3" s="37" t="s">
        <v>185</v>
      </c>
      <c r="AP3" s="37">
        <v>31.8</v>
      </c>
      <c r="AQ3" s="37">
        <v>31.8</v>
      </c>
      <c r="AR3" s="37">
        <v>3.3</v>
      </c>
      <c r="AS3" s="37">
        <v>0.1</v>
      </c>
      <c r="AT3" s="37">
        <v>0.4</v>
      </c>
      <c r="AU3" s="37">
        <v>1.7</v>
      </c>
      <c r="AV3" s="37">
        <f>AP3/AQ3</f>
        <v>1</v>
      </c>
      <c r="AW3" s="37">
        <v>189</v>
      </c>
      <c r="AX3" s="37"/>
      <c r="AY3" s="37">
        <v>19.5</v>
      </c>
      <c r="AZ3" s="37">
        <v>11.2</v>
      </c>
      <c r="BA3" s="35">
        <v>21</v>
      </c>
      <c r="BB3" s="35">
        <v>1.4</v>
      </c>
      <c r="BC3" s="37"/>
      <c r="BD3" s="35">
        <v>2.39</v>
      </c>
      <c r="BE3" s="45"/>
      <c r="BF3" s="45"/>
      <c r="BG3" s="37" t="s">
        <v>533</v>
      </c>
      <c r="BH3" s="37">
        <f>MIN(BD3:BD39)</f>
        <v>2.12</v>
      </c>
      <c r="BI3" s="37">
        <f t="shared" ref="BI3:BN3" si="1">MIN(AP3:AP39)</f>
        <v>31.8</v>
      </c>
      <c r="BJ3" s="37">
        <f t="shared" si="1"/>
        <v>4.9000000000000004</v>
      </c>
      <c r="BK3" s="37">
        <f t="shared" si="1"/>
        <v>0.1</v>
      </c>
      <c r="BL3" s="37">
        <f t="shared" si="1"/>
        <v>0.1</v>
      </c>
      <c r="BM3" s="37">
        <f t="shared" si="1"/>
        <v>0.2</v>
      </c>
      <c r="BN3" s="37">
        <f t="shared" si="1"/>
        <v>1.7</v>
      </c>
      <c r="BO3" s="37">
        <f>MIN(BA3:BA39)</f>
        <v>2.1</v>
      </c>
      <c r="BP3" s="53">
        <f>MIN(BB3:BB39)</f>
        <v>0.14254545454545456</v>
      </c>
      <c r="BQ3" s="46">
        <f>MIN(BC3:BC39)</f>
        <v>1.0499999999999999E-6</v>
      </c>
      <c r="BR3" s="37">
        <f>MIN(AY3:AY38)</f>
        <v>18.3</v>
      </c>
      <c r="BS3" s="37">
        <f>MIN(AZ3:AZ38)</f>
        <v>6.1</v>
      </c>
      <c r="BT3" s="52">
        <f>MIN(AW3:AW22)</f>
        <v>123.38589253967</v>
      </c>
      <c r="BU3" s="25"/>
      <c r="BV3" s="25"/>
      <c r="BW3" s="25"/>
      <c r="BX3" s="25"/>
      <c r="BY3" s="25"/>
    </row>
    <row r="4" spans="1:77">
      <c r="A4" s="103"/>
      <c r="B4" s="103"/>
      <c r="C4" s="103"/>
      <c r="D4" s="30" t="s">
        <v>392</v>
      </c>
      <c r="E4" s="30">
        <v>49.3</v>
      </c>
      <c r="F4" s="30">
        <v>50.4</v>
      </c>
      <c r="G4" s="30">
        <v>0.4</v>
      </c>
      <c r="H4" s="30">
        <v>0.4</v>
      </c>
      <c r="I4" s="30">
        <v>1.7</v>
      </c>
      <c r="J4" s="30">
        <v>6.5</v>
      </c>
      <c r="K4" s="57">
        <f t="shared" ref="K4:K55" si="2">E4/F4</f>
        <v>0.97817460317460314</v>
      </c>
      <c r="L4" s="30">
        <v>168</v>
      </c>
      <c r="M4" s="36"/>
      <c r="N4" s="36">
        <v>21.5</v>
      </c>
      <c r="O4" s="36">
        <v>5.2</v>
      </c>
      <c r="P4" s="30">
        <v>17</v>
      </c>
      <c r="Q4" s="30">
        <v>1.1000000000000001</v>
      </c>
      <c r="R4" s="46">
        <v>2.31E-4</v>
      </c>
      <c r="S4" s="30">
        <v>2.39</v>
      </c>
      <c r="T4" s="45"/>
      <c r="U4" s="37" t="s">
        <v>465</v>
      </c>
      <c r="V4" s="37">
        <f>MEDIAN(S3:S55)</f>
        <v>2.395</v>
      </c>
      <c r="W4" s="37">
        <f t="shared" ref="W4:AB4" si="3">MEDIAN(E3:E62)</f>
        <v>45</v>
      </c>
      <c r="X4" s="37">
        <f t="shared" si="3"/>
        <v>54</v>
      </c>
      <c r="Y4" s="37">
        <f t="shared" si="3"/>
        <v>1</v>
      </c>
      <c r="Z4" s="37">
        <f t="shared" si="3"/>
        <v>0.5</v>
      </c>
      <c r="AA4" s="37">
        <f t="shared" si="3"/>
        <v>1.5</v>
      </c>
      <c r="AB4" s="37">
        <f t="shared" si="3"/>
        <v>5</v>
      </c>
      <c r="AC4" s="37">
        <f>MEDIAN(P3:P55)</f>
        <v>10.65</v>
      </c>
      <c r="AD4" s="37">
        <f>MEDIAN(Q3:Q55)</f>
        <v>1.2</v>
      </c>
      <c r="AE4" s="46">
        <f>MEDIAN(R3:R56)</f>
        <v>6.0399999999999998E-5</v>
      </c>
      <c r="AF4" s="53">
        <f>MEDIAN(N3:N61)</f>
        <v>19.615000000000002</v>
      </c>
      <c r="AG4" s="37">
        <f>MEDIAN(O3:O61)</f>
        <v>6.05</v>
      </c>
      <c r="AH4" s="37">
        <f>MEDIAN(M18:M62)</f>
        <v>28</v>
      </c>
      <c r="AI4" s="52">
        <f>MEDIAN(L3:L61)</f>
        <v>261.5</v>
      </c>
      <c r="AL4" s="102"/>
      <c r="AM4" s="102"/>
      <c r="AN4" s="102"/>
      <c r="AO4" s="37" t="s">
        <v>392</v>
      </c>
      <c r="AP4" s="37">
        <v>68.5</v>
      </c>
      <c r="AQ4" s="37">
        <v>28.3</v>
      </c>
      <c r="AR4" s="37">
        <v>3.2</v>
      </c>
      <c r="AS4" s="37">
        <v>0.4</v>
      </c>
      <c r="AT4" s="37">
        <v>4.0999999999999996</v>
      </c>
      <c r="AU4" s="37">
        <v>12.3</v>
      </c>
      <c r="AV4" s="37">
        <f t="shared" ref="AV4:AV9" si="4">AP4/AQ4</f>
        <v>2.420494699646643</v>
      </c>
      <c r="AW4" s="37">
        <v>171</v>
      </c>
      <c r="AX4" s="37"/>
      <c r="AY4" s="37">
        <v>20.8</v>
      </c>
      <c r="AZ4" s="37">
        <v>8.6999999999999993</v>
      </c>
      <c r="BA4" s="37">
        <v>35</v>
      </c>
      <c r="BB4" s="37">
        <v>3.9</v>
      </c>
      <c r="BC4" s="37"/>
      <c r="BD4" s="37">
        <v>2.37</v>
      </c>
      <c r="BE4" s="45"/>
      <c r="BF4" s="45"/>
      <c r="BG4" s="37" t="s">
        <v>465</v>
      </c>
      <c r="BH4" s="37">
        <f>MEDIAN(BD3:BD39)</f>
        <v>2.39</v>
      </c>
      <c r="BI4" s="37">
        <f t="shared" ref="BI4:BN4" si="5">MEDIAN(AP3:AP39)</f>
        <v>50.8</v>
      </c>
      <c r="BJ4" s="37">
        <f t="shared" si="5"/>
        <v>45.5</v>
      </c>
      <c r="BK4" s="37">
        <f t="shared" si="5"/>
        <v>3</v>
      </c>
      <c r="BL4" s="37">
        <f t="shared" si="5"/>
        <v>0.23</v>
      </c>
      <c r="BM4" s="37">
        <f t="shared" si="5"/>
        <v>1.2</v>
      </c>
      <c r="BN4" s="37">
        <f t="shared" si="5"/>
        <v>7</v>
      </c>
      <c r="BO4" s="37">
        <f>MEDIAN(BA3:BA39)</f>
        <v>32</v>
      </c>
      <c r="BP4" s="37">
        <f>MEDIAN(BB3:BB39)</f>
        <v>1.4</v>
      </c>
      <c r="BQ4" s="46">
        <f>MEDIAN(BC3:BC39)</f>
        <v>1.7E-5</v>
      </c>
      <c r="BR4" s="37">
        <f>MEDIAN(AY3:AY38)</f>
        <v>19.7</v>
      </c>
      <c r="BS4" s="37">
        <f>MEDIAN(AZ3:AZ38)</f>
        <v>10.8</v>
      </c>
      <c r="BT4" s="52">
        <f>MEDIAN(AW3:AW22)</f>
        <v>183</v>
      </c>
      <c r="BU4" s="25"/>
      <c r="BV4" s="25"/>
      <c r="BW4" s="25"/>
      <c r="BX4" s="25"/>
      <c r="BY4" s="25"/>
    </row>
    <row r="5" spans="1:77">
      <c r="A5" s="103"/>
      <c r="B5" s="103"/>
      <c r="C5" s="103"/>
      <c r="D5" s="30" t="s">
        <v>246</v>
      </c>
      <c r="E5" s="30">
        <v>31.7</v>
      </c>
      <c r="F5" s="30">
        <v>67.7</v>
      </c>
      <c r="G5" s="30">
        <v>0.7</v>
      </c>
      <c r="H5" s="30">
        <v>0.4</v>
      </c>
      <c r="I5" s="30">
        <v>0.9</v>
      </c>
      <c r="J5" s="30">
        <v>3.3</v>
      </c>
      <c r="K5" s="57">
        <f t="shared" si="2"/>
        <v>0.4682422451994091</v>
      </c>
      <c r="L5" s="30">
        <v>184</v>
      </c>
      <c r="M5" s="36"/>
      <c r="N5" s="36">
        <v>20.7</v>
      </c>
      <c r="O5" s="36">
        <v>5.7</v>
      </c>
      <c r="P5" s="30">
        <v>9</v>
      </c>
      <c r="Q5" s="30">
        <v>0.7</v>
      </c>
      <c r="R5" s="46">
        <v>3.82E-5</v>
      </c>
      <c r="S5" s="30">
        <v>2.23</v>
      </c>
      <c r="T5" s="45"/>
      <c r="U5" s="37" t="s">
        <v>533</v>
      </c>
      <c r="V5" s="37">
        <f>MIN(S3:S55)</f>
        <v>2.19</v>
      </c>
      <c r="W5" s="37">
        <f t="shared" ref="W5:AB5" si="6">MIN(E3:E62)</f>
        <v>3</v>
      </c>
      <c r="X5" s="37">
        <f t="shared" si="6"/>
        <v>28.1</v>
      </c>
      <c r="Y5" s="37">
        <f t="shared" si="6"/>
        <v>0</v>
      </c>
      <c r="Z5" s="37">
        <f t="shared" si="6"/>
        <v>0.1</v>
      </c>
      <c r="AA5" s="37">
        <f t="shared" si="6"/>
        <v>0.08</v>
      </c>
      <c r="AB5" s="37">
        <f t="shared" si="6"/>
        <v>2.2999999999999998</v>
      </c>
      <c r="AC5" s="37">
        <f>MIN(P3:P61)</f>
        <v>5</v>
      </c>
      <c r="AD5" s="53">
        <f>MIN(Q3:Q61)</f>
        <v>0.21342222222222221</v>
      </c>
      <c r="AE5" s="46">
        <f>MIN(R3:R61)</f>
        <v>1.8E-7</v>
      </c>
      <c r="AF5" s="37">
        <f>MIN(N3:N61)</f>
        <v>17.2</v>
      </c>
      <c r="AG5" s="37">
        <f>MIN(O3:O61)</f>
        <v>4</v>
      </c>
      <c r="AH5" s="37">
        <f>MAX(M18:M62)</f>
        <v>68</v>
      </c>
      <c r="AI5" s="52">
        <f>MAX(L3:L170)</f>
        <v>400</v>
      </c>
      <c r="AJ5" s="45"/>
      <c r="AK5" s="45"/>
      <c r="AL5" s="102"/>
      <c r="AM5" s="102"/>
      <c r="AN5" s="102"/>
      <c r="AO5" s="37" t="s">
        <v>246</v>
      </c>
      <c r="AP5" s="37">
        <v>40.9</v>
      </c>
      <c r="AQ5" s="37">
        <v>46.3</v>
      </c>
      <c r="AR5" s="37">
        <v>12.8</v>
      </c>
      <c r="AS5" s="37">
        <v>0.1</v>
      </c>
      <c r="AT5" s="37">
        <v>0.6</v>
      </c>
      <c r="AU5" s="37">
        <v>4.9000000000000004</v>
      </c>
      <c r="AV5" s="37">
        <f t="shared" si="4"/>
        <v>0.88336933045356369</v>
      </c>
      <c r="AW5" s="37">
        <v>175</v>
      </c>
      <c r="AX5" s="37"/>
      <c r="AY5" s="37">
        <v>18.899999999999999</v>
      </c>
      <c r="AZ5" s="37">
        <v>11.9</v>
      </c>
      <c r="BA5" s="35">
        <v>66</v>
      </c>
      <c r="BB5" s="35">
        <v>1.1000000000000001</v>
      </c>
      <c r="BC5" s="37"/>
      <c r="BD5" s="35">
        <v>2.2799999999999998</v>
      </c>
      <c r="BE5" s="45"/>
      <c r="BF5" s="45"/>
      <c r="BG5" s="37" t="s">
        <v>522</v>
      </c>
      <c r="BH5" s="37">
        <f>MAX(BD3:BD39)</f>
        <v>2.7</v>
      </c>
      <c r="BI5" s="37">
        <f t="shared" ref="BI5:BN5" si="7">MAX(AP3:AP39)</f>
        <v>94.1</v>
      </c>
      <c r="BJ5" s="37">
        <f t="shared" si="7"/>
        <v>64.900000000000006</v>
      </c>
      <c r="BK5" s="37">
        <f t="shared" si="7"/>
        <v>15</v>
      </c>
      <c r="BL5" s="37">
        <f t="shared" si="7"/>
        <v>0.43</v>
      </c>
      <c r="BM5" s="37">
        <f t="shared" si="7"/>
        <v>6.5</v>
      </c>
      <c r="BN5" s="56">
        <f t="shared" si="7"/>
        <v>16.510000000000002</v>
      </c>
      <c r="BO5" s="37">
        <f>MAX(BA3:BA39)</f>
        <v>66</v>
      </c>
      <c r="BP5" s="37">
        <f>MAX(BB3:BB39)</f>
        <v>6</v>
      </c>
      <c r="BQ5" s="46">
        <f>MAX(BC3:BC39)</f>
        <v>1.2000000000000001E-3</v>
      </c>
      <c r="BR5" s="37">
        <f>MAX(AY3:AY38)</f>
        <v>21.7</v>
      </c>
      <c r="BS5" s="37">
        <f>MAX(AZ3:AZ38)</f>
        <v>14.8</v>
      </c>
      <c r="BT5" s="52">
        <f>MAX(AW3:AW22)</f>
        <v>370</v>
      </c>
      <c r="BU5" s="25"/>
      <c r="BV5" s="25"/>
      <c r="BW5" s="25"/>
      <c r="BX5" s="25"/>
      <c r="BY5" s="25"/>
    </row>
    <row r="6" spans="1:77">
      <c r="A6" s="103"/>
      <c r="B6" s="103"/>
      <c r="C6" s="103"/>
      <c r="D6" s="30" t="s">
        <v>393</v>
      </c>
      <c r="E6" s="30">
        <v>36.799999999999997</v>
      </c>
      <c r="F6" s="30">
        <v>61.4</v>
      </c>
      <c r="G6" s="30">
        <v>1.8</v>
      </c>
      <c r="H6" s="30">
        <v>0.3</v>
      </c>
      <c r="I6" s="30">
        <v>1.3</v>
      </c>
      <c r="J6" s="30">
        <v>4.2</v>
      </c>
      <c r="K6" s="57">
        <f t="shared" si="2"/>
        <v>0.59934853420195433</v>
      </c>
      <c r="L6" s="30">
        <v>173</v>
      </c>
      <c r="M6" s="36"/>
      <c r="N6" s="36">
        <v>20.7</v>
      </c>
      <c r="O6" s="36">
        <v>6.1</v>
      </c>
      <c r="P6" s="30">
        <v>13</v>
      </c>
      <c r="Q6" s="30">
        <v>1.2</v>
      </c>
      <c r="R6" s="46"/>
      <c r="S6" s="30">
        <v>2.56</v>
      </c>
      <c r="T6" s="45"/>
      <c r="AJ6" s="45"/>
      <c r="AK6" s="45"/>
      <c r="AL6" s="102"/>
      <c r="AM6" s="102"/>
      <c r="AN6" s="102"/>
      <c r="AO6" s="37" t="s">
        <v>393</v>
      </c>
      <c r="AP6" s="37">
        <v>50.6</v>
      </c>
      <c r="AQ6" s="37">
        <v>47.1</v>
      </c>
      <c r="AR6" s="37">
        <v>2.2999999999999998</v>
      </c>
      <c r="AS6" s="37">
        <v>0.3</v>
      </c>
      <c r="AT6" s="37">
        <v>1.7</v>
      </c>
      <c r="AU6" s="37">
        <v>6.8</v>
      </c>
      <c r="AV6" s="37">
        <f t="shared" si="4"/>
        <v>1.0743099787685775</v>
      </c>
      <c r="AW6" s="37">
        <v>178</v>
      </c>
      <c r="AX6" s="37"/>
      <c r="AY6" s="37">
        <v>19.899999999999999</v>
      </c>
      <c r="AZ6" s="37">
        <v>10.4</v>
      </c>
      <c r="BA6" s="35">
        <v>22</v>
      </c>
      <c r="BB6" s="35">
        <v>1.4</v>
      </c>
      <c r="BC6" s="37"/>
      <c r="BD6" s="35">
        <v>2.3199999999999998</v>
      </c>
      <c r="BE6" s="45"/>
      <c r="BF6" s="45"/>
      <c r="BU6" s="25"/>
      <c r="BV6" s="25"/>
      <c r="BW6" s="25"/>
      <c r="BX6" s="25"/>
      <c r="BY6" s="25"/>
    </row>
    <row r="7" spans="1:77">
      <c r="A7" s="103"/>
      <c r="B7" s="103"/>
      <c r="C7" s="103"/>
      <c r="D7" s="30" t="s">
        <v>237</v>
      </c>
      <c r="E7" s="30">
        <v>41</v>
      </c>
      <c r="F7" s="30">
        <v>44.9</v>
      </c>
      <c r="G7" s="30">
        <v>1</v>
      </c>
      <c r="H7" s="30">
        <v>0.7</v>
      </c>
      <c r="I7" s="30">
        <v>2.5</v>
      </c>
      <c r="J7" s="30">
        <v>7.9</v>
      </c>
      <c r="K7" s="57">
        <f t="shared" si="2"/>
        <v>0.9131403118040089</v>
      </c>
      <c r="L7" s="30">
        <v>198</v>
      </c>
      <c r="M7" s="36"/>
      <c r="N7" s="36">
        <v>20.3</v>
      </c>
      <c r="O7" s="36">
        <v>8</v>
      </c>
      <c r="P7" s="30">
        <v>11</v>
      </c>
      <c r="Q7" s="30">
        <v>1.1000000000000001</v>
      </c>
      <c r="R7" s="46">
        <v>3.18E-5</v>
      </c>
      <c r="S7" s="30">
        <v>2.34</v>
      </c>
      <c r="T7" s="45"/>
      <c r="AJ7" s="45"/>
      <c r="AK7" s="45"/>
      <c r="AL7" s="102"/>
      <c r="AM7" s="102"/>
      <c r="AN7" s="102"/>
      <c r="AO7" s="37" t="s">
        <v>237</v>
      </c>
      <c r="AP7" s="37">
        <v>76.3</v>
      </c>
      <c r="AQ7" s="37">
        <v>21.6</v>
      </c>
      <c r="AR7" s="37">
        <v>2.1</v>
      </c>
      <c r="AS7" s="37">
        <v>0.4</v>
      </c>
      <c r="AT7" s="37">
        <v>6.5</v>
      </c>
      <c r="AU7" s="37">
        <v>16.3</v>
      </c>
      <c r="AV7" s="37">
        <f t="shared" si="4"/>
        <v>3.532407407407407</v>
      </c>
      <c r="AW7" s="37">
        <v>164</v>
      </c>
      <c r="AX7" s="37"/>
      <c r="AY7" s="37">
        <v>19.7</v>
      </c>
      <c r="AZ7" s="37">
        <v>9.1999999999999993</v>
      </c>
      <c r="BA7" s="35">
        <v>38</v>
      </c>
      <c r="BB7" s="35">
        <v>6</v>
      </c>
      <c r="BC7" s="37"/>
      <c r="BD7" s="35">
        <v>2.27</v>
      </c>
      <c r="BE7" s="45"/>
      <c r="BF7" s="45"/>
      <c r="BU7" s="25"/>
      <c r="BV7" s="25"/>
      <c r="BW7" s="25"/>
      <c r="BX7" s="25"/>
      <c r="BY7" s="25"/>
    </row>
    <row r="8" spans="1:77">
      <c r="A8" s="103"/>
      <c r="B8" s="103"/>
      <c r="C8" s="103"/>
      <c r="D8" s="30" t="s">
        <v>394</v>
      </c>
      <c r="E8" s="30">
        <v>32.1</v>
      </c>
      <c r="F8" s="30">
        <v>66.2</v>
      </c>
      <c r="G8" s="30">
        <v>1.7</v>
      </c>
      <c r="H8" s="30">
        <v>0.5</v>
      </c>
      <c r="I8" s="30">
        <v>1.6</v>
      </c>
      <c r="J8" s="30">
        <v>3.8</v>
      </c>
      <c r="K8" s="57">
        <f t="shared" si="2"/>
        <v>0.48489425981873113</v>
      </c>
      <c r="L8" s="30">
        <v>197</v>
      </c>
      <c r="M8" s="36"/>
      <c r="N8" s="36">
        <v>19.8</v>
      </c>
      <c r="O8" s="36">
        <v>8.8000000000000007</v>
      </c>
      <c r="P8" s="30">
        <v>7</v>
      </c>
      <c r="Q8" s="30">
        <v>1.3</v>
      </c>
      <c r="R8" s="46">
        <v>5.0300000000000003E-5</v>
      </c>
      <c r="S8" s="30">
        <v>2.4300000000000002</v>
      </c>
      <c r="T8" s="45"/>
      <c r="AJ8" s="45"/>
      <c r="AK8" s="45"/>
      <c r="AL8" s="102"/>
      <c r="AM8" s="102"/>
      <c r="AN8" s="102"/>
      <c r="AO8" s="37" t="s">
        <v>394</v>
      </c>
      <c r="AP8" s="37">
        <v>43.2</v>
      </c>
      <c r="AQ8" s="37">
        <v>49.5</v>
      </c>
      <c r="AR8" s="37">
        <v>7.3</v>
      </c>
      <c r="AS8" s="37">
        <v>0.2</v>
      </c>
      <c r="AT8" s="37">
        <v>1.2</v>
      </c>
      <c r="AU8" s="37">
        <v>5.3</v>
      </c>
      <c r="AV8" s="37">
        <f t="shared" si="4"/>
        <v>0.8727272727272728</v>
      </c>
      <c r="AW8" s="37">
        <v>163</v>
      </c>
      <c r="AX8" s="37"/>
      <c r="AY8" s="37">
        <v>19.399999999999999</v>
      </c>
      <c r="AZ8" s="37">
        <v>11.8</v>
      </c>
      <c r="BA8" s="35">
        <v>34</v>
      </c>
      <c r="BB8" s="35">
        <v>1.7</v>
      </c>
      <c r="BC8" s="37"/>
      <c r="BD8" s="35">
        <v>2.2400000000000002</v>
      </c>
      <c r="BE8" s="45"/>
      <c r="BF8" s="45"/>
      <c r="BU8" s="25"/>
      <c r="BV8" s="25"/>
      <c r="BW8" s="25"/>
      <c r="BX8" s="25"/>
      <c r="BY8" s="25"/>
    </row>
    <row r="9" spans="1:77">
      <c r="A9" s="103"/>
      <c r="B9" s="103"/>
      <c r="C9" s="103"/>
      <c r="D9" s="30" t="s">
        <v>27</v>
      </c>
      <c r="E9" s="30">
        <v>50.9</v>
      </c>
      <c r="F9" s="30">
        <v>48.4</v>
      </c>
      <c r="G9" s="30">
        <v>0.7</v>
      </c>
      <c r="H9" s="30">
        <v>1</v>
      </c>
      <c r="I9" s="30">
        <v>2.8</v>
      </c>
      <c r="J9" s="30">
        <v>5.9</v>
      </c>
      <c r="K9" s="57">
        <f t="shared" si="2"/>
        <v>1.0516528925619835</v>
      </c>
      <c r="L9" s="30">
        <v>209</v>
      </c>
      <c r="M9" s="36"/>
      <c r="N9" s="36">
        <v>20.399999999999999</v>
      </c>
      <c r="O9" s="36">
        <v>6.5</v>
      </c>
      <c r="P9" s="30">
        <v>6</v>
      </c>
      <c r="Q9" s="30">
        <v>1.3</v>
      </c>
      <c r="R9" s="46">
        <v>3.6900000000000002E-4</v>
      </c>
      <c r="S9" s="30">
        <v>2.37</v>
      </c>
      <c r="T9" s="45"/>
      <c r="AJ9" s="45"/>
      <c r="AK9" s="45"/>
      <c r="AL9" s="102"/>
      <c r="AM9" s="102"/>
      <c r="AN9" s="102"/>
      <c r="AO9" s="37" t="s">
        <v>27</v>
      </c>
      <c r="AP9" s="37">
        <v>41.2</v>
      </c>
      <c r="AQ9" s="37">
        <v>54.6</v>
      </c>
      <c r="AR9" s="37">
        <v>4.3</v>
      </c>
      <c r="AS9" s="37">
        <v>0.2</v>
      </c>
      <c r="AT9" s="37">
        <v>0.5</v>
      </c>
      <c r="AU9" s="37">
        <v>5.0999999999999996</v>
      </c>
      <c r="AV9" s="37">
        <f t="shared" si="4"/>
        <v>0.75457875457875456</v>
      </c>
      <c r="AW9" s="37">
        <v>208</v>
      </c>
      <c r="AX9" s="37"/>
      <c r="AY9" s="37">
        <v>19.8</v>
      </c>
      <c r="AZ9" s="37">
        <v>9.5</v>
      </c>
      <c r="BA9" s="37">
        <v>28</v>
      </c>
      <c r="BB9" s="37">
        <v>0.3</v>
      </c>
      <c r="BC9" s="37"/>
      <c r="BD9" s="35">
        <v>2.31</v>
      </c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31"/>
      <c r="BU9" s="25"/>
      <c r="BV9" s="25"/>
      <c r="BW9" s="25"/>
      <c r="BX9" s="25"/>
      <c r="BY9" s="25"/>
    </row>
    <row r="10" spans="1:77" ht="15.95" customHeight="1">
      <c r="A10" s="103"/>
      <c r="B10" s="103"/>
      <c r="C10" s="103"/>
      <c r="D10" s="30" t="s">
        <v>191</v>
      </c>
      <c r="E10" s="30">
        <v>30.9</v>
      </c>
      <c r="F10" s="30">
        <v>68.5</v>
      </c>
      <c r="G10" s="30">
        <v>0.5</v>
      </c>
      <c r="H10" s="30">
        <v>0.6</v>
      </c>
      <c r="I10" s="30">
        <v>1.4</v>
      </c>
      <c r="J10" s="30">
        <v>3.6</v>
      </c>
      <c r="K10" s="57">
        <f t="shared" si="2"/>
        <v>0.45109489051094886</v>
      </c>
      <c r="L10" s="30">
        <v>266</v>
      </c>
      <c r="M10" s="36"/>
      <c r="N10" s="36">
        <v>20</v>
      </c>
      <c r="O10" s="36">
        <v>7.3</v>
      </c>
      <c r="P10" s="30">
        <v>6</v>
      </c>
      <c r="Q10" s="30">
        <v>0.9</v>
      </c>
      <c r="R10" s="46">
        <v>5.1900000000000001E-5</v>
      </c>
      <c r="S10" s="30">
        <v>2.37</v>
      </c>
      <c r="T10" s="45"/>
      <c r="U10" s="45"/>
      <c r="V10" s="45"/>
      <c r="AJ10" s="45"/>
      <c r="AK10" s="45"/>
      <c r="AL10" s="102" t="s">
        <v>456</v>
      </c>
      <c r="AM10" s="102"/>
      <c r="AN10" s="102"/>
      <c r="AO10" s="37" t="s">
        <v>461</v>
      </c>
      <c r="AP10" s="37">
        <v>60</v>
      </c>
      <c r="AQ10" s="37">
        <v>56</v>
      </c>
      <c r="AR10" s="37">
        <v>4</v>
      </c>
      <c r="AS10" s="37">
        <v>0.18</v>
      </c>
      <c r="AT10" s="37">
        <v>1.5</v>
      </c>
      <c r="AU10" s="37">
        <v>11</v>
      </c>
      <c r="AV10" s="37">
        <f>AP10/AQ10</f>
        <v>1.0714285714285714</v>
      </c>
      <c r="AW10" s="37">
        <v>297.60000000000002</v>
      </c>
      <c r="AX10" s="37"/>
      <c r="AY10" s="37">
        <v>19.45</v>
      </c>
      <c r="AZ10" s="37">
        <v>7.5</v>
      </c>
      <c r="BA10" s="53">
        <f>AU10/AS10</f>
        <v>61.111111111111114</v>
      </c>
      <c r="BB10" s="53">
        <f>AT10^2/(AU10*AS10)</f>
        <v>1.1363636363636365</v>
      </c>
      <c r="BC10" s="37"/>
      <c r="BD10" s="37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31"/>
      <c r="BU10" s="25"/>
      <c r="BV10" s="25"/>
      <c r="BW10" s="25"/>
      <c r="BX10" s="25"/>
      <c r="BY10" s="25"/>
    </row>
    <row r="11" spans="1:77" ht="33" customHeight="1">
      <c r="A11" s="103" t="s">
        <v>535</v>
      </c>
      <c r="B11" s="103"/>
      <c r="C11" s="103"/>
      <c r="D11" s="103" t="s">
        <v>246</v>
      </c>
      <c r="E11" s="30">
        <v>64</v>
      </c>
      <c r="F11" s="30">
        <v>35.1</v>
      </c>
      <c r="G11" s="30">
        <v>0.9</v>
      </c>
      <c r="H11" s="30"/>
      <c r="I11" s="30"/>
      <c r="J11" s="30"/>
      <c r="K11" s="57">
        <f t="shared" si="2"/>
        <v>1.8233618233618234</v>
      </c>
      <c r="L11" s="30">
        <v>239.64</v>
      </c>
      <c r="M11" s="36"/>
      <c r="N11" s="36">
        <v>19.350000000000001</v>
      </c>
      <c r="O11" s="36">
        <v>7.2</v>
      </c>
      <c r="P11" s="36"/>
      <c r="Q11" s="36"/>
      <c r="R11" s="46" t="s">
        <v>67</v>
      </c>
      <c r="S11" s="30">
        <v>2.36</v>
      </c>
      <c r="T11" s="45"/>
      <c r="U11" s="45"/>
      <c r="V11" s="45"/>
      <c r="AJ11" s="45"/>
      <c r="AK11" s="45"/>
      <c r="AL11" s="102" t="s">
        <v>232</v>
      </c>
      <c r="AM11" s="102"/>
      <c r="AN11" s="102"/>
      <c r="AO11" s="37" t="s">
        <v>237</v>
      </c>
      <c r="AP11" s="37"/>
      <c r="AQ11" s="37"/>
      <c r="AR11" s="37">
        <v>2.1</v>
      </c>
      <c r="AS11" s="37">
        <v>0.43</v>
      </c>
      <c r="AT11" s="37"/>
      <c r="AU11" s="37"/>
      <c r="AV11" s="37"/>
      <c r="AW11" s="37">
        <v>188</v>
      </c>
      <c r="AX11" s="37"/>
      <c r="AY11" s="37">
        <v>19.7</v>
      </c>
      <c r="AZ11" s="37">
        <v>9.1999999999999993</v>
      </c>
      <c r="BA11" s="37">
        <v>22</v>
      </c>
      <c r="BB11" s="37">
        <v>1.4</v>
      </c>
      <c r="BC11" s="37"/>
      <c r="BD11" s="37">
        <v>2.3199999999999998</v>
      </c>
      <c r="BE11" s="45"/>
      <c r="BF11" s="45"/>
      <c r="BU11" s="25"/>
      <c r="BV11" s="25"/>
      <c r="BW11" s="25"/>
      <c r="BX11" s="25"/>
      <c r="BY11" s="25"/>
    </row>
    <row r="12" spans="1:77">
      <c r="A12" s="103"/>
      <c r="B12" s="103"/>
      <c r="C12" s="103"/>
      <c r="D12" s="103"/>
      <c r="E12" s="30">
        <v>59</v>
      </c>
      <c r="F12" s="30">
        <v>40.1</v>
      </c>
      <c r="G12" s="30">
        <v>0.9</v>
      </c>
      <c r="H12" s="30"/>
      <c r="I12" s="30"/>
      <c r="J12" s="30"/>
      <c r="K12" s="57">
        <f t="shared" si="2"/>
        <v>1.4713216957605983</v>
      </c>
      <c r="L12" s="30">
        <v>211.8</v>
      </c>
      <c r="M12" s="36"/>
      <c r="N12" s="36">
        <v>19</v>
      </c>
      <c r="O12" s="36">
        <v>10.7</v>
      </c>
      <c r="P12" s="36"/>
      <c r="Q12" s="36"/>
      <c r="R12" s="46">
        <v>7.3999999999999999E-4</v>
      </c>
      <c r="S12" s="30">
        <v>2.33</v>
      </c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102"/>
      <c r="AM12" s="102"/>
      <c r="AN12" s="102"/>
      <c r="AO12" s="37" t="s">
        <v>27</v>
      </c>
      <c r="AP12" s="37"/>
      <c r="AQ12" s="37"/>
      <c r="AR12" s="37">
        <v>4.3</v>
      </c>
      <c r="AS12" s="37">
        <v>0.18</v>
      </c>
      <c r="AT12" s="37"/>
      <c r="AU12" s="37"/>
      <c r="AV12" s="37"/>
      <c r="AW12" s="37">
        <v>160</v>
      </c>
      <c r="AX12" s="37"/>
      <c r="AY12" s="37">
        <v>19.8</v>
      </c>
      <c r="AZ12" s="37">
        <v>9.5</v>
      </c>
      <c r="BA12" s="37">
        <v>38</v>
      </c>
      <c r="BB12" s="37">
        <v>6</v>
      </c>
      <c r="BC12" s="37"/>
      <c r="BD12" s="37">
        <v>2.27</v>
      </c>
      <c r="BE12" s="45"/>
      <c r="BF12" s="45"/>
      <c r="BU12" s="25"/>
      <c r="BV12" s="25"/>
      <c r="BW12" s="25"/>
      <c r="BX12" s="25"/>
      <c r="BY12" s="25"/>
    </row>
    <row r="13" spans="1:77" ht="17.100000000000001" customHeight="1">
      <c r="A13" s="103"/>
      <c r="B13" s="103"/>
      <c r="C13" s="103"/>
      <c r="D13" s="103"/>
      <c r="E13" s="30">
        <v>59</v>
      </c>
      <c r="F13" s="30">
        <v>40</v>
      </c>
      <c r="G13" s="30">
        <v>1</v>
      </c>
      <c r="H13" s="30"/>
      <c r="I13" s="30"/>
      <c r="J13" s="30"/>
      <c r="K13" s="57">
        <f t="shared" si="2"/>
        <v>1.4750000000000001</v>
      </c>
      <c r="L13" s="30">
        <v>181.13</v>
      </c>
      <c r="M13" s="36"/>
      <c r="N13" s="36">
        <v>18.8</v>
      </c>
      <c r="O13" s="36">
        <v>8.8000000000000007</v>
      </c>
      <c r="P13" s="36"/>
      <c r="Q13" s="36"/>
      <c r="R13" s="46">
        <v>7.2999999999999996E-4</v>
      </c>
      <c r="S13" s="30">
        <v>2.34</v>
      </c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102"/>
      <c r="AM13" s="102"/>
      <c r="AN13" s="102"/>
      <c r="AO13" s="37" t="s">
        <v>393</v>
      </c>
      <c r="AP13" s="37"/>
      <c r="AQ13" s="37"/>
      <c r="AR13" s="37">
        <v>2.2999999999999998</v>
      </c>
      <c r="AS13" s="37"/>
      <c r="AT13" s="37"/>
      <c r="AU13" s="37"/>
      <c r="AV13" s="37"/>
      <c r="AW13" s="37"/>
      <c r="AX13" s="37"/>
      <c r="AY13" s="37">
        <v>19.899999999999999</v>
      </c>
      <c r="AZ13" s="37">
        <v>10.4</v>
      </c>
      <c r="BA13" s="37">
        <v>28</v>
      </c>
      <c r="BB13" s="37">
        <v>0.3</v>
      </c>
      <c r="BC13" s="37"/>
      <c r="BD13" s="37">
        <v>2.31</v>
      </c>
      <c r="BE13" s="45"/>
      <c r="BF13" s="45"/>
      <c r="BU13" s="25"/>
      <c r="BV13" s="25"/>
      <c r="BW13" s="25"/>
      <c r="BX13" s="25"/>
      <c r="BY13" s="25"/>
    </row>
    <row r="14" spans="1:77" ht="17.100000000000001" customHeight="1">
      <c r="A14" s="103" t="s">
        <v>456</v>
      </c>
      <c r="B14" s="103"/>
      <c r="C14" s="103"/>
      <c r="D14" s="30" t="s">
        <v>460</v>
      </c>
      <c r="E14" s="36">
        <v>60</v>
      </c>
      <c r="F14" s="36">
        <v>59</v>
      </c>
      <c r="G14" s="36">
        <v>1</v>
      </c>
      <c r="H14" s="36">
        <v>1</v>
      </c>
      <c r="I14" s="30">
        <v>3.1</v>
      </c>
      <c r="J14" s="30">
        <v>8</v>
      </c>
      <c r="K14" s="57">
        <f t="shared" si="2"/>
        <v>1.0169491525423728</v>
      </c>
      <c r="L14" s="30">
        <v>300.3</v>
      </c>
      <c r="M14" s="36"/>
      <c r="N14" s="36">
        <v>18.350000000000001</v>
      </c>
      <c r="O14" s="36">
        <v>5</v>
      </c>
      <c r="P14" s="36">
        <f>J14/H14</f>
        <v>8</v>
      </c>
      <c r="Q14" s="36">
        <f>I14^2/(H14*J14)</f>
        <v>1.2012500000000002</v>
      </c>
      <c r="R14" s="46"/>
      <c r="S14" s="36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102"/>
      <c r="AM14" s="102"/>
      <c r="AN14" s="102"/>
      <c r="AO14" s="37" t="s">
        <v>392</v>
      </c>
      <c r="AP14" s="37"/>
      <c r="AQ14" s="37"/>
      <c r="AR14" s="37">
        <v>3.2</v>
      </c>
      <c r="AS14" s="37"/>
      <c r="AT14" s="37"/>
      <c r="AU14" s="37"/>
      <c r="AV14" s="37"/>
      <c r="AW14" s="37"/>
      <c r="AX14" s="37"/>
      <c r="AY14" s="37">
        <v>20.8</v>
      </c>
      <c r="AZ14" s="37">
        <v>8.6999999999999993</v>
      </c>
      <c r="BA14" s="37">
        <v>35</v>
      </c>
      <c r="BB14" s="37">
        <v>3.9</v>
      </c>
      <c r="BC14" s="37"/>
      <c r="BD14" s="37">
        <v>2.37</v>
      </c>
      <c r="BE14" s="45"/>
      <c r="BF14" s="45"/>
      <c r="BU14" s="25"/>
      <c r="BV14" s="25"/>
      <c r="BW14" s="25"/>
      <c r="BX14" s="25"/>
      <c r="BY14" s="25"/>
    </row>
    <row r="15" spans="1:77" ht="17.100000000000001" customHeight="1">
      <c r="A15" s="103" t="s">
        <v>534</v>
      </c>
      <c r="B15" s="103"/>
      <c r="C15" s="103"/>
      <c r="D15" s="30" t="s">
        <v>108</v>
      </c>
      <c r="E15" s="30">
        <v>41</v>
      </c>
      <c r="F15" s="30">
        <v>58</v>
      </c>
      <c r="G15" s="30">
        <v>1</v>
      </c>
      <c r="H15" s="30"/>
      <c r="I15" s="30"/>
      <c r="J15" s="30"/>
      <c r="K15" s="57">
        <f t="shared" si="2"/>
        <v>0.7068965517241379</v>
      </c>
      <c r="L15" s="30">
        <v>286.5</v>
      </c>
      <c r="M15" s="36"/>
      <c r="N15" s="36">
        <v>18.73</v>
      </c>
      <c r="O15" s="36">
        <v>7.95</v>
      </c>
      <c r="P15" s="36"/>
      <c r="Q15" s="36"/>
      <c r="R15" s="46"/>
      <c r="S15" s="36"/>
      <c r="T15" s="45"/>
      <c r="U15" s="45"/>
      <c r="V15" s="45"/>
      <c r="W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102" t="s">
        <v>457</v>
      </c>
      <c r="AM15" s="102"/>
      <c r="AN15" s="102"/>
      <c r="AO15" s="37" t="s">
        <v>243</v>
      </c>
      <c r="AP15" s="37">
        <v>48</v>
      </c>
      <c r="AQ15" s="37">
        <v>51</v>
      </c>
      <c r="AR15" s="37">
        <v>1</v>
      </c>
      <c r="AS15" s="37">
        <v>0.4</v>
      </c>
      <c r="AT15" s="37">
        <v>0.8</v>
      </c>
      <c r="AU15" s="37">
        <v>7</v>
      </c>
      <c r="AV15" s="37">
        <f t="shared" ref="AV15:AV22" si="8">AP15/AQ15</f>
        <v>0.94117647058823528</v>
      </c>
      <c r="AW15" s="37">
        <v>164.84453121664805</v>
      </c>
      <c r="AX15" s="37"/>
      <c r="AY15" s="37">
        <v>19.02</v>
      </c>
      <c r="AZ15" s="37">
        <v>9.4</v>
      </c>
      <c r="BA15" s="37">
        <f>AU15/AS15</f>
        <v>17.5</v>
      </c>
      <c r="BB15" s="37">
        <f>AT15^2/(AU15*AS15)</f>
        <v>0.22857142857142859</v>
      </c>
      <c r="BC15" s="37">
        <v>1.0211999999999998E-5</v>
      </c>
      <c r="BD15" s="37"/>
      <c r="BE15" s="45"/>
      <c r="BF15" s="45"/>
      <c r="BU15" s="25"/>
      <c r="BV15" s="25"/>
      <c r="BW15" s="25"/>
      <c r="BX15" s="25"/>
      <c r="BY15" s="25"/>
    </row>
    <row r="16" spans="1:77" ht="48" customHeight="1">
      <c r="A16" s="103" t="s">
        <v>189</v>
      </c>
      <c r="B16" s="103"/>
      <c r="C16" s="103"/>
      <c r="D16" s="30" t="s">
        <v>237</v>
      </c>
      <c r="E16" s="30">
        <v>48</v>
      </c>
      <c r="F16" s="30">
        <v>48</v>
      </c>
      <c r="G16" s="30">
        <v>4</v>
      </c>
      <c r="H16" s="30"/>
      <c r="I16" s="30"/>
      <c r="J16" s="30"/>
      <c r="K16" s="57">
        <f t="shared" si="2"/>
        <v>1</v>
      </c>
      <c r="L16" s="30">
        <v>251</v>
      </c>
      <c r="M16" s="36"/>
      <c r="N16" s="36">
        <v>21.3</v>
      </c>
      <c r="O16" s="36">
        <v>6</v>
      </c>
      <c r="P16" s="30">
        <v>5</v>
      </c>
      <c r="Q16" s="30">
        <v>0.98</v>
      </c>
      <c r="R16" s="46"/>
      <c r="S16" s="36"/>
      <c r="T16" s="45"/>
      <c r="U16" s="45"/>
      <c r="V16" s="45"/>
      <c r="W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102" t="s">
        <v>358</v>
      </c>
      <c r="AM16" s="102"/>
      <c r="AN16" s="102"/>
      <c r="AO16" s="37" t="s">
        <v>462</v>
      </c>
      <c r="AP16" s="37">
        <v>71</v>
      </c>
      <c r="AQ16" s="37">
        <v>26.2</v>
      </c>
      <c r="AR16" s="37">
        <v>2.8</v>
      </c>
      <c r="AS16" s="37">
        <v>0.28999999999999998</v>
      </c>
      <c r="AT16" s="37">
        <v>0.2</v>
      </c>
      <c r="AU16" s="37">
        <v>16.510000000000002</v>
      </c>
      <c r="AV16" s="37">
        <f t="shared" si="8"/>
        <v>2.7099236641221376</v>
      </c>
      <c r="AW16" s="37">
        <v>272.89999999999998</v>
      </c>
      <c r="AX16" s="37">
        <v>169</v>
      </c>
      <c r="AY16" s="37"/>
      <c r="AZ16" s="37"/>
      <c r="BA16" s="35">
        <v>52.95</v>
      </c>
      <c r="BB16" s="35">
        <v>4.71</v>
      </c>
      <c r="BC16" s="37">
        <v>1.0499999999999999E-6</v>
      </c>
      <c r="BD16" s="37"/>
      <c r="BE16" s="45"/>
      <c r="BF16" s="45"/>
      <c r="BG16" s="45"/>
      <c r="BH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31"/>
      <c r="BU16" s="25"/>
      <c r="BV16" s="25"/>
      <c r="BW16" s="25"/>
      <c r="BX16" s="25"/>
      <c r="BY16" s="25"/>
    </row>
    <row r="17" spans="1:77" ht="17.100000000000001" customHeight="1">
      <c r="A17" s="103" t="s">
        <v>190</v>
      </c>
      <c r="B17" s="103"/>
      <c r="C17" s="103"/>
      <c r="D17" s="30" t="s">
        <v>191</v>
      </c>
      <c r="E17" s="30">
        <v>20</v>
      </c>
      <c r="F17" s="30">
        <v>78</v>
      </c>
      <c r="G17" s="30">
        <v>2</v>
      </c>
      <c r="H17" s="30"/>
      <c r="I17" s="30"/>
      <c r="J17" s="30"/>
      <c r="K17" s="57">
        <f t="shared" si="2"/>
        <v>0.25641025641025639</v>
      </c>
      <c r="L17" s="30">
        <v>390</v>
      </c>
      <c r="M17" s="36"/>
      <c r="N17" s="36">
        <v>18.7</v>
      </c>
      <c r="O17" s="36">
        <v>5</v>
      </c>
      <c r="P17" s="36"/>
      <c r="Q17" s="36"/>
      <c r="R17" s="46"/>
      <c r="S17" s="36">
        <v>2.39</v>
      </c>
      <c r="T17" s="45"/>
      <c r="U17" s="45"/>
      <c r="V17" s="45"/>
      <c r="W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102" t="s">
        <v>364</v>
      </c>
      <c r="AM17" s="102"/>
      <c r="AN17" s="102"/>
      <c r="AO17" s="37" t="s">
        <v>370</v>
      </c>
      <c r="AP17" s="37">
        <v>45</v>
      </c>
      <c r="AQ17" s="37">
        <v>45</v>
      </c>
      <c r="AR17" s="37">
        <v>10</v>
      </c>
      <c r="AS17" s="37">
        <v>0.11</v>
      </c>
      <c r="AT17" s="37">
        <v>0.6</v>
      </c>
      <c r="AU17" s="37">
        <v>6.5</v>
      </c>
      <c r="AV17" s="37">
        <f t="shared" si="8"/>
        <v>1</v>
      </c>
      <c r="AW17" s="37">
        <v>295</v>
      </c>
      <c r="AX17" s="37">
        <v>148</v>
      </c>
      <c r="AY17" s="37">
        <v>20.2</v>
      </c>
      <c r="AZ17" s="37">
        <v>9.5</v>
      </c>
      <c r="BA17" s="37">
        <f>AU17/AS17</f>
        <v>59.090909090909093</v>
      </c>
      <c r="BB17" s="37">
        <f>AT17^2/(AU17*AS17)</f>
        <v>0.50349650349650354</v>
      </c>
      <c r="BC17" s="37"/>
      <c r="BD17" s="37"/>
      <c r="BE17" s="45"/>
      <c r="BF17" s="45"/>
      <c r="BG17" s="45"/>
      <c r="BH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31"/>
      <c r="BU17" s="25"/>
      <c r="BV17" s="25"/>
      <c r="BW17" s="25"/>
      <c r="BX17" s="25"/>
      <c r="BY17" s="25"/>
    </row>
    <row r="18" spans="1:77" ht="17.100000000000001" customHeight="1">
      <c r="A18" s="103" t="s">
        <v>554</v>
      </c>
      <c r="B18" s="103"/>
      <c r="C18" s="103"/>
      <c r="D18" s="30" t="s">
        <v>191</v>
      </c>
      <c r="E18" s="30">
        <v>46</v>
      </c>
      <c r="F18" s="30">
        <v>43</v>
      </c>
      <c r="G18" s="30">
        <v>11</v>
      </c>
      <c r="H18" s="30"/>
      <c r="I18" s="30"/>
      <c r="J18" s="30"/>
      <c r="K18" s="57">
        <f t="shared" si="2"/>
        <v>1.069767441860465</v>
      </c>
      <c r="L18" s="30">
        <v>309</v>
      </c>
      <c r="M18" s="36">
        <v>22</v>
      </c>
      <c r="N18" s="36">
        <v>21.2</v>
      </c>
      <c r="O18" s="36">
        <v>7.5</v>
      </c>
      <c r="P18" s="36"/>
      <c r="Q18" s="36"/>
      <c r="R18" s="46"/>
      <c r="S18" s="36"/>
      <c r="T18" s="45"/>
      <c r="U18" s="45"/>
      <c r="V18" s="45"/>
      <c r="W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102"/>
      <c r="AM18" s="102"/>
      <c r="AN18" s="102"/>
      <c r="AO18" s="37" t="s">
        <v>371</v>
      </c>
      <c r="AP18" s="37">
        <v>40</v>
      </c>
      <c r="AQ18" s="37">
        <v>55</v>
      </c>
      <c r="AR18" s="37">
        <v>5</v>
      </c>
      <c r="AS18" s="37">
        <v>0.11</v>
      </c>
      <c r="AT18" s="37">
        <v>0.28000000000000003</v>
      </c>
      <c r="AU18" s="37">
        <v>5</v>
      </c>
      <c r="AV18" s="37">
        <f t="shared" si="8"/>
        <v>0.72727272727272729</v>
      </c>
      <c r="AW18" s="37">
        <v>220</v>
      </c>
      <c r="AX18" s="37">
        <v>144</v>
      </c>
      <c r="AY18" s="37">
        <v>20.100000000000001</v>
      </c>
      <c r="AZ18" s="37">
        <v>9.5</v>
      </c>
      <c r="BA18" s="37">
        <f>AU18/AS18</f>
        <v>45.454545454545453</v>
      </c>
      <c r="BB18" s="37">
        <f>AT18^2/(AU18*AS18)</f>
        <v>0.14254545454545456</v>
      </c>
      <c r="BC18" s="37"/>
      <c r="BD18" s="37"/>
      <c r="BE18" s="45"/>
      <c r="BF18" s="45"/>
      <c r="BG18" s="45"/>
      <c r="BH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31"/>
      <c r="BU18" s="25"/>
      <c r="BV18" s="25"/>
      <c r="BW18" s="25"/>
      <c r="BX18" s="25"/>
      <c r="BY18" s="25"/>
    </row>
    <row r="19" spans="1:77" ht="15.95" customHeight="1">
      <c r="A19" s="103" t="s">
        <v>563</v>
      </c>
      <c r="B19" s="103"/>
      <c r="C19" s="103"/>
      <c r="D19" s="30" t="s">
        <v>185</v>
      </c>
      <c r="E19" s="30">
        <v>40</v>
      </c>
      <c r="F19" s="30">
        <v>52</v>
      </c>
      <c r="G19" s="30">
        <v>8</v>
      </c>
      <c r="H19" s="30"/>
      <c r="I19" s="30"/>
      <c r="J19" s="30"/>
      <c r="K19" s="57">
        <f t="shared" si="2"/>
        <v>0.76923076923076927</v>
      </c>
      <c r="L19" s="30">
        <v>257</v>
      </c>
      <c r="M19" s="36">
        <v>19</v>
      </c>
      <c r="N19" s="36">
        <v>20.04</v>
      </c>
      <c r="O19" s="36">
        <v>4.9000000000000004</v>
      </c>
      <c r="P19" s="36"/>
      <c r="Q19" s="36"/>
      <c r="R19" s="46"/>
      <c r="S19" s="36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102" t="s">
        <v>464</v>
      </c>
      <c r="AM19" s="102"/>
      <c r="AN19" s="102"/>
      <c r="AO19" s="37" t="s">
        <v>6</v>
      </c>
      <c r="AP19" s="37">
        <v>55</v>
      </c>
      <c r="AQ19" s="37">
        <v>37</v>
      </c>
      <c r="AR19" s="37">
        <v>8</v>
      </c>
      <c r="AS19" s="37">
        <v>0.23</v>
      </c>
      <c r="AT19" s="37">
        <v>2.5</v>
      </c>
      <c r="AU19" s="37">
        <v>7.5</v>
      </c>
      <c r="AV19" s="37">
        <f t="shared" si="8"/>
        <v>1.4864864864864864</v>
      </c>
      <c r="AW19" s="37">
        <v>188</v>
      </c>
      <c r="AX19" s="37">
        <v>58</v>
      </c>
      <c r="AY19" s="37">
        <v>20</v>
      </c>
      <c r="AZ19" s="37">
        <v>9.3000000000000007</v>
      </c>
      <c r="BA19" s="37">
        <f>AU19/AS19</f>
        <v>32.608695652173914</v>
      </c>
      <c r="BB19" s="37">
        <f>AT19^2/(AU19*AS19)</f>
        <v>3.6231884057971011</v>
      </c>
      <c r="BC19" s="37"/>
      <c r="BD19" s="35">
        <v>2.41</v>
      </c>
      <c r="BE19" s="45"/>
      <c r="BF19" s="45"/>
      <c r="BG19" s="45"/>
      <c r="BH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31"/>
      <c r="BU19" s="25"/>
      <c r="BV19" s="25"/>
      <c r="BW19" s="25"/>
      <c r="BX19" s="25"/>
      <c r="BY19" s="25"/>
    </row>
    <row r="20" spans="1:77" ht="17.100000000000001" customHeight="1">
      <c r="A20" s="103" t="s">
        <v>555</v>
      </c>
      <c r="B20" s="103"/>
      <c r="C20" s="103"/>
      <c r="D20" s="30" t="s">
        <v>191</v>
      </c>
      <c r="E20" s="30">
        <v>46</v>
      </c>
      <c r="F20" s="30">
        <v>43</v>
      </c>
      <c r="G20" s="30">
        <v>11</v>
      </c>
      <c r="H20" s="30"/>
      <c r="I20" s="30"/>
      <c r="J20" s="30"/>
      <c r="K20" s="57">
        <f t="shared" si="2"/>
        <v>1.069767441860465</v>
      </c>
      <c r="L20" s="30">
        <v>310</v>
      </c>
      <c r="M20" s="36"/>
      <c r="N20" s="36">
        <v>21.2</v>
      </c>
      <c r="O20" s="36">
        <v>7.5</v>
      </c>
      <c r="P20" s="36"/>
      <c r="Q20" s="36"/>
      <c r="R20" s="46"/>
      <c r="S20" s="36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102" t="s">
        <v>417</v>
      </c>
      <c r="AM20" s="102"/>
      <c r="AN20" s="102"/>
      <c r="AO20" s="37" t="s">
        <v>191</v>
      </c>
      <c r="AP20" s="37">
        <v>51</v>
      </c>
      <c r="AQ20" s="37">
        <v>47.2</v>
      </c>
      <c r="AR20" s="37">
        <v>1.8</v>
      </c>
      <c r="AS20" s="37">
        <v>0.17</v>
      </c>
      <c r="AT20" s="37">
        <v>1.2</v>
      </c>
      <c r="AU20" s="37">
        <v>7</v>
      </c>
      <c r="AV20" s="37">
        <f t="shared" si="8"/>
        <v>1.0805084745762712</v>
      </c>
      <c r="AW20" s="37">
        <v>370</v>
      </c>
      <c r="AX20" s="37"/>
      <c r="AY20" s="37">
        <v>20.9</v>
      </c>
      <c r="AZ20" s="37">
        <v>6.1</v>
      </c>
      <c r="BA20" s="35">
        <v>41.67</v>
      </c>
      <c r="BB20" s="35">
        <v>1.25</v>
      </c>
      <c r="BC20" s="37">
        <v>3.0000000000000004E-5</v>
      </c>
      <c r="BD20" s="35">
        <v>2.41</v>
      </c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31"/>
      <c r="BU20" s="25"/>
      <c r="BV20" s="25"/>
      <c r="BW20" s="25"/>
      <c r="BX20" s="25"/>
      <c r="BY20" s="25"/>
    </row>
    <row r="21" spans="1:77" ht="15.95" customHeight="1">
      <c r="A21" s="103" t="s">
        <v>232</v>
      </c>
      <c r="B21" s="103"/>
      <c r="C21" s="103"/>
      <c r="D21" s="30" t="s">
        <v>246</v>
      </c>
      <c r="E21" s="36"/>
      <c r="F21" s="36"/>
      <c r="G21" s="30">
        <v>0.7</v>
      </c>
      <c r="H21" s="30">
        <v>0.35</v>
      </c>
      <c r="I21" s="30"/>
      <c r="J21" s="30"/>
      <c r="K21" s="57"/>
      <c r="L21" s="30">
        <v>255</v>
      </c>
      <c r="M21" s="36"/>
      <c r="N21" s="36">
        <v>20.7</v>
      </c>
      <c r="O21" s="36">
        <v>5.7</v>
      </c>
      <c r="P21" s="36">
        <v>9</v>
      </c>
      <c r="Q21" s="36">
        <v>0.7</v>
      </c>
      <c r="R21" s="46"/>
      <c r="S21" s="36">
        <v>2.23</v>
      </c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102" t="s">
        <v>547</v>
      </c>
      <c r="AM21" s="102"/>
      <c r="AN21" s="102"/>
      <c r="AO21" s="37" t="s">
        <v>423</v>
      </c>
      <c r="AP21" s="37">
        <v>61.7</v>
      </c>
      <c r="AQ21" s="37">
        <v>34.9</v>
      </c>
      <c r="AR21" s="37">
        <v>3.4</v>
      </c>
      <c r="AS21" s="37"/>
      <c r="AT21" s="37"/>
      <c r="AU21" s="37"/>
      <c r="AV21" s="37">
        <f t="shared" si="8"/>
        <v>1.7679083094555876</v>
      </c>
      <c r="AW21" s="37">
        <v>127.37707517112</v>
      </c>
      <c r="AX21" s="37"/>
      <c r="AY21" s="37">
        <v>19.309999999999999</v>
      </c>
      <c r="AZ21" s="37">
        <v>11.3</v>
      </c>
      <c r="BA21" s="35">
        <v>34.49</v>
      </c>
      <c r="BB21" s="35">
        <v>1.75</v>
      </c>
      <c r="BC21" s="55">
        <v>2.667E-6</v>
      </c>
      <c r="BD21" s="35">
        <v>2.64</v>
      </c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31"/>
      <c r="BU21" s="25"/>
      <c r="BV21" s="25"/>
      <c r="BW21" s="25"/>
      <c r="BX21" s="25"/>
      <c r="BY21" s="25"/>
    </row>
    <row r="22" spans="1:77">
      <c r="A22" s="103"/>
      <c r="B22" s="103"/>
      <c r="C22" s="103"/>
      <c r="D22" s="30" t="s">
        <v>237</v>
      </c>
      <c r="E22" s="36"/>
      <c r="F22" s="36"/>
      <c r="G22" s="30">
        <v>1</v>
      </c>
      <c r="H22" s="30">
        <v>0.72</v>
      </c>
      <c r="I22" s="30"/>
      <c r="J22" s="30"/>
      <c r="K22" s="57"/>
      <c r="L22" s="30">
        <v>345</v>
      </c>
      <c r="M22" s="36"/>
      <c r="N22" s="36">
        <v>20.3</v>
      </c>
      <c r="O22" s="36">
        <v>8.1</v>
      </c>
      <c r="P22" s="36">
        <v>11</v>
      </c>
      <c r="Q22" s="36">
        <v>1.1000000000000001</v>
      </c>
      <c r="R22" s="46"/>
      <c r="S22" s="36">
        <v>2.34</v>
      </c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102"/>
      <c r="AM22" s="102"/>
      <c r="AN22" s="102"/>
      <c r="AO22" s="37" t="s">
        <v>424</v>
      </c>
      <c r="AP22" s="37">
        <v>38.299999999999997</v>
      </c>
      <c r="AQ22" s="37">
        <v>54.6</v>
      </c>
      <c r="AR22" s="37">
        <v>7.1</v>
      </c>
      <c r="AS22" s="37"/>
      <c r="AT22" s="37"/>
      <c r="AU22" s="37"/>
      <c r="AV22" s="37">
        <f t="shared" si="8"/>
        <v>0.70146520146520142</v>
      </c>
      <c r="AW22" s="37">
        <v>123.38589253967</v>
      </c>
      <c r="AX22" s="37"/>
      <c r="AY22" s="37">
        <v>19.100000000000001</v>
      </c>
      <c r="AZ22" s="37">
        <v>11.1</v>
      </c>
      <c r="BA22" s="35">
        <v>33.93</v>
      </c>
      <c r="BB22" s="35">
        <v>1.1200000000000001</v>
      </c>
      <c r="BC22" s="55">
        <v>4.8513999999999998E-6</v>
      </c>
      <c r="BD22" s="35">
        <v>2.64</v>
      </c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31"/>
      <c r="BU22" s="25"/>
      <c r="BV22" s="25"/>
      <c r="BW22" s="25"/>
      <c r="BX22" s="25"/>
      <c r="BY22" s="25"/>
    </row>
    <row r="23" spans="1:77" ht="33" customHeight="1">
      <c r="A23" s="103"/>
      <c r="B23" s="103"/>
      <c r="C23" s="103"/>
      <c r="D23" s="30" t="s">
        <v>27</v>
      </c>
      <c r="E23" s="36"/>
      <c r="F23" s="36"/>
      <c r="G23" s="30">
        <v>0.7</v>
      </c>
      <c r="H23" s="30">
        <v>1</v>
      </c>
      <c r="I23" s="30"/>
      <c r="J23" s="30"/>
      <c r="K23" s="57"/>
      <c r="L23" s="30">
        <v>280</v>
      </c>
      <c r="M23" s="36"/>
      <c r="N23" s="36">
        <v>20.399999999999999</v>
      </c>
      <c r="O23" s="36">
        <v>6.5</v>
      </c>
      <c r="P23" s="36">
        <v>6</v>
      </c>
      <c r="Q23" s="36">
        <v>1.3</v>
      </c>
      <c r="R23" s="46"/>
      <c r="S23" s="36">
        <v>2.37</v>
      </c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103" t="s">
        <v>564</v>
      </c>
      <c r="AM23" s="103"/>
      <c r="AN23" s="103"/>
      <c r="AO23" s="37" t="s">
        <v>626</v>
      </c>
      <c r="AP23" s="37">
        <v>93.4</v>
      </c>
      <c r="AQ23" s="37">
        <v>5.8</v>
      </c>
      <c r="AR23" s="37">
        <v>0.8</v>
      </c>
      <c r="AS23" s="37"/>
      <c r="AT23" s="37"/>
      <c r="AU23" s="37"/>
      <c r="AV23" s="37"/>
      <c r="AW23" s="37"/>
      <c r="AX23" s="37"/>
      <c r="AY23" s="37">
        <v>19</v>
      </c>
      <c r="AZ23" s="37">
        <v>10.9</v>
      </c>
      <c r="BA23" s="35">
        <v>2.1</v>
      </c>
      <c r="BB23" s="35">
        <v>1.1000000000000001</v>
      </c>
      <c r="BC23" s="37"/>
      <c r="BD23" s="35">
        <v>2.44</v>
      </c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31"/>
      <c r="BU23" s="25"/>
      <c r="BV23" s="25"/>
      <c r="BW23" s="25"/>
      <c r="BX23" s="25"/>
      <c r="BY23" s="25"/>
    </row>
    <row r="24" spans="1:77" ht="15.95" customHeight="1">
      <c r="A24" s="103" t="s">
        <v>560</v>
      </c>
      <c r="B24" s="103"/>
      <c r="C24" s="103"/>
      <c r="D24" s="30" t="s">
        <v>253</v>
      </c>
      <c r="E24" s="30">
        <v>51</v>
      </c>
      <c r="F24" s="30">
        <v>48.6</v>
      </c>
      <c r="G24" s="30">
        <v>0.4</v>
      </c>
      <c r="H24" s="30">
        <v>0.6</v>
      </c>
      <c r="I24" s="30">
        <v>2</v>
      </c>
      <c r="J24" s="30">
        <v>7</v>
      </c>
      <c r="K24" s="57">
        <f t="shared" si="2"/>
        <v>1.0493827160493827</v>
      </c>
      <c r="L24" s="30">
        <v>380</v>
      </c>
      <c r="M24" s="36"/>
      <c r="N24" s="36">
        <v>20.82</v>
      </c>
      <c r="O24" s="36">
        <v>5.5</v>
      </c>
      <c r="P24" s="36">
        <v>11.7</v>
      </c>
      <c r="Q24" s="36">
        <v>0.95</v>
      </c>
      <c r="R24" s="46"/>
      <c r="S24" s="36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103"/>
      <c r="AM24" s="103"/>
      <c r="AN24" s="103"/>
      <c r="AO24" s="37" t="s">
        <v>627</v>
      </c>
      <c r="AP24" s="37">
        <v>68.8</v>
      </c>
      <c r="AQ24" s="37">
        <v>31.1</v>
      </c>
      <c r="AR24" s="37">
        <v>0.1</v>
      </c>
      <c r="AS24" s="37"/>
      <c r="AT24" s="37"/>
      <c r="AU24" s="37"/>
      <c r="AV24" s="37"/>
      <c r="AW24" s="37"/>
      <c r="AX24" s="37"/>
      <c r="AY24" s="37">
        <v>19.7</v>
      </c>
      <c r="AZ24" s="37">
        <v>14.4</v>
      </c>
      <c r="BA24" s="35">
        <v>32</v>
      </c>
      <c r="BB24" s="35">
        <v>3.6</v>
      </c>
      <c r="BC24" s="37"/>
      <c r="BD24" s="35">
        <v>2.41</v>
      </c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31"/>
      <c r="BU24" s="25"/>
      <c r="BV24" s="25"/>
      <c r="BW24" s="25"/>
      <c r="BX24" s="25"/>
      <c r="BY24" s="25"/>
    </row>
    <row r="25" spans="1:77" ht="15.95" customHeight="1">
      <c r="A25" s="103" t="s">
        <v>358</v>
      </c>
      <c r="B25" s="103"/>
      <c r="C25" s="103"/>
      <c r="D25" s="30" t="s">
        <v>463</v>
      </c>
      <c r="E25" s="36">
        <v>49</v>
      </c>
      <c r="F25" s="36">
        <v>50.9</v>
      </c>
      <c r="G25" s="36">
        <v>0.1</v>
      </c>
      <c r="H25" s="30">
        <v>0.51600000000000001</v>
      </c>
      <c r="I25" s="30">
        <v>0.08</v>
      </c>
      <c r="J25" s="30">
        <v>5.5</v>
      </c>
      <c r="K25" s="57">
        <f t="shared" si="2"/>
        <v>0.96267190569744598</v>
      </c>
      <c r="L25" s="30">
        <v>268</v>
      </c>
      <c r="M25" s="36">
        <v>18</v>
      </c>
      <c r="N25" s="36"/>
      <c r="O25" s="36"/>
      <c r="P25" s="30">
        <v>10.85</v>
      </c>
      <c r="Q25" s="30">
        <v>1.22</v>
      </c>
      <c r="R25" s="46">
        <v>4.8649999999999997E-5</v>
      </c>
      <c r="S25" s="36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103"/>
      <c r="AM25" s="103"/>
      <c r="AN25" s="103"/>
      <c r="AO25" s="37" t="s">
        <v>628</v>
      </c>
      <c r="AP25" s="37">
        <v>48.8</v>
      </c>
      <c r="AQ25" s="37">
        <v>51.1</v>
      </c>
      <c r="AR25" s="37">
        <v>0.1</v>
      </c>
      <c r="AS25" s="37"/>
      <c r="AT25" s="37"/>
      <c r="AU25" s="37"/>
      <c r="AV25" s="37"/>
      <c r="AW25" s="37"/>
      <c r="AX25" s="37"/>
      <c r="AY25" s="37">
        <v>19</v>
      </c>
      <c r="AZ25" s="37">
        <v>14.8</v>
      </c>
      <c r="BA25" s="35">
        <v>7.9</v>
      </c>
      <c r="BB25" s="35">
        <v>0.6</v>
      </c>
      <c r="BC25" s="37"/>
      <c r="BD25" s="35">
        <v>2.33</v>
      </c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31"/>
      <c r="BU25" s="25"/>
      <c r="BV25" s="25"/>
      <c r="BW25" s="25"/>
      <c r="BX25" s="25"/>
      <c r="BY25" s="25"/>
    </row>
    <row r="26" spans="1:77" ht="15.95" customHeight="1">
      <c r="A26" s="103" t="s">
        <v>187</v>
      </c>
      <c r="B26" s="103"/>
      <c r="C26" s="103"/>
      <c r="D26" s="30" t="s">
        <v>188</v>
      </c>
      <c r="E26" s="30">
        <v>67</v>
      </c>
      <c r="F26" s="30">
        <v>32</v>
      </c>
      <c r="G26" s="30">
        <v>1</v>
      </c>
      <c r="H26" s="30">
        <v>0.45</v>
      </c>
      <c r="I26" s="30">
        <v>4.9000000000000004</v>
      </c>
      <c r="J26" s="30">
        <v>10.4</v>
      </c>
      <c r="K26" s="57">
        <f t="shared" si="2"/>
        <v>2.09375</v>
      </c>
      <c r="L26" s="30">
        <v>200</v>
      </c>
      <c r="M26" s="36"/>
      <c r="N26" s="36"/>
      <c r="O26" s="36"/>
      <c r="P26" s="36">
        <f>J26/H26</f>
        <v>23.111111111111111</v>
      </c>
      <c r="Q26" s="36">
        <f>I26^2/(H26*J26)</f>
        <v>5.1303418803418808</v>
      </c>
      <c r="R26" s="46"/>
      <c r="S26" s="36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103"/>
      <c r="AM26" s="103"/>
      <c r="AN26" s="103"/>
      <c r="AO26" s="37" t="s">
        <v>629</v>
      </c>
      <c r="AP26" s="37">
        <v>82</v>
      </c>
      <c r="AQ26" s="37">
        <v>17.8</v>
      </c>
      <c r="AR26" s="37">
        <v>0.2</v>
      </c>
      <c r="AS26" s="37"/>
      <c r="AT26" s="37"/>
      <c r="AU26" s="37"/>
      <c r="AV26" s="37"/>
      <c r="AW26" s="37"/>
      <c r="AX26" s="37"/>
      <c r="AY26" s="37">
        <v>18.399999999999999</v>
      </c>
      <c r="AZ26" s="37">
        <v>14.3</v>
      </c>
      <c r="BA26" s="35">
        <v>7.6</v>
      </c>
      <c r="BB26" s="35">
        <v>1.8</v>
      </c>
      <c r="BC26" s="37"/>
      <c r="BD26" s="35">
        <v>2.36</v>
      </c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31"/>
      <c r="BU26" s="25"/>
      <c r="BV26" s="25"/>
      <c r="BW26" s="25"/>
      <c r="BX26" s="25"/>
      <c r="BY26" s="25"/>
    </row>
    <row r="27" spans="1:77" ht="15.95" customHeight="1">
      <c r="A27" s="103" t="s">
        <v>546</v>
      </c>
      <c r="B27" s="103"/>
      <c r="C27" s="103"/>
      <c r="D27" s="36" t="s">
        <v>130</v>
      </c>
      <c r="E27" s="36">
        <v>45</v>
      </c>
      <c r="F27" s="36">
        <v>46.5</v>
      </c>
      <c r="G27" s="36">
        <v>8.5</v>
      </c>
      <c r="H27" s="36">
        <v>0.127</v>
      </c>
      <c r="I27" s="36">
        <v>0.88900000000000001</v>
      </c>
      <c r="J27" s="36">
        <v>5.08</v>
      </c>
      <c r="K27" s="57">
        <f t="shared" si="2"/>
        <v>0.967741935483871</v>
      </c>
      <c r="L27" s="36"/>
      <c r="M27" s="36">
        <v>21</v>
      </c>
      <c r="N27" s="36">
        <v>20.260000000000002</v>
      </c>
      <c r="O27" s="36">
        <v>5.6</v>
      </c>
      <c r="P27" s="36">
        <f>J27/H27</f>
        <v>40</v>
      </c>
      <c r="Q27" s="36">
        <f>I27^2/(H27*J27)</f>
        <v>1.2249999999999999</v>
      </c>
      <c r="R27" s="46"/>
      <c r="S27" s="36">
        <v>2.4700000000000002</v>
      </c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103"/>
      <c r="AM27" s="103"/>
      <c r="AN27" s="103"/>
      <c r="AO27" s="37" t="s">
        <v>630</v>
      </c>
      <c r="AP27" s="37">
        <v>94.1</v>
      </c>
      <c r="AQ27" s="37">
        <v>4.9000000000000004</v>
      </c>
      <c r="AR27" s="37">
        <v>1</v>
      </c>
      <c r="AS27" s="37"/>
      <c r="AT27" s="37"/>
      <c r="AU27" s="37"/>
      <c r="AV27" s="37"/>
      <c r="AW27" s="37"/>
      <c r="AX27" s="37"/>
      <c r="AY27" s="37">
        <v>18.3</v>
      </c>
      <c r="AZ27" s="37">
        <v>12.6</v>
      </c>
      <c r="BA27" s="35">
        <v>2.1</v>
      </c>
      <c r="BB27" s="35">
        <v>1.4</v>
      </c>
      <c r="BC27" s="37"/>
      <c r="BD27" s="35">
        <v>2.12</v>
      </c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31"/>
      <c r="BU27" s="25"/>
      <c r="BV27" s="25"/>
      <c r="BW27" s="25"/>
      <c r="BX27" s="25"/>
      <c r="BY27" s="25"/>
    </row>
    <row r="28" spans="1:77" ht="15.95" customHeight="1">
      <c r="A28" s="103"/>
      <c r="B28" s="103"/>
      <c r="C28" s="103"/>
      <c r="D28" s="36" t="s">
        <v>259</v>
      </c>
      <c r="E28" s="36">
        <v>45</v>
      </c>
      <c r="F28" s="36">
        <v>54</v>
      </c>
      <c r="G28" s="36">
        <v>1</v>
      </c>
      <c r="H28" s="36">
        <v>0.50800000000000001</v>
      </c>
      <c r="I28" s="36">
        <v>1.651</v>
      </c>
      <c r="J28" s="36">
        <v>4.8259999999999996</v>
      </c>
      <c r="K28" s="57">
        <f t="shared" si="2"/>
        <v>0.83333333333333337</v>
      </c>
      <c r="L28" s="36"/>
      <c r="M28" s="36">
        <v>22</v>
      </c>
      <c r="N28" s="36">
        <v>18.22</v>
      </c>
      <c r="O28" s="36">
        <v>5.75</v>
      </c>
      <c r="P28" s="36">
        <f>J28/H28</f>
        <v>9.5</v>
      </c>
      <c r="Q28" s="36">
        <f>I28^2/(H28*J28)</f>
        <v>1.111842105263158</v>
      </c>
      <c r="R28" s="46"/>
      <c r="S28" s="36">
        <v>2.4700000000000002</v>
      </c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102" t="s">
        <v>400</v>
      </c>
      <c r="AM28" s="102"/>
      <c r="AN28" s="102"/>
      <c r="AO28" s="37" t="s">
        <v>6</v>
      </c>
      <c r="AP28" s="37"/>
      <c r="AQ28" s="37"/>
      <c r="AR28" s="37"/>
      <c r="AS28" s="37"/>
      <c r="AT28" s="37"/>
      <c r="AU28" s="37"/>
      <c r="AV28" s="37"/>
      <c r="AW28" s="37"/>
      <c r="AX28" s="37"/>
      <c r="AY28" s="37">
        <v>19.5</v>
      </c>
      <c r="AZ28" s="37">
        <v>11.2</v>
      </c>
      <c r="BA28" s="37"/>
      <c r="BB28" s="37"/>
      <c r="BC28" s="37"/>
      <c r="BD28" s="35">
        <v>2.7</v>
      </c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31"/>
      <c r="BU28" s="25"/>
      <c r="BV28" s="25"/>
      <c r="BW28" s="25"/>
      <c r="BX28" s="25"/>
      <c r="BY28" s="25"/>
    </row>
    <row r="29" spans="1:77" ht="15.95" customHeight="1">
      <c r="A29" s="102" t="s">
        <v>113</v>
      </c>
      <c r="B29" s="102"/>
      <c r="C29" s="102"/>
      <c r="D29" s="36" t="s">
        <v>5</v>
      </c>
      <c r="E29" s="36">
        <v>48</v>
      </c>
      <c r="F29" s="36">
        <v>51.7</v>
      </c>
      <c r="G29" s="36">
        <v>0.3</v>
      </c>
      <c r="H29" s="36">
        <v>0.5</v>
      </c>
      <c r="I29" s="36">
        <v>0.98</v>
      </c>
      <c r="J29" s="36">
        <v>9</v>
      </c>
      <c r="K29" s="57">
        <f t="shared" si="2"/>
        <v>0.92843326885880073</v>
      </c>
      <c r="L29" s="36"/>
      <c r="M29" s="36"/>
      <c r="N29" s="36"/>
      <c r="O29" s="36"/>
      <c r="P29" s="36">
        <f>J29/H29</f>
        <v>18</v>
      </c>
      <c r="Q29" s="36">
        <f>I29^2/(H29*J29)</f>
        <v>0.21342222222222221</v>
      </c>
      <c r="R29" s="46"/>
      <c r="S29" s="36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102"/>
      <c r="AM29" s="102"/>
      <c r="AN29" s="102"/>
      <c r="AO29" s="37" t="s">
        <v>401</v>
      </c>
      <c r="AP29" s="37">
        <v>55</v>
      </c>
      <c r="AQ29" s="37">
        <v>43</v>
      </c>
      <c r="AR29" s="37">
        <v>2</v>
      </c>
      <c r="AS29" s="37">
        <v>0.4</v>
      </c>
      <c r="AT29" s="37">
        <v>1.9</v>
      </c>
      <c r="AU29" s="37">
        <v>8</v>
      </c>
      <c r="AV29" s="37"/>
      <c r="AW29" s="37"/>
      <c r="AX29" s="37"/>
      <c r="AY29" s="37">
        <v>21.4</v>
      </c>
      <c r="AZ29" s="37">
        <v>12</v>
      </c>
      <c r="BA29" s="37">
        <f>AU29/AS29</f>
        <v>20</v>
      </c>
      <c r="BB29" s="37">
        <f>AT29^2/(AU29*AS29)</f>
        <v>1.1281249999999998</v>
      </c>
      <c r="BC29" s="37"/>
      <c r="BD29" s="35">
        <v>2.2599999999999998</v>
      </c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31"/>
      <c r="BU29" s="25"/>
      <c r="BV29" s="25"/>
      <c r="BW29" s="25"/>
      <c r="BX29" s="25"/>
      <c r="BY29" s="25"/>
    </row>
    <row r="30" spans="1:77" ht="15.95" customHeight="1">
      <c r="A30" s="102" t="s">
        <v>565</v>
      </c>
      <c r="B30" s="102"/>
      <c r="C30" s="102"/>
      <c r="D30" s="36"/>
      <c r="E30" s="36">
        <v>51</v>
      </c>
      <c r="F30" s="36">
        <v>48.6</v>
      </c>
      <c r="G30" s="36">
        <v>0.4</v>
      </c>
      <c r="H30" s="36">
        <v>0.6</v>
      </c>
      <c r="I30" s="36">
        <v>2</v>
      </c>
      <c r="J30" s="36">
        <v>7</v>
      </c>
      <c r="K30" s="57">
        <f t="shared" si="2"/>
        <v>1.0493827160493827</v>
      </c>
      <c r="L30" s="36">
        <v>380</v>
      </c>
      <c r="M30" s="36"/>
      <c r="N30" s="36">
        <v>20.82</v>
      </c>
      <c r="O30" s="36">
        <v>5.5</v>
      </c>
      <c r="P30" s="36">
        <f>J30/H30</f>
        <v>11.666666666666668</v>
      </c>
      <c r="Q30" s="36">
        <f>I30^2/(H30*J30)</f>
        <v>0.95238095238095233</v>
      </c>
      <c r="R30" s="46"/>
      <c r="S30" s="36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102"/>
      <c r="AM30" s="102"/>
      <c r="AN30" s="102"/>
      <c r="AO30" s="37" t="s">
        <v>403</v>
      </c>
      <c r="AP30" s="37">
        <v>37</v>
      </c>
      <c r="AQ30" s="37">
        <v>61</v>
      </c>
      <c r="AR30" s="37">
        <v>2</v>
      </c>
      <c r="AS30" s="37">
        <v>0.35</v>
      </c>
      <c r="AT30" s="37">
        <v>0.8</v>
      </c>
      <c r="AU30" s="37">
        <v>4</v>
      </c>
      <c r="AV30" s="37"/>
      <c r="AW30" s="37"/>
      <c r="AX30" s="37"/>
      <c r="AY30" s="37">
        <v>21</v>
      </c>
      <c r="AZ30" s="37">
        <v>11.7</v>
      </c>
      <c r="BA30" s="37">
        <f>AU30/AS30</f>
        <v>11.428571428571429</v>
      </c>
      <c r="BB30" s="37">
        <f>AT30^2/(AU30*AS30)</f>
        <v>0.45714285714285724</v>
      </c>
      <c r="BC30" s="37"/>
      <c r="BD30" s="35">
        <v>2.13</v>
      </c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31"/>
      <c r="BU30" s="25"/>
      <c r="BV30" s="25"/>
      <c r="BW30" s="25"/>
      <c r="BX30" s="25"/>
      <c r="BY30" s="25"/>
    </row>
    <row r="31" spans="1:77">
      <c r="A31" s="102" t="s">
        <v>295</v>
      </c>
      <c r="B31" s="102"/>
      <c r="C31" s="102"/>
      <c r="D31" s="36" t="s">
        <v>300</v>
      </c>
      <c r="E31" s="36">
        <v>3</v>
      </c>
      <c r="F31" s="36">
        <v>97</v>
      </c>
      <c r="G31" s="36">
        <v>0</v>
      </c>
      <c r="H31" s="36"/>
      <c r="I31" s="36"/>
      <c r="J31" s="36"/>
      <c r="K31" s="57">
        <f t="shared" si="2"/>
        <v>3.0927835051546393E-2</v>
      </c>
      <c r="L31" s="36">
        <v>271.3</v>
      </c>
      <c r="M31" s="36"/>
      <c r="N31" s="36"/>
      <c r="O31" s="36"/>
      <c r="P31" s="36"/>
      <c r="Q31" s="36"/>
      <c r="R31" s="46"/>
      <c r="S31" s="36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102"/>
      <c r="AM31" s="102"/>
      <c r="AN31" s="102"/>
      <c r="AO31" s="37" t="s">
        <v>402</v>
      </c>
      <c r="AP31" s="37">
        <v>52</v>
      </c>
      <c r="AQ31" s="37">
        <v>46</v>
      </c>
      <c r="AR31" s="37">
        <v>2</v>
      </c>
      <c r="AS31" s="37">
        <v>0.32</v>
      </c>
      <c r="AT31" s="37">
        <v>1.4</v>
      </c>
      <c r="AU31" s="37">
        <v>8</v>
      </c>
      <c r="AV31" s="37"/>
      <c r="AW31" s="37"/>
      <c r="AX31" s="37"/>
      <c r="AY31" s="37">
        <v>21.7</v>
      </c>
      <c r="AZ31" s="37">
        <v>13.5</v>
      </c>
      <c r="BA31" s="37">
        <f>AU31/AS31</f>
        <v>25</v>
      </c>
      <c r="BB31" s="37">
        <f>AT31^2/(AU31*AS31)</f>
        <v>0.76562499999999989</v>
      </c>
      <c r="BC31" s="37"/>
      <c r="BD31" s="35">
        <v>2.5</v>
      </c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31"/>
      <c r="BU31" s="25"/>
      <c r="BV31" s="25"/>
      <c r="BW31" s="25"/>
      <c r="BX31" s="25"/>
      <c r="BY31" s="25"/>
    </row>
    <row r="32" spans="1:77">
      <c r="A32" s="102" t="s">
        <v>466</v>
      </c>
      <c r="B32" s="102"/>
      <c r="C32" s="102"/>
      <c r="D32" s="30" t="s">
        <v>493</v>
      </c>
      <c r="E32" s="36">
        <v>40</v>
      </c>
      <c r="F32" s="36">
        <v>59.1</v>
      </c>
      <c r="G32" s="36">
        <v>0.9</v>
      </c>
      <c r="H32" s="36">
        <v>0.27</v>
      </c>
      <c r="I32" s="36">
        <v>0.65</v>
      </c>
      <c r="J32" s="36">
        <v>4.7</v>
      </c>
      <c r="K32" s="57">
        <f t="shared" si="2"/>
        <v>0.67681895093062605</v>
      </c>
      <c r="L32" s="36">
        <v>291.39</v>
      </c>
      <c r="M32" s="36">
        <v>32</v>
      </c>
      <c r="N32" s="36">
        <v>18.5</v>
      </c>
      <c r="O32" s="36">
        <v>8.1999999999999993</v>
      </c>
      <c r="P32" s="36">
        <v>17</v>
      </c>
      <c r="Q32" s="36">
        <v>0.3</v>
      </c>
      <c r="R32" s="46">
        <f>2*10^-6</f>
        <v>1.9999999999999999E-6</v>
      </c>
      <c r="S32" s="36">
        <v>2.19</v>
      </c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103" t="s">
        <v>410</v>
      </c>
      <c r="AM32" s="103"/>
      <c r="AN32" s="103"/>
      <c r="AO32" s="37" t="s">
        <v>393</v>
      </c>
      <c r="AP32" s="37">
        <v>50</v>
      </c>
      <c r="AQ32" s="37">
        <v>47</v>
      </c>
      <c r="AR32" s="37">
        <v>3</v>
      </c>
      <c r="AS32" s="37"/>
      <c r="AT32" s="37"/>
      <c r="AU32" s="37"/>
      <c r="AV32" s="37"/>
      <c r="AW32" s="37"/>
      <c r="AX32" s="37"/>
      <c r="AY32" s="37">
        <v>19.8</v>
      </c>
      <c r="AZ32" s="37">
        <v>10.9</v>
      </c>
      <c r="BA32" s="37"/>
      <c r="BB32" s="37"/>
      <c r="BC32" s="37">
        <v>1.9000000000000001E-5</v>
      </c>
      <c r="BD32" s="35">
        <v>2.6</v>
      </c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31"/>
      <c r="BU32" s="25"/>
      <c r="BV32" s="25"/>
      <c r="BW32" s="25"/>
      <c r="BX32" s="25"/>
      <c r="BY32" s="25"/>
    </row>
    <row r="33" spans="1:77" ht="32.1" customHeight="1">
      <c r="A33" s="102" t="s">
        <v>507</v>
      </c>
      <c r="B33" s="102"/>
      <c r="C33" s="102"/>
      <c r="D33" s="36" t="s">
        <v>514</v>
      </c>
      <c r="E33" s="36">
        <v>54</v>
      </c>
      <c r="F33" s="36">
        <v>45</v>
      </c>
      <c r="G33" s="36">
        <v>1</v>
      </c>
      <c r="H33" s="36"/>
      <c r="I33" s="36"/>
      <c r="J33" s="36"/>
      <c r="K33" s="57">
        <f t="shared" si="2"/>
        <v>1.2</v>
      </c>
      <c r="L33" s="36">
        <v>310</v>
      </c>
      <c r="M33" s="36"/>
      <c r="N33" s="36">
        <v>24.12</v>
      </c>
      <c r="O33" s="36">
        <v>5.5</v>
      </c>
      <c r="P33" s="36"/>
      <c r="Q33" s="36"/>
      <c r="R33" s="46"/>
      <c r="S33" s="36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103"/>
      <c r="AM33" s="103"/>
      <c r="AN33" s="103"/>
      <c r="AO33" s="37" t="s">
        <v>246</v>
      </c>
      <c r="AP33" s="37">
        <v>41</v>
      </c>
      <c r="AQ33" s="37">
        <v>44</v>
      </c>
      <c r="AR33" s="37">
        <v>15</v>
      </c>
      <c r="AS33" s="37"/>
      <c r="AT33" s="37"/>
      <c r="AU33" s="37"/>
      <c r="AV33" s="37"/>
      <c r="AW33" s="37"/>
      <c r="AX33" s="37"/>
      <c r="AY33" s="37">
        <v>18.899999999999999</v>
      </c>
      <c r="AZ33" s="37">
        <v>11.9</v>
      </c>
      <c r="BA33" s="37"/>
      <c r="BB33" s="37"/>
      <c r="BC33" s="37">
        <v>1.6000000000000003E-5</v>
      </c>
      <c r="BD33" s="35">
        <v>2.6</v>
      </c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31"/>
      <c r="BU33" s="25"/>
      <c r="BV33" s="25"/>
      <c r="BW33" s="25"/>
      <c r="BX33" s="25"/>
      <c r="BY33" s="25"/>
    </row>
    <row r="34" spans="1:77" ht="48.95" customHeight="1">
      <c r="A34" s="103" t="s">
        <v>472</v>
      </c>
      <c r="B34" s="103"/>
      <c r="C34" s="103"/>
      <c r="D34" s="30" t="s">
        <v>354</v>
      </c>
      <c r="E34" s="36">
        <v>68.099999999999994</v>
      </c>
      <c r="F34" s="36">
        <v>28.1</v>
      </c>
      <c r="G34" s="36">
        <v>3.8</v>
      </c>
      <c r="H34" s="36"/>
      <c r="I34" s="36"/>
      <c r="J34" s="36"/>
      <c r="K34" s="57">
        <f t="shared" si="2"/>
        <v>2.4234875444839856</v>
      </c>
      <c r="L34" s="36">
        <v>218.58</v>
      </c>
      <c r="M34" s="36"/>
      <c r="N34" s="36">
        <v>21.04</v>
      </c>
      <c r="O34" s="36">
        <v>6</v>
      </c>
      <c r="P34" s="36"/>
      <c r="Q34" s="36"/>
      <c r="R34" s="46"/>
      <c r="S34" s="36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103"/>
      <c r="AM34" s="103"/>
      <c r="AN34" s="103"/>
      <c r="AO34" s="37" t="s">
        <v>392</v>
      </c>
      <c r="AP34" s="37">
        <v>69</v>
      </c>
      <c r="AQ34" s="37">
        <v>28</v>
      </c>
      <c r="AR34" s="37">
        <v>3</v>
      </c>
      <c r="AS34" s="37"/>
      <c r="AT34" s="37"/>
      <c r="AU34" s="37"/>
      <c r="AV34" s="37"/>
      <c r="AW34" s="37"/>
      <c r="AX34" s="37"/>
      <c r="AY34" s="37">
        <v>20.8</v>
      </c>
      <c r="AZ34" s="37">
        <v>8.6999999999999993</v>
      </c>
      <c r="BA34" s="37"/>
      <c r="BB34" s="37"/>
      <c r="BC34" s="37">
        <v>2.6000000000000002E-5</v>
      </c>
      <c r="BD34" s="35">
        <v>2.7</v>
      </c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31"/>
      <c r="BU34" s="25"/>
      <c r="BV34" s="25"/>
      <c r="BW34" s="25"/>
      <c r="BX34" s="25"/>
      <c r="BY34" s="25"/>
    </row>
    <row r="35" spans="1:77">
      <c r="A35" s="30"/>
      <c r="B35" s="30"/>
      <c r="C35" s="30"/>
      <c r="D35" s="30"/>
      <c r="E35" s="36"/>
      <c r="F35" s="36"/>
      <c r="G35" s="36"/>
      <c r="H35" s="36"/>
      <c r="I35" s="36"/>
      <c r="J35" s="36"/>
      <c r="K35" s="57"/>
      <c r="L35" s="36"/>
      <c r="M35" s="36"/>
      <c r="N35" s="36"/>
      <c r="O35" s="36"/>
      <c r="P35" s="36"/>
      <c r="Q35" s="36"/>
      <c r="R35" s="46"/>
      <c r="S35" s="36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103"/>
      <c r="AM35" s="103"/>
      <c r="AN35" s="103"/>
      <c r="AO35" s="37" t="s">
        <v>185</v>
      </c>
      <c r="AP35" s="37">
        <v>32</v>
      </c>
      <c r="AQ35" s="37">
        <v>64</v>
      </c>
      <c r="AR35" s="37">
        <v>4</v>
      </c>
      <c r="AS35" s="37"/>
      <c r="AT35" s="37"/>
      <c r="AU35" s="37"/>
      <c r="AV35" s="37"/>
      <c r="AW35" s="37"/>
      <c r="AX35" s="37"/>
      <c r="AY35" s="37">
        <v>19.5</v>
      </c>
      <c r="AZ35" s="37">
        <v>11.2</v>
      </c>
      <c r="BA35" s="37"/>
      <c r="BB35" s="37"/>
      <c r="BC35" s="37">
        <v>1.8E-5</v>
      </c>
      <c r="BD35" s="35">
        <v>2.7</v>
      </c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31"/>
      <c r="BU35" s="25"/>
      <c r="BV35" s="25"/>
      <c r="BW35" s="25"/>
      <c r="BX35" s="25"/>
      <c r="BY35" s="25"/>
    </row>
    <row r="36" spans="1:77" ht="15.95" customHeight="1">
      <c r="A36" s="102" t="s">
        <v>109</v>
      </c>
      <c r="B36" s="102"/>
      <c r="C36" s="102"/>
      <c r="D36" s="36" t="s">
        <v>130</v>
      </c>
      <c r="E36" s="36">
        <v>46.3</v>
      </c>
      <c r="F36" s="36">
        <v>51.8</v>
      </c>
      <c r="G36" s="36">
        <v>1.83</v>
      </c>
      <c r="H36" s="36"/>
      <c r="I36" s="36"/>
      <c r="J36" s="36"/>
      <c r="K36" s="57">
        <f t="shared" si="2"/>
        <v>0.89382239382239381</v>
      </c>
      <c r="L36" s="36"/>
      <c r="M36" s="36"/>
      <c r="N36" s="36">
        <v>19.600000000000001</v>
      </c>
      <c r="O36" s="36">
        <v>5.7</v>
      </c>
      <c r="P36" s="36">
        <v>14</v>
      </c>
      <c r="Q36" s="36">
        <v>1.79</v>
      </c>
      <c r="R36" s="46">
        <v>9.8300000000000004E-5</v>
      </c>
      <c r="S36" s="36">
        <v>2.25</v>
      </c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103"/>
      <c r="AM36" s="103"/>
      <c r="AN36" s="103"/>
      <c r="AO36" s="37" t="s">
        <v>237</v>
      </c>
      <c r="AP36" s="37">
        <v>76</v>
      </c>
      <c r="AQ36" s="37">
        <v>21</v>
      </c>
      <c r="AR36" s="37">
        <v>3</v>
      </c>
      <c r="AS36" s="37"/>
      <c r="AT36" s="37"/>
      <c r="AU36" s="37"/>
      <c r="AV36" s="37"/>
      <c r="AW36" s="37"/>
      <c r="AX36" s="37"/>
      <c r="AY36" s="37">
        <v>19.7</v>
      </c>
      <c r="AZ36" s="37">
        <v>9.1999999999999993</v>
      </c>
      <c r="BA36" s="37"/>
      <c r="BB36" s="37"/>
      <c r="BC36" s="37">
        <v>8.0000000000000013E-6</v>
      </c>
      <c r="BD36" s="35">
        <v>2.6</v>
      </c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31"/>
      <c r="BU36" s="25"/>
      <c r="BV36" s="25"/>
      <c r="BW36" s="25"/>
      <c r="BX36" s="25"/>
      <c r="BY36" s="25"/>
    </row>
    <row r="37" spans="1:77" ht="15.95" customHeight="1">
      <c r="A37" s="102"/>
      <c r="B37" s="102"/>
      <c r="C37" s="102"/>
      <c r="D37" s="36" t="s">
        <v>59</v>
      </c>
      <c r="E37" s="36">
        <v>37.799999999999997</v>
      </c>
      <c r="F37" s="36">
        <v>61.3</v>
      </c>
      <c r="G37" s="36">
        <v>0.93</v>
      </c>
      <c r="H37" s="36"/>
      <c r="I37" s="36"/>
      <c r="J37" s="36"/>
      <c r="K37" s="57">
        <f t="shared" si="2"/>
        <v>0.61663947797716145</v>
      </c>
      <c r="L37" s="36"/>
      <c r="M37" s="36"/>
      <c r="N37" s="36">
        <v>18.5</v>
      </c>
      <c r="O37" s="36">
        <v>6.8</v>
      </c>
      <c r="P37" s="36">
        <v>10.6</v>
      </c>
      <c r="Q37" s="36">
        <v>1.26</v>
      </c>
      <c r="R37" s="46">
        <v>5.6599999999999999E-4</v>
      </c>
      <c r="S37" s="36">
        <v>2.36</v>
      </c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103"/>
      <c r="AM37" s="103"/>
      <c r="AN37" s="103"/>
      <c r="AO37" s="37" t="s">
        <v>411</v>
      </c>
      <c r="AP37" s="37">
        <v>48</v>
      </c>
      <c r="AQ37" s="37">
        <v>50</v>
      </c>
      <c r="AR37" s="37">
        <v>2</v>
      </c>
      <c r="AS37" s="37"/>
      <c r="AT37" s="37"/>
      <c r="AU37" s="37"/>
      <c r="AV37" s="37"/>
      <c r="AW37" s="37"/>
      <c r="AX37" s="37"/>
      <c r="AY37" s="37">
        <v>19.399999999999999</v>
      </c>
      <c r="AZ37" s="37">
        <v>10.8</v>
      </c>
      <c r="BA37" s="37"/>
      <c r="BB37" s="37"/>
      <c r="BC37" s="37">
        <v>1.2000000000000001E-3</v>
      </c>
      <c r="BD37" s="35">
        <v>2.7</v>
      </c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31"/>
      <c r="BU37" s="25"/>
      <c r="BV37" s="25"/>
      <c r="BW37" s="25"/>
      <c r="BX37" s="25"/>
      <c r="BY37" s="25"/>
    </row>
    <row r="38" spans="1:77" ht="15.95" customHeight="1">
      <c r="A38" s="102"/>
      <c r="B38" s="102"/>
      <c r="C38" s="102"/>
      <c r="D38" s="36" t="s">
        <v>131</v>
      </c>
      <c r="E38" s="36">
        <v>45.7</v>
      </c>
      <c r="F38" s="36">
        <v>54.1</v>
      </c>
      <c r="G38" s="36">
        <v>0.13</v>
      </c>
      <c r="H38" s="36"/>
      <c r="I38" s="36"/>
      <c r="J38" s="36"/>
      <c r="K38" s="57">
        <f t="shared" si="2"/>
        <v>0.84473197781885401</v>
      </c>
      <c r="L38" s="36"/>
      <c r="M38" s="36"/>
      <c r="N38" s="36">
        <v>17.2</v>
      </c>
      <c r="O38" s="36">
        <v>6.3</v>
      </c>
      <c r="P38" s="36">
        <v>5.6</v>
      </c>
      <c r="Q38" s="36">
        <v>1.03</v>
      </c>
      <c r="R38" s="46">
        <v>1.14E-3</v>
      </c>
      <c r="S38" s="36">
        <v>2.25</v>
      </c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103"/>
      <c r="AM38" s="103"/>
      <c r="AN38" s="103"/>
      <c r="AO38" s="37" t="s">
        <v>412</v>
      </c>
      <c r="AP38" s="37">
        <v>65</v>
      </c>
      <c r="AQ38" s="37">
        <v>32</v>
      </c>
      <c r="AR38" s="37">
        <v>3</v>
      </c>
      <c r="AS38" s="37"/>
      <c r="AT38" s="37"/>
      <c r="AU38" s="37"/>
      <c r="AV38" s="37"/>
      <c r="AW38" s="37"/>
      <c r="AX38" s="37"/>
      <c r="AY38" s="37">
        <v>19.899999999999999</v>
      </c>
      <c r="AZ38" s="37">
        <v>9.9</v>
      </c>
      <c r="BA38" s="37"/>
      <c r="BB38" s="37"/>
      <c r="BC38" s="37">
        <v>7.1000000000000002E-4</v>
      </c>
      <c r="BD38" s="35">
        <v>2.6</v>
      </c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31"/>
      <c r="BU38" s="25"/>
      <c r="BV38" s="25"/>
      <c r="BW38" s="25"/>
      <c r="BX38" s="25"/>
      <c r="BY38" s="25"/>
    </row>
    <row r="39" spans="1:77" ht="15.95" customHeight="1">
      <c r="A39" s="102"/>
      <c r="B39" s="102"/>
      <c r="C39" s="102"/>
      <c r="D39" s="36" t="s">
        <v>132</v>
      </c>
      <c r="E39" s="36">
        <v>40.700000000000003</v>
      </c>
      <c r="F39" s="36">
        <v>59</v>
      </c>
      <c r="G39" s="36">
        <v>0.33</v>
      </c>
      <c r="H39" s="36"/>
      <c r="I39" s="36"/>
      <c r="J39" s="36"/>
      <c r="K39" s="57">
        <f t="shared" si="2"/>
        <v>0.68983050847457628</v>
      </c>
      <c r="L39" s="36"/>
      <c r="M39" s="36"/>
      <c r="N39" s="36">
        <v>18.7</v>
      </c>
      <c r="O39" s="36">
        <v>6.8</v>
      </c>
      <c r="P39" s="36">
        <v>8.2799999999999994</v>
      </c>
      <c r="Q39" s="36">
        <v>1.58</v>
      </c>
      <c r="R39" s="46">
        <v>2.5099999999999998E-4</v>
      </c>
      <c r="S39" s="36">
        <v>2.44</v>
      </c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103" t="s">
        <v>566</v>
      </c>
      <c r="AM39" s="103"/>
      <c r="AN39" s="103"/>
      <c r="AO39" s="37" t="s">
        <v>185</v>
      </c>
      <c r="AP39" s="37">
        <v>31.8</v>
      </c>
      <c r="AQ39" s="37">
        <v>64.900000000000006</v>
      </c>
      <c r="AR39" s="37">
        <v>3.3</v>
      </c>
      <c r="AS39" s="37"/>
      <c r="AT39" s="37"/>
      <c r="AU39" s="37"/>
      <c r="AV39" s="37"/>
      <c r="AW39" s="37"/>
      <c r="AX39" s="37"/>
      <c r="AY39" s="37"/>
      <c r="AZ39" s="37"/>
      <c r="BA39" s="37">
        <v>21</v>
      </c>
      <c r="BB39" s="37">
        <v>1.4</v>
      </c>
      <c r="BC39" s="37"/>
      <c r="BD39" s="37">
        <v>2.39</v>
      </c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31"/>
      <c r="BU39" s="25"/>
      <c r="BV39" s="25"/>
      <c r="BW39" s="25"/>
      <c r="BX39" s="25"/>
      <c r="BY39" s="25"/>
    </row>
    <row r="40" spans="1:77">
      <c r="A40" s="102"/>
      <c r="B40" s="102"/>
      <c r="C40" s="102"/>
      <c r="D40" s="36" t="s">
        <v>60</v>
      </c>
      <c r="E40" s="36">
        <v>44</v>
      </c>
      <c r="F40" s="36">
        <v>54.8</v>
      </c>
      <c r="G40" s="36">
        <v>1.19</v>
      </c>
      <c r="H40" s="36"/>
      <c r="I40" s="36"/>
      <c r="J40" s="36"/>
      <c r="K40" s="57">
        <f t="shared" si="2"/>
        <v>0.8029197080291971</v>
      </c>
      <c r="L40" s="36"/>
      <c r="M40" s="36"/>
      <c r="N40" s="36">
        <v>19.2</v>
      </c>
      <c r="O40" s="36">
        <v>7.5</v>
      </c>
      <c r="P40" s="36">
        <v>11.7</v>
      </c>
      <c r="Q40" s="36">
        <v>1.36</v>
      </c>
      <c r="R40" s="46">
        <v>6.8899999999999994E-5</v>
      </c>
      <c r="S40" s="36">
        <v>2.29</v>
      </c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31"/>
      <c r="BU40" s="25"/>
      <c r="BV40" s="25"/>
      <c r="BW40" s="25"/>
      <c r="BX40" s="25"/>
      <c r="BY40" s="25"/>
    </row>
    <row r="41" spans="1:77">
      <c r="A41" s="102"/>
      <c r="B41" s="102"/>
      <c r="C41" s="102"/>
      <c r="D41" s="36" t="s">
        <v>133</v>
      </c>
      <c r="E41" s="36">
        <v>45.3</v>
      </c>
      <c r="F41" s="36">
        <v>54.2</v>
      </c>
      <c r="G41" s="36">
        <v>0.47</v>
      </c>
      <c r="H41" s="36"/>
      <c r="I41" s="36"/>
      <c r="J41" s="36"/>
      <c r="K41" s="57">
        <f t="shared" si="2"/>
        <v>0.83579335793357923</v>
      </c>
      <c r="L41" s="36"/>
      <c r="M41" s="36"/>
      <c r="N41" s="36">
        <v>19.100000000000001</v>
      </c>
      <c r="O41" s="36">
        <v>6.4</v>
      </c>
      <c r="P41" s="36">
        <v>11.2</v>
      </c>
      <c r="Q41" s="36">
        <v>1.32</v>
      </c>
      <c r="R41" s="46">
        <v>2.0100000000000001E-4</v>
      </c>
      <c r="S41" s="36">
        <v>2.48</v>
      </c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31"/>
      <c r="BU41" s="25"/>
      <c r="BV41" s="25"/>
      <c r="BW41" s="25"/>
      <c r="BX41" s="25"/>
      <c r="BY41" s="25"/>
    </row>
    <row r="42" spans="1:77">
      <c r="A42" s="102"/>
      <c r="B42" s="102"/>
      <c r="C42" s="102"/>
      <c r="D42" s="36" t="s">
        <v>134</v>
      </c>
      <c r="E42" s="36">
        <v>47.6</v>
      </c>
      <c r="F42" s="36">
        <v>52</v>
      </c>
      <c r="G42" s="36">
        <v>0.39</v>
      </c>
      <c r="H42" s="36"/>
      <c r="I42" s="36"/>
      <c r="J42" s="36"/>
      <c r="K42" s="57">
        <f t="shared" si="2"/>
        <v>0.91538461538461546</v>
      </c>
      <c r="L42" s="36"/>
      <c r="M42" s="36"/>
      <c r="N42" s="36">
        <v>18.5</v>
      </c>
      <c r="O42" s="36">
        <v>8.1999999999999993</v>
      </c>
      <c r="P42" s="36">
        <v>6.87</v>
      </c>
      <c r="Q42" s="36">
        <v>1.26</v>
      </c>
      <c r="R42" s="46">
        <v>5.2700000000000002E-4</v>
      </c>
      <c r="S42" s="36">
        <v>2.4</v>
      </c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31"/>
      <c r="BU42" s="25"/>
      <c r="BV42" s="25"/>
      <c r="BW42" s="25"/>
      <c r="BX42" s="25"/>
      <c r="BY42" s="25"/>
    </row>
    <row r="43" spans="1:77">
      <c r="A43" s="102" t="s">
        <v>455</v>
      </c>
      <c r="B43" s="102"/>
      <c r="C43" s="102"/>
      <c r="D43" s="36" t="s">
        <v>525</v>
      </c>
      <c r="E43" s="36">
        <v>46</v>
      </c>
      <c r="F43" s="36">
        <v>53</v>
      </c>
      <c r="G43" s="36">
        <v>1</v>
      </c>
      <c r="H43" s="36">
        <v>0.5</v>
      </c>
      <c r="I43" s="36">
        <v>2</v>
      </c>
      <c r="J43" s="36">
        <v>5.0999999999999996</v>
      </c>
      <c r="K43" s="57">
        <f t="shared" si="2"/>
        <v>0.86792452830188682</v>
      </c>
      <c r="L43" s="36"/>
      <c r="M43" s="36"/>
      <c r="N43" s="36"/>
      <c r="O43" s="36"/>
      <c r="P43" s="36"/>
      <c r="Q43" s="36"/>
      <c r="R43" s="46"/>
      <c r="S43" s="36">
        <v>2.85</v>
      </c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31"/>
      <c r="BU43" s="25"/>
      <c r="BV43" s="25"/>
      <c r="BW43" s="25"/>
      <c r="BX43" s="25"/>
      <c r="BY43" s="25"/>
    </row>
    <row r="44" spans="1:77">
      <c r="A44" s="102"/>
      <c r="B44" s="102"/>
      <c r="C44" s="102"/>
      <c r="D44" s="36" t="s">
        <v>59</v>
      </c>
      <c r="E44" s="36">
        <v>39</v>
      </c>
      <c r="F44" s="36">
        <v>60</v>
      </c>
      <c r="G44" s="36">
        <v>1</v>
      </c>
      <c r="H44" s="36">
        <v>0.5</v>
      </c>
      <c r="I44" s="36">
        <v>1.5</v>
      </c>
      <c r="J44" s="36">
        <v>4.5</v>
      </c>
      <c r="K44" s="57">
        <f t="shared" si="2"/>
        <v>0.65</v>
      </c>
      <c r="L44" s="36"/>
      <c r="M44" s="36"/>
      <c r="N44" s="36"/>
      <c r="O44" s="36"/>
      <c r="P44" s="36"/>
      <c r="Q44" s="36"/>
      <c r="R44" s="46"/>
      <c r="S44" s="36">
        <v>2.82</v>
      </c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31"/>
      <c r="BU44" s="25"/>
      <c r="BV44" s="25"/>
      <c r="BW44" s="25"/>
      <c r="BX44" s="25"/>
      <c r="BY44" s="25"/>
    </row>
    <row r="45" spans="1:77">
      <c r="A45" s="102"/>
      <c r="B45" s="102"/>
      <c r="C45" s="102"/>
      <c r="D45" s="36" t="s">
        <v>526</v>
      </c>
      <c r="E45" s="36">
        <v>26</v>
      </c>
      <c r="F45" s="36">
        <v>73</v>
      </c>
      <c r="G45" s="36">
        <v>1</v>
      </c>
      <c r="H45" s="36">
        <v>0.32</v>
      </c>
      <c r="I45" s="36">
        <v>1.1000000000000001</v>
      </c>
      <c r="J45" s="36">
        <v>3</v>
      </c>
      <c r="K45" s="57">
        <f t="shared" si="2"/>
        <v>0.35616438356164382</v>
      </c>
      <c r="L45" s="36"/>
      <c r="M45" s="36"/>
      <c r="N45" s="36"/>
      <c r="O45" s="36"/>
      <c r="P45" s="36"/>
      <c r="Q45" s="36"/>
      <c r="R45" s="46"/>
      <c r="S45" s="36">
        <v>2.87</v>
      </c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31"/>
      <c r="BU45" s="25"/>
      <c r="BV45" s="25"/>
      <c r="BW45" s="25"/>
      <c r="BX45" s="25"/>
      <c r="BY45" s="25"/>
    </row>
    <row r="46" spans="1:77">
      <c r="A46" s="102"/>
      <c r="B46" s="102"/>
      <c r="C46" s="102"/>
      <c r="D46" s="36" t="s">
        <v>527</v>
      </c>
      <c r="E46" s="36">
        <v>42</v>
      </c>
      <c r="F46" s="36">
        <v>57</v>
      </c>
      <c r="G46" s="36">
        <v>1</v>
      </c>
      <c r="H46" s="36">
        <v>0.5</v>
      </c>
      <c r="I46" s="36">
        <v>1.7</v>
      </c>
      <c r="J46" s="36">
        <v>5</v>
      </c>
      <c r="K46" s="57">
        <f t="shared" si="2"/>
        <v>0.73684210526315785</v>
      </c>
      <c r="L46" s="36"/>
      <c r="M46" s="36"/>
      <c r="N46" s="36"/>
      <c r="O46" s="36"/>
      <c r="P46" s="36"/>
      <c r="Q46" s="36"/>
      <c r="R46" s="46"/>
      <c r="S46" s="36">
        <v>2.6</v>
      </c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31"/>
      <c r="BU46" s="25"/>
      <c r="BV46" s="25"/>
      <c r="BW46" s="25"/>
      <c r="BX46" s="25"/>
      <c r="BY46" s="25"/>
    </row>
    <row r="47" spans="1:77">
      <c r="A47" s="102" t="s">
        <v>567</v>
      </c>
      <c r="B47" s="102"/>
      <c r="C47" s="102"/>
      <c r="D47" s="36" t="s">
        <v>135</v>
      </c>
      <c r="E47" s="36">
        <v>45</v>
      </c>
      <c r="F47" s="36">
        <v>53.5</v>
      </c>
      <c r="G47" s="36">
        <v>1.5</v>
      </c>
      <c r="H47" s="36"/>
      <c r="I47" s="36"/>
      <c r="J47" s="36"/>
      <c r="K47" s="57">
        <f t="shared" si="2"/>
        <v>0.84112149532710279</v>
      </c>
      <c r="L47" s="36"/>
      <c r="M47" s="36"/>
      <c r="N47" s="36">
        <v>19</v>
      </c>
      <c r="O47" s="36">
        <v>5.5</v>
      </c>
      <c r="P47" s="36">
        <v>10.65</v>
      </c>
      <c r="Q47" s="36">
        <v>1.43</v>
      </c>
      <c r="R47" s="46"/>
      <c r="S47" s="36">
        <v>2.4300000000000002</v>
      </c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31"/>
      <c r="BU47" s="25"/>
      <c r="BV47" s="25"/>
      <c r="BW47" s="25"/>
      <c r="BX47" s="25"/>
      <c r="BY47" s="25"/>
    </row>
    <row r="48" spans="1:77">
      <c r="A48" s="102"/>
      <c r="B48" s="102"/>
      <c r="C48" s="102"/>
      <c r="D48" s="36" t="s">
        <v>136</v>
      </c>
      <c r="E48" s="36">
        <v>40</v>
      </c>
      <c r="F48" s="36">
        <v>57.8</v>
      </c>
      <c r="G48" s="36">
        <v>2.2000000000000002</v>
      </c>
      <c r="H48" s="36"/>
      <c r="I48" s="36"/>
      <c r="J48" s="36"/>
      <c r="K48" s="57">
        <f t="shared" si="2"/>
        <v>0.69204152249134954</v>
      </c>
      <c r="L48" s="36"/>
      <c r="M48" s="36"/>
      <c r="N48" s="36">
        <v>19.47</v>
      </c>
      <c r="O48" s="36">
        <v>5.5</v>
      </c>
      <c r="P48" s="36">
        <v>9</v>
      </c>
      <c r="Q48" s="36">
        <v>1.36</v>
      </c>
      <c r="R48" s="46"/>
      <c r="S48" s="36">
        <v>2.6</v>
      </c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31"/>
      <c r="BU48" s="25"/>
      <c r="BV48" s="25"/>
      <c r="BW48" s="25"/>
      <c r="BX48" s="25"/>
      <c r="BY48" s="25"/>
    </row>
    <row r="49" spans="1:77">
      <c r="A49" s="102" t="s">
        <v>566</v>
      </c>
      <c r="B49" s="102"/>
      <c r="C49" s="102"/>
      <c r="D49" s="36" t="s">
        <v>5</v>
      </c>
      <c r="E49" s="36">
        <v>26.3</v>
      </c>
      <c r="F49" s="36">
        <v>71.2</v>
      </c>
      <c r="G49" s="36">
        <v>2.5</v>
      </c>
      <c r="H49" s="36"/>
      <c r="I49" s="36"/>
      <c r="J49" s="36"/>
      <c r="K49" s="57">
        <f t="shared" si="2"/>
        <v>0.3693820224719101</v>
      </c>
      <c r="L49" s="36"/>
      <c r="M49" s="36"/>
      <c r="N49" s="36"/>
      <c r="O49" s="36"/>
      <c r="P49" s="36">
        <v>7</v>
      </c>
      <c r="Q49" s="36">
        <v>0.7</v>
      </c>
      <c r="R49" s="46"/>
      <c r="S49" s="36">
        <v>2.41</v>
      </c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31"/>
      <c r="BU49" s="25"/>
      <c r="BV49" s="25"/>
      <c r="BW49" s="25"/>
      <c r="BX49" s="25"/>
      <c r="BY49" s="25"/>
    </row>
    <row r="50" spans="1:77">
      <c r="A50" s="102" t="s">
        <v>517</v>
      </c>
      <c r="B50" s="102"/>
      <c r="C50" s="102"/>
      <c r="D50" s="36" t="s">
        <v>520</v>
      </c>
      <c r="E50" s="36">
        <v>54</v>
      </c>
      <c r="F50" s="36">
        <v>45.01</v>
      </c>
      <c r="G50" s="36">
        <v>0.99</v>
      </c>
      <c r="H50" s="36">
        <v>0.8</v>
      </c>
      <c r="I50" s="36">
        <v>2.5</v>
      </c>
      <c r="J50" s="36">
        <v>8</v>
      </c>
      <c r="K50" s="57">
        <f t="shared" si="2"/>
        <v>1.1997333925794269</v>
      </c>
      <c r="L50" s="36"/>
      <c r="M50" s="36"/>
      <c r="N50" s="36"/>
      <c r="O50" s="36"/>
      <c r="P50" s="36"/>
      <c r="Q50" s="36">
        <v>8</v>
      </c>
      <c r="R50" s="46"/>
      <c r="S50" s="36">
        <v>2.34</v>
      </c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31"/>
      <c r="BU50" s="25"/>
      <c r="BV50" s="25"/>
      <c r="BW50" s="25"/>
      <c r="BX50" s="25"/>
      <c r="BY50" s="25"/>
    </row>
    <row r="51" spans="1:77">
      <c r="A51" s="102"/>
      <c r="B51" s="102"/>
      <c r="C51" s="102"/>
      <c r="D51" s="36" t="s">
        <v>519</v>
      </c>
      <c r="E51" s="36">
        <v>31</v>
      </c>
      <c r="F51" s="36">
        <v>68.31</v>
      </c>
      <c r="G51" s="36">
        <v>0.69</v>
      </c>
      <c r="H51" s="36">
        <v>0.4</v>
      </c>
      <c r="I51" s="36">
        <v>0.9</v>
      </c>
      <c r="J51" s="36">
        <v>3.1</v>
      </c>
      <c r="K51" s="57">
        <f t="shared" si="2"/>
        <v>0.45381349729175813</v>
      </c>
      <c r="L51" s="36"/>
      <c r="M51" s="36"/>
      <c r="N51" s="36"/>
      <c r="O51" s="36"/>
      <c r="P51" s="36"/>
      <c r="Q51" s="36">
        <v>5.7</v>
      </c>
      <c r="R51" s="46"/>
      <c r="S51" s="36">
        <v>2.23</v>
      </c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31"/>
      <c r="BU51" s="25"/>
      <c r="BV51" s="25"/>
      <c r="BW51" s="25"/>
      <c r="BX51" s="25"/>
      <c r="BY51" s="25"/>
    </row>
    <row r="52" spans="1:77">
      <c r="A52" s="102" t="s">
        <v>471</v>
      </c>
      <c r="B52" s="102"/>
      <c r="C52" s="102"/>
      <c r="D52" s="30" t="s">
        <v>481</v>
      </c>
      <c r="E52" s="36">
        <v>24.2</v>
      </c>
      <c r="F52" s="36">
        <v>75.2</v>
      </c>
      <c r="G52" s="36">
        <v>0.6</v>
      </c>
      <c r="H52" s="36">
        <v>0.3</v>
      </c>
      <c r="I52" s="36">
        <v>0.91</v>
      </c>
      <c r="J52" s="36">
        <v>3.1</v>
      </c>
      <c r="K52" s="57">
        <f t="shared" si="2"/>
        <v>0.32180851063829785</v>
      </c>
      <c r="L52" s="36"/>
      <c r="M52" s="36">
        <v>62.4</v>
      </c>
      <c r="N52" s="36">
        <v>19.16</v>
      </c>
      <c r="O52" s="36">
        <v>5</v>
      </c>
      <c r="P52" s="36">
        <v>10.7</v>
      </c>
      <c r="Q52" s="36">
        <v>0.9</v>
      </c>
      <c r="R52" s="46"/>
      <c r="S52" s="36">
        <v>2.508</v>
      </c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31"/>
      <c r="BU52" s="25"/>
      <c r="BV52" s="25"/>
      <c r="BW52" s="25"/>
      <c r="BX52" s="25"/>
      <c r="BY52" s="25"/>
    </row>
    <row r="53" spans="1:77">
      <c r="A53" s="102"/>
      <c r="B53" s="102"/>
      <c r="C53" s="102"/>
      <c r="D53" s="30" t="s">
        <v>482</v>
      </c>
      <c r="E53" s="36">
        <v>41.9</v>
      </c>
      <c r="F53" s="36">
        <v>57.6</v>
      </c>
      <c r="G53" s="36">
        <v>0.5</v>
      </c>
      <c r="H53" s="36">
        <v>0.5</v>
      </c>
      <c r="I53" s="36">
        <v>2</v>
      </c>
      <c r="J53" s="36">
        <v>5</v>
      </c>
      <c r="K53" s="57">
        <f t="shared" si="2"/>
        <v>0.72743055555555547</v>
      </c>
      <c r="L53" s="36"/>
      <c r="M53" s="36">
        <v>60</v>
      </c>
      <c r="N53" s="36">
        <v>19.03</v>
      </c>
      <c r="O53" s="36">
        <v>6.2</v>
      </c>
      <c r="P53" s="36">
        <v>9.6</v>
      </c>
      <c r="Q53" s="36">
        <v>1.9</v>
      </c>
      <c r="R53" s="46">
        <f>3.1*10^-5</f>
        <v>3.1000000000000001E-5</v>
      </c>
      <c r="S53" s="36">
        <v>2.524</v>
      </c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31"/>
      <c r="BU53" s="25"/>
      <c r="BV53" s="25"/>
      <c r="BW53" s="25"/>
      <c r="BX53" s="25"/>
      <c r="BY53" s="25"/>
    </row>
    <row r="54" spans="1:77">
      <c r="A54" s="102"/>
      <c r="B54" s="102"/>
      <c r="C54" s="102"/>
      <c r="D54" s="30" t="s">
        <v>483</v>
      </c>
      <c r="E54" s="36">
        <v>54</v>
      </c>
      <c r="F54" s="36">
        <v>45.6</v>
      </c>
      <c r="G54" s="36">
        <v>0.4</v>
      </c>
      <c r="H54" s="36">
        <v>0.4</v>
      </c>
      <c r="I54" s="36">
        <v>1.5</v>
      </c>
      <c r="J54" s="36">
        <v>4.8</v>
      </c>
      <c r="K54" s="57">
        <f t="shared" si="2"/>
        <v>1.1842105263157894</v>
      </c>
      <c r="L54" s="36"/>
      <c r="M54" s="36">
        <v>60</v>
      </c>
      <c r="N54" s="36">
        <v>19.079999999999998</v>
      </c>
      <c r="O54" s="36">
        <v>4</v>
      </c>
      <c r="P54" s="36">
        <v>11.2</v>
      </c>
      <c r="Q54" s="36">
        <v>0.8</v>
      </c>
      <c r="R54" s="46">
        <f>1.3*10^-6</f>
        <v>1.3E-6</v>
      </c>
      <c r="S54" s="36">
        <v>2.5760000000000001</v>
      </c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31"/>
      <c r="BU54" s="25"/>
      <c r="BV54" s="25"/>
      <c r="BW54" s="25"/>
      <c r="BX54" s="25"/>
      <c r="BY54" s="25"/>
    </row>
    <row r="55" spans="1:77" ht="15.95" customHeight="1">
      <c r="A55" s="102"/>
      <c r="B55" s="102"/>
      <c r="C55" s="102"/>
      <c r="D55" s="30" t="s">
        <v>484</v>
      </c>
      <c r="E55" s="36">
        <v>26.6</v>
      </c>
      <c r="F55" s="36">
        <v>66.599999999999994</v>
      </c>
      <c r="G55" s="36">
        <v>6.8</v>
      </c>
      <c r="H55" s="36">
        <v>0.1</v>
      </c>
      <c r="I55" s="36">
        <v>0.3</v>
      </c>
      <c r="J55" s="36">
        <v>3</v>
      </c>
      <c r="K55" s="57">
        <f t="shared" si="2"/>
        <v>0.39939939939939945</v>
      </c>
      <c r="L55" s="36"/>
      <c r="M55" s="36">
        <v>68</v>
      </c>
      <c r="N55" s="36">
        <v>19.63</v>
      </c>
      <c r="O55" s="36">
        <v>4.5</v>
      </c>
      <c r="P55" s="36">
        <v>26.2</v>
      </c>
      <c r="Q55" s="36">
        <v>0.4</v>
      </c>
      <c r="R55" s="46">
        <f>1.8*10^-7</f>
        <v>1.8E-7</v>
      </c>
      <c r="S55" s="36">
        <v>2.6040000000000001</v>
      </c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31"/>
      <c r="BU55" s="25"/>
      <c r="BV55" s="25"/>
      <c r="BW55" s="25"/>
      <c r="BX55" s="25"/>
      <c r="BY55" s="25"/>
    </row>
    <row r="56" spans="1:77" ht="33" customHeight="1">
      <c r="A56" s="103" t="s">
        <v>524</v>
      </c>
      <c r="B56" s="103"/>
      <c r="C56" s="103"/>
      <c r="D56" s="36"/>
      <c r="E56" s="36"/>
      <c r="F56" s="36"/>
      <c r="G56" s="36"/>
      <c r="H56" s="36"/>
      <c r="I56" s="36"/>
      <c r="J56" s="36"/>
      <c r="K56" s="53"/>
      <c r="L56" s="36">
        <v>193</v>
      </c>
      <c r="M56" s="36"/>
      <c r="N56" s="36">
        <v>20.79</v>
      </c>
      <c r="O56" s="36">
        <v>4</v>
      </c>
      <c r="P56" s="36"/>
      <c r="Q56" s="36"/>
      <c r="R56" s="46">
        <v>2.2151999999999997E-5</v>
      </c>
      <c r="S56" s="36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31"/>
      <c r="BU56" s="25"/>
      <c r="BV56" s="25"/>
      <c r="BW56" s="25"/>
      <c r="BX56" s="25"/>
      <c r="BY56" s="25"/>
    </row>
    <row r="57" spans="1:77">
      <c r="A57" s="102" t="s">
        <v>568</v>
      </c>
      <c r="B57" s="102"/>
      <c r="C57" s="102"/>
      <c r="D57" s="36"/>
      <c r="E57" s="36"/>
      <c r="F57" s="36"/>
      <c r="G57" s="36"/>
      <c r="H57" s="36"/>
      <c r="I57" s="36"/>
      <c r="J57" s="36"/>
      <c r="K57" s="53"/>
      <c r="L57" s="36">
        <v>330</v>
      </c>
      <c r="M57" s="36"/>
      <c r="N57" s="36">
        <v>20.82</v>
      </c>
      <c r="O57" s="36">
        <v>5.5</v>
      </c>
      <c r="P57" s="36"/>
      <c r="Q57" s="36"/>
      <c r="R57" s="46"/>
      <c r="S57" s="36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31"/>
      <c r="BU57" s="25"/>
      <c r="BV57" s="25"/>
      <c r="BW57" s="25"/>
      <c r="BX57" s="25"/>
      <c r="BY57" s="25"/>
    </row>
    <row r="58" spans="1:77">
      <c r="A58" s="102" t="s">
        <v>528</v>
      </c>
      <c r="B58" s="102"/>
      <c r="C58" s="102"/>
      <c r="D58" s="36"/>
      <c r="E58" s="36"/>
      <c r="F58" s="36"/>
      <c r="G58" s="36"/>
      <c r="H58" s="36"/>
      <c r="I58" s="36"/>
      <c r="J58" s="36"/>
      <c r="K58" s="53"/>
      <c r="L58" s="36">
        <v>400</v>
      </c>
      <c r="M58" s="36"/>
      <c r="N58" s="36"/>
      <c r="O58" s="36"/>
      <c r="P58" s="36"/>
      <c r="Q58" s="36"/>
      <c r="R58" s="46"/>
      <c r="S58" s="36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31"/>
      <c r="BU58" s="25"/>
      <c r="BV58" s="25"/>
      <c r="BW58" s="25"/>
      <c r="BX58" s="25"/>
      <c r="BY58" s="25"/>
    </row>
    <row r="59" spans="1:77" ht="15.95" customHeight="1">
      <c r="A59" s="102" t="s">
        <v>529</v>
      </c>
      <c r="B59" s="102"/>
      <c r="C59" s="102"/>
      <c r="D59" s="36"/>
      <c r="E59" s="36"/>
      <c r="F59" s="36"/>
      <c r="G59" s="36"/>
      <c r="H59" s="36"/>
      <c r="I59" s="36"/>
      <c r="J59" s="36"/>
      <c r="K59" s="53"/>
      <c r="L59" s="36"/>
      <c r="M59" s="36"/>
      <c r="N59" s="36">
        <v>18.350000000000001</v>
      </c>
      <c r="O59" s="36">
        <v>5</v>
      </c>
      <c r="P59" s="36"/>
      <c r="Q59" s="36"/>
      <c r="R59" s="46"/>
      <c r="S59" s="36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31"/>
      <c r="BU59" s="25"/>
      <c r="BV59" s="25"/>
      <c r="BW59" s="25"/>
      <c r="BX59" s="25"/>
      <c r="BY59" s="25"/>
    </row>
    <row r="60" spans="1:77" ht="15.95" customHeight="1">
      <c r="A60" s="103" t="s">
        <v>480</v>
      </c>
      <c r="B60" s="103"/>
      <c r="C60" s="103"/>
      <c r="D60" s="36" t="s">
        <v>531</v>
      </c>
      <c r="E60" s="36"/>
      <c r="F60" s="36"/>
      <c r="G60" s="36"/>
      <c r="H60" s="36"/>
      <c r="I60" s="36"/>
      <c r="J60" s="36"/>
      <c r="K60" s="53"/>
      <c r="L60" s="36"/>
      <c r="M60" s="36">
        <v>40</v>
      </c>
      <c r="N60" s="36">
        <v>18.5</v>
      </c>
      <c r="O60" s="36">
        <v>8</v>
      </c>
      <c r="P60" s="36"/>
      <c r="Q60" s="36"/>
      <c r="R60" s="46"/>
      <c r="S60" s="36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31"/>
      <c r="BU60" s="25"/>
      <c r="BV60" s="25"/>
      <c r="BW60" s="25"/>
      <c r="BX60" s="25"/>
      <c r="BY60" s="25"/>
    </row>
    <row r="61" spans="1:77" ht="33" customHeight="1">
      <c r="A61" s="103" t="s">
        <v>475</v>
      </c>
      <c r="B61" s="103"/>
      <c r="C61" s="103"/>
      <c r="D61" s="36" t="s">
        <v>530</v>
      </c>
      <c r="E61" s="36"/>
      <c r="F61" s="36"/>
      <c r="G61" s="36"/>
      <c r="H61" s="36"/>
      <c r="I61" s="36"/>
      <c r="J61" s="36"/>
      <c r="K61" s="53"/>
      <c r="L61" s="36"/>
      <c r="M61" s="36"/>
      <c r="N61" s="36">
        <v>17.75</v>
      </c>
      <c r="O61" s="36">
        <v>5.5</v>
      </c>
      <c r="P61" s="36"/>
      <c r="Q61" s="36"/>
      <c r="R61" s="46"/>
      <c r="S61" s="36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31"/>
      <c r="BU61" s="25"/>
      <c r="BV61" s="25"/>
      <c r="BW61" s="25"/>
      <c r="BX61" s="25"/>
      <c r="BY61" s="25"/>
    </row>
    <row r="62" spans="1:77">
      <c r="A62" s="102" t="s">
        <v>551</v>
      </c>
      <c r="B62" s="102"/>
      <c r="C62" s="102"/>
      <c r="D62" s="36"/>
      <c r="E62" s="36"/>
      <c r="F62" s="36"/>
      <c r="G62" s="36"/>
      <c r="H62" s="36"/>
      <c r="I62" s="36"/>
      <c r="J62" s="36"/>
      <c r="K62" s="53"/>
      <c r="L62" s="36"/>
      <c r="M62" s="36">
        <v>24</v>
      </c>
      <c r="N62" s="36"/>
      <c r="O62" s="36"/>
      <c r="P62" s="36"/>
      <c r="Q62" s="36"/>
      <c r="R62" s="46"/>
      <c r="S62" s="36"/>
    </row>
    <row r="64" spans="1:77">
      <c r="D64" s="47"/>
      <c r="E64" s="31"/>
      <c r="F64" s="31"/>
      <c r="G64" s="31"/>
      <c r="H64" s="48"/>
      <c r="I64" s="31"/>
      <c r="J64" s="47"/>
    </row>
    <row r="65" spans="1:8">
      <c r="E65" s="31"/>
      <c r="F65" s="31"/>
      <c r="G65" s="31"/>
      <c r="H65" s="48"/>
    </row>
    <row r="66" spans="1:8" ht="17.100000000000001" customHeight="1">
      <c r="E66" s="48"/>
      <c r="F66" s="48"/>
      <c r="G66" s="31"/>
      <c r="H66" s="48"/>
    </row>
    <row r="72" spans="1:8">
      <c r="A72" s="48"/>
      <c r="B72" s="31"/>
    </row>
    <row r="73" spans="1:8">
      <c r="A73" s="48"/>
      <c r="B73" s="31"/>
    </row>
    <row r="74" spans="1:8" ht="17.100000000000001" customHeight="1">
      <c r="A74" s="48"/>
      <c r="B74" s="31"/>
    </row>
    <row r="75" spans="1:8">
      <c r="A75" s="48"/>
      <c r="B75" s="31"/>
    </row>
    <row r="76" spans="1:8">
      <c r="A76" s="48"/>
      <c r="B76" s="31"/>
    </row>
    <row r="77" spans="1:8" ht="17.100000000000001" customHeight="1">
      <c r="A77" s="48"/>
      <c r="B77" s="31"/>
    </row>
    <row r="78" spans="1:8" ht="17.100000000000001" customHeight="1">
      <c r="A78" s="48"/>
      <c r="B78" s="31"/>
    </row>
    <row r="79" spans="1:8" ht="17.100000000000001" customHeight="1">
      <c r="A79" s="48"/>
      <c r="B79" s="31"/>
    </row>
    <row r="80" spans="1:8" ht="17.100000000000001" customHeight="1">
      <c r="A80" s="48"/>
      <c r="B80" s="31"/>
    </row>
    <row r="81" spans="1:2" ht="17.100000000000001" customHeight="1">
      <c r="A81" s="48"/>
      <c r="B81" s="31"/>
    </row>
    <row r="82" spans="1:2" ht="17.100000000000001" customHeight="1">
      <c r="A82" s="44"/>
      <c r="B82" s="31"/>
    </row>
    <row r="83" spans="1:2" ht="17.100000000000001" customHeight="1">
      <c r="B83" s="31"/>
    </row>
    <row r="84" spans="1:2" ht="17.100000000000001" customHeight="1">
      <c r="B84" s="31"/>
    </row>
    <row r="85" spans="1:2">
      <c r="B85" s="31"/>
    </row>
    <row r="86" spans="1:2">
      <c r="A86" s="48"/>
      <c r="B86" s="31"/>
    </row>
    <row r="87" spans="1:2" ht="33" customHeight="1">
      <c r="A87" s="48"/>
      <c r="B87" s="31"/>
    </row>
    <row r="88" spans="1:2" ht="17.100000000000001" customHeight="1">
      <c r="A88" s="48"/>
      <c r="B88" s="31"/>
    </row>
    <row r="89" spans="1:2" ht="17.100000000000001" customHeight="1">
      <c r="A89" s="48"/>
      <c r="B89" s="31"/>
    </row>
    <row r="90" spans="1:2" ht="17.100000000000001" customHeight="1">
      <c r="A90" s="48"/>
      <c r="B90" s="31"/>
    </row>
    <row r="91" spans="1:2">
      <c r="A91" s="48"/>
      <c r="B91" s="31"/>
    </row>
    <row r="92" spans="1:2">
      <c r="A92" s="48"/>
      <c r="B92" s="31"/>
    </row>
    <row r="93" spans="1:2">
      <c r="A93" s="48"/>
      <c r="B93" s="31"/>
    </row>
    <row r="94" spans="1:2">
      <c r="A94" s="48"/>
      <c r="B94" s="31"/>
    </row>
    <row r="96" spans="1:2">
      <c r="A96" s="48"/>
      <c r="B96" s="31"/>
    </row>
    <row r="97" spans="1:2" ht="17.100000000000001" customHeight="1">
      <c r="A97" s="44"/>
      <c r="B97" s="31"/>
    </row>
    <row r="98" spans="1:2">
      <c r="A98" s="44"/>
      <c r="B98" s="31"/>
    </row>
    <row r="99" spans="1:2">
      <c r="A99" s="44"/>
      <c r="B99" s="31"/>
    </row>
    <row r="100" spans="1:2">
      <c r="A100" s="44"/>
      <c r="B100" s="31"/>
    </row>
    <row r="101" spans="1:2">
      <c r="A101" s="31"/>
      <c r="B101" s="31"/>
    </row>
    <row r="135" spans="1:1">
      <c r="A135" s="48"/>
    </row>
    <row r="136" spans="1:1">
      <c r="A136" s="48"/>
    </row>
    <row r="224" spans="2:3">
      <c r="B224" s="48"/>
      <c r="C224" s="31"/>
    </row>
    <row r="225" spans="2:3">
      <c r="B225" s="48"/>
      <c r="C225" s="31"/>
    </row>
    <row r="226" spans="2:3">
      <c r="B226" s="48"/>
      <c r="C226" s="31"/>
    </row>
    <row r="227" spans="2:3">
      <c r="B227" s="48"/>
      <c r="C227" s="31"/>
    </row>
    <row r="228" spans="2:3">
      <c r="B228" s="48"/>
      <c r="C228" s="31"/>
    </row>
    <row r="230" spans="2:3">
      <c r="B230" s="48"/>
      <c r="C230" s="31"/>
    </row>
    <row r="231" spans="2:3">
      <c r="B231" s="44"/>
      <c r="C231" s="31"/>
    </row>
    <row r="232" spans="2:3">
      <c r="B232" s="44"/>
      <c r="C232" s="31"/>
    </row>
    <row r="233" spans="2:3">
      <c r="B233" s="44"/>
      <c r="C233" s="31"/>
    </row>
    <row r="234" spans="2:3">
      <c r="B234" s="44"/>
      <c r="C234" s="31"/>
    </row>
    <row r="235" spans="2:3">
      <c r="B235" s="31"/>
      <c r="C235" s="31"/>
    </row>
    <row r="240" spans="2:3">
      <c r="C240" s="31"/>
    </row>
    <row r="241" spans="3:3">
      <c r="C241" s="31"/>
    </row>
    <row r="242" spans="3:3">
      <c r="C242" s="31"/>
    </row>
    <row r="243" spans="3:3">
      <c r="C243" s="31"/>
    </row>
    <row r="244" spans="3:3">
      <c r="C244" s="31"/>
    </row>
    <row r="245" spans="3:3">
      <c r="C245" s="31"/>
    </row>
    <row r="246" spans="3:3">
      <c r="C246" s="31"/>
    </row>
  </sheetData>
  <mergeCells count="51">
    <mergeCell ref="A1:AI1"/>
    <mergeCell ref="AL1:BT1"/>
    <mergeCell ref="A62:C62"/>
    <mergeCell ref="A29:C29"/>
    <mergeCell ref="A32:C32"/>
    <mergeCell ref="A31:C31"/>
    <mergeCell ref="A61:C61"/>
    <mergeCell ref="A59:C59"/>
    <mergeCell ref="A60:C60"/>
    <mergeCell ref="A58:C58"/>
    <mergeCell ref="A57:C57"/>
    <mergeCell ref="A56:C56"/>
    <mergeCell ref="AL11:AN14"/>
    <mergeCell ref="A30:C30"/>
    <mergeCell ref="A43:C46"/>
    <mergeCell ref="A47:C48"/>
    <mergeCell ref="A49:C49"/>
    <mergeCell ref="A50:C51"/>
    <mergeCell ref="A52:C55"/>
    <mergeCell ref="A25:C25"/>
    <mergeCell ref="A19:C19"/>
    <mergeCell ref="A27:C28"/>
    <mergeCell ref="A33:C33"/>
    <mergeCell ref="A34:C34"/>
    <mergeCell ref="A36:C42"/>
    <mergeCell ref="A26:C26"/>
    <mergeCell ref="A18:C18"/>
    <mergeCell ref="A17:C17"/>
    <mergeCell ref="A24:C24"/>
    <mergeCell ref="A16:C16"/>
    <mergeCell ref="AL39:AN39"/>
    <mergeCell ref="AL23:AN27"/>
    <mergeCell ref="D11:D13"/>
    <mergeCell ref="AL2:AN2"/>
    <mergeCell ref="AL32:AN38"/>
    <mergeCell ref="AL17:AN18"/>
    <mergeCell ref="AL16:AN16"/>
    <mergeCell ref="AL15:AN15"/>
    <mergeCell ref="AL10:AN10"/>
    <mergeCell ref="AL3:AN9"/>
    <mergeCell ref="AL21:AN22"/>
    <mergeCell ref="AL28:AN31"/>
    <mergeCell ref="AL20:AN20"/>
    <mergeCell ref="AL19:AN19"/>
    <mergeCell ref="A2:C2"/>
    <mergeCell ref="A3:C10"/>
    <mergeCell ref="A11:C13"/>
    <mergeCell ref="A20:C20"/>
    <mergeCell ref="A21:C23"/>
    <mergeCell ref="A14:C14"/>
    <mergeCell ref="A15:C1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Grain size distribution</vt:lpstr>
      <vt:lpstr>Atterberg limits</vt:lpstr>
      <vt:lpstr>Compaction</vt:lpstr>
      <vt:lpstr>Resilient modulus</vt:lpstr>
      <vt:lpstr>CBR</vt:lpstr>
      <vt:lpstr>Hydraulic conductivity</vt:lpstr>
      <vt:lpstr>Shear strength</vt:lpstr>
      <vt:lpstr>R Value</vt:lpstr>
      <vt:lpstr>Pavement ME</vt:lpstr>
      <vt:lpstr>References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Raul Velasquez</cp:lastModifiedBy>
  <dcterms:created xsi:type="dcterms:W3CDTF">2020-04-04T21:10:07Z</dcterms:created>
  <dcterms:modified xsi:type="dcterms:W3CDTF">2021-05-26T20:46:14Z</dcterms:modified>
</cp:coreProperties>
</file>