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s\Combined Smoothness Spec\Worksheets\2019\"/>
    </mc:Choice>
  </mc:AlternateContent>
  <bookViews>
    <workbookView xWindow="-15" yWindow="285" windowWidth="9765" windowHeight="11385" tabRatio="547"/>
  </bookViews>
  <sheets>
    <sheet name="%Improv" sheetId="4" r:id="rId1"/>
    <sheet name="Lists" sheetId="2" r:id="rId2"/>
  </sheets>
  <definedNames>
    <definedName name="Certification">Lists!$F$2:$F$4</definedName>
    <definedName name="Density">Lists!$E$2:$E$4</definedName>
    <definedName name="Direction">Lists!$C$2:$C$6</definedName>
    <definedName name="Equation">Lists!$A$2:$A$3</definedName>
    <definedName name="Lane">Lists!$B$2:$B$11</definedName>
    <definedName name="Mix">Lists!#REF!</definedName>
    <definedName name="PG">Lists!#REF!</definedName>
    <definedName name="_xlnm.Print_Area" localSheetId="0">'%Improv'!$A$1:$J$61</definedName>
    <definedName name="Speed">Lists!$D$2:$D$4</definedName>
  </definedNames>
  <calcPr calcId="152511"/>
</workbook>
</file>

<file path=xl/calcChain.xml><?xml version="1.0" encoding="utf-8"?>
<calcChain xmlns="http://schemas.openxmlformats.org/spreadsheetml/2006/main">
  <c r="G56" i="4" l="1"/>
  <c r="B15" i="4" l="1"/>
  <c r="C15" i="4" l="1"/>
  <c r="B16" i="4" s="1"/>
  <c r="C16" i="4" s="1"/>
  <c r="B17" i="4" l="1"/>
  <c r="C17" i="4" s="1"/>
  <c r="D16" i="4"/>
  <c r="D15" i="4"/>
  <c r="G15" i="4" l="1"/>
  <c r="I15" i="4" s="1"/>
  <c r="G16" i="4"/>
  <c r="I16" i="4" s="1"/>
  <c r="B18" i="4"/>
  <c r="C18" i="4" s="1"/>
  <c r="D17" i="4"/>
  <c r="N16" i="4" l="1"/>
  <c r="G17" i="4"/>
  <c r="I17" i="4" s="1"/>
  <c r="M16" i="4"/>
  <c r="B19" i="4"/>
  <c r="C19" i="4" s="1"/>
  <c r="D18" i="4"/>
  <c r="M15" i="4" l="1"/>
  <c r="N15" i="4"/>
  <c r="G18" i="4"/>
  <c r="I18" i="4" s="1"/>
  <c r="M17" i="4"/>
  <c r="N17" i="4"/>
  <c r="B20" i="4"/>
  <c r="C20" i="4" s="1"/>
  <c r="D19" i="4"/>
  <c r="G19" i="4" l="1"/>
  <c r="I19" i="4" s="1"/>
  <c r="N18" i="4"/>
  <c r="M18" i="4"/>
  <c r="B21" i="4"/>
  <c r="C21" i="4" s="1"/>
  <c r="D20" i="4"/>
  <c r="G20" i="4" l="1"/>
  <c r="I20" i="4" s="1"/>
  <c r="M19" i="4"/>
  <c r="N19" i="4"/>
  <c r="B22" i="4"/>
  <c r="C22" i="4" s="1"/>
  <c r="D21" i="4"/>
  <c r="G21" i="4" l="1"/>
  <c r="I21" i="4" s="1"/>
  <c r="M20" i="4"/>
  <c r="N20" i="4"/>
  <c r="B23" i="4"/>
  <c r="C23" i="4" s="1"/>
  <c r="D22" i="4"/>
  <c r="G22" i="4" l="1"/>
  <c r="I22" i="4" s="1"/>
  <c r="N21" i="4"/>
  <c r="M21" i="4"/>
  <c r="B24" i="4"/>
  <c r="C24" i="4" s="1"/>
  <c r="D23" i="4"/>
  <c r="G23" i="4" l="1"/>
  <c r="I23" i="4" s="1"/>
  <c r="M22" i="4"/>
  <c r="N22" i="4"/>
  <c r="B25" i="4"/>
  <c r="C25" i="4" s="1"/>
  <c r="D24" i="4"/>
  <c r="N23" i="4" l="1"/>
  <c r="G24" i="4"/>
  <c r="I24" i="4" s="1"/>
  <c r="M23" i="4"/>
  <c r="B26" i="4"/>
  <c r="C26" i="4" s="1"/>
  <c r="D25" i="4"/>
  <c r="G25" i="4" l="1"/>
  <c r="I25" i="4" s="1"/>
  <c r="M24" i="4"/>
  <c r="N24" i="4"/>
  <c r="B27" i="4"/>
  <c r="C27" i="4" s="1"/>
  <c r="D26" i="4"/>
  <c r="G26" i="4" l="1"/>
  <c r="I26" i="4" s="1"/>
  <c r="N25" i="4"/>
  <c r="M25" i="4"/>
  <c r="B28" i="4"/>
  <c r="C28" i="4" s="1"/>
  <c r="D27" i="4"/>
  <c r="G27" i="4" l="1"/>
  <c r="I27" i="4" s="1"/>
  <c r="M26" i="4"/>
  <c r="N26" i="4"/>
  <c r="B29" i="4"/>
  <c r="C29" i="4" s="1"/>
  <c r="D28" i="4"/>
  <c r="G28" i="4" l="1"/>
  <c r="I28" i="4" s="1"/>
  <c r="N27" i="4"/>
  <c r="M27" i="4"/>
  <c r="B30" i="4"/>
  <c r="C30" i="4" s="1"/>
  <c r="D29" i="4"/>
  <c r="M28" i="4" l="1"/>
  <c r="G29" i="4"/>
  <c r="I29" i="4" s="1"/>
  <c r="N28" i="4"/>
  <c r="B31" i="4"/>
  <c r="C31" i="4" s="1"/>
  <c r="D30" i="4"/>
  <c r="G30" i="4" l="1"/>
  <c r="I30" i="4" s="1"/>
  <c r="M29" i="4"/>
  <c r="N29" i="4"/>
  <c r="B32" i="4"/>
  <c r="C32" i="4" s="1"/>
  <c r="D31" i="4"/>
  <c r="M30" i="4" l="1"/>
  <c r="G31" i="4"/>
  <c r="I31" i="4" s="1"/>
  <c r="B33" i="4"/>
  <c r="C33" i="4" s="1"/>
  <c r="D32" i="4"/>
  <c r="N30" i="4" l="1"/>
  <c r="G32" i="4"/>
  <c r="I32" i="4" s="1"/>
  <c r="M31" i="4"/>
  <c r="N31" i="4"/>
  <c r="B34" i="4"/>
  <c r="C34" i="4" s="1"/>
  <c r="D33" i="4"/>
  <c r="G33" i="4" l="1"/>
  <c r="I33" i="4" s="1"/>
  <c r="M32" i="4"/>
  <c r="N32" i="4"/>
  <c r="B35" i="4"/>
  <c r="C35" i="4" s="1"/>
  <c r="D34" i="4"/>
  <c r="N33" i="4" l="1"/>
  <c r="G34" i="4"/>
  <c r="I34" i="4" s="1"/>
  <c r="B36" i="4"/>
  <c r="C36" i="4" s="1"/>
  <c r="D35" i="4"/>
  <c r="M33" i="4" l="1"/>
  <c r="G35" i="4"/>
  <c r="I35" i="4" s="1"/>
  <c r="M34" i="4"/>
  <c r="N34" i="4"/>
  <c r="B37" i="4"/>
  <c r="C37" i="4" s="1"/>
  <c r="D36" i="4"/>
  <c r="G36" i="4" l="1"/>
  <c r="I36" i="4" s="1"/>
  <c r="N35" i="4"/>
  <c r="M35" i="4"/>
  <c r="B38" i="4"/>
  <c r="C38" i="4" s="1"/>
  <c r="D37" i="4"/>
  <c r="G37" i="4" l="1"/>
  <c r="I37" i="4" s="1"/>
  <c r="M36" i="4"/>
  <c r="N36" i="4"/>
  <c r="B39" i="4"/>
  <c r="C39" i="4" s="1"/>
  <c r="D38" i="4"/>
  <c r="G38" i="4" l="1"/>
  <c r="I38" i="4" s="1"/>
  <c r="N37" i="4"/>
  <c r="M37" i="4"/>
  <c r="B40" i="4"/>
  <c r="C40" i="4" s="1"/>
  <c r="D39" i="4"/>
  <c r="G39" i="4" l="1"/>
  <c r="I39" i="4" s="1"/>
  <c r="N38" i="4"/>
  <c r="M38" i="4"/>
  <c r="B41" i="4"/>
  <c r="C41" i="4" s="1"/>
  <c r="D40" i="4"/>
  <c r="G40" i="4" l="1"/>
  <c r="I40" i="4" s="1"/>
  <c r="N39" i="4"/>
  <c r="M39" i="4"/>
  <c r="B42" i="4"/>
  <c r="C42" i="4" s="1"/>
  <c r="D41" i="4"/>
  <c r="G41" i="4" l="1"/>
  <c r="I41" i="4" s="1"/>
  <c r="M40" i="4"/>
  <c r="N40" i="4"/>
  <c r="B43" i="4"/>
  <c r="C43" i="4" s="1"/>
  <c r="D42" i="4"/>
  <c r="G42" i="4" l="1"/>
  <c r="I42" i="4" s="1"/>
  <c r="N41" i="4"/>
  <c r="M41" i="4"/>
  <c r="B44" i="4"/>
  <c r="C44" i="4" s="1"/>
  <c r="D43" i="4"/>
  <c r="G43" i="4" l="1"/>
  <c r="I43" i="4" s="1"/>
  <c r="M42" i="4"/>
  <c r="N42" i="4"/>
  <c r="B45" i="4"/>
  <c r="C45" i="4" s="1"/>
  <c r="D44" i="4"/>
  <c r="G44" i="4" l="1"/>
  <c r="I44" i="4" s="1"/>
  <c r="M43" i="4"/>
  <c r="N43" i="4"/>
  <c r="B46" i="4"/>
  <c r="C46" i="4" s="1"/>
  <c r="D45" i="4"/>
  <c r="G45" i="4" l="1"/>
  <c r="I45" i="4" s="1"/>
  <c r="M44" i="4"/>
  <c r="N44" i="4"/>
  <c r="B47" i="4"/>
  <c r="C47" i="4" s="1"/>
  <c r="D46" i="4"/>
  <c r="G46" i="4" l="1"/>
  <c r="I46" i="4" s="1"/>
  <c r="M45" i="4"/>
  <c r="N45" i="4"/>
  <c r="B48" i="4"/>
  <c r="C48" i="4" s="1"/>
  <c r="D47" i="4"/>
  <c r="M46" i="4" l="1"/>
  <c r="G47" i="4"/>
  <c r="I47" i="4" s="1"/>
  <c r="N46" i="4"/>
  <c r="B49" i="4"/>
  <c r="C49" i="4" s="1"/>
  <c r="D48" i="4"/>
  <c r="G48" i="4" l="1"/>
  <c r="I48" i="4" s="1"/>
  <c r="M47" i="4"/>
  <c r="N47" i="4"/>
  <c r="B50" i="4"/>
  <c r="C50" i="4" s="1"/>
  <c r="D49" i="4"/>
  <c r="B51" i="4" l="1"/>
  <c r="C51" i="4" s="1"/>
  <c r="G49" i="4"/>
  <c r="I49" i="4" s="1"/>
  <c r="M48" i="4"/>
  <c r="N48" i="4"/>
  <c r="D50" i="4"/>
  <c r="B52" i="4" l="1"/>
  <c r="C52" i="4" s="1"/>
  <c r="B53" i="4" s="1"/>
  <c r="C53" i="4" s="1"/>
  <c r="D51" i="4"/>
  <c r="M49" i="4"/>
  <c r="G50" i="4"/>
  <c r="I50" i="4" s="1"/>
  <c r="N49" i="4"/>
  <c r="G51" i="4" l="1"/>
  <c r="I51" i="4" s="1"/>
  <c r="D52" i="4"/>
  <c r="B54" i="4"/>
  <c r="C54" i="4" s="1"/>
  <c r="D54" i="4" s="1"/>
  <c r="D53" i="4"/>
  <c r="M50" i="4"/>
  <c r="N50" i="4"/>
  <c r="M51" i="4" l="1"/>
  <c r="N51" i="4"/>
  <c r="G53" i="4"/>
  <c r="I53" i="4" s="1"/>
  <c r="N53" i="4" s="1"/>
  <c r="G52" i="4"/>
  <c r="I52" i="4" s="1"/>
  <c r="M52" i="4" s="1"/>
  <c r="G54" i="4"/>
  <c r="I54" i="4" s="1"/>
  <c r="M53" i="4" l="1"/>
  <c r="N52" i="4"/>
  <c r="M54" i="4"/>
  <c r="N54" i="4"/>
  <c r="N55" i="4" l="1"/>
  <c r="M55" i="4" l="1"/>
  <c r="G55" i="4" s="1"/>
  <c r="G57" i="4" l="1"/>
</calcChain>
</file>

<file path=xl/sharedStrings.xml><?xml version="1.0" encoding="utf-8"?>
<sst xmlns="http://schemas.openxmlformats.org/spreadsheetml/2006/main" count="55" uniqueCount="53">
  <si>
    <t>End Station</t>
  </si>
  <si>
    <t>Equation</t>
  </si>
  <si>
    <t>Date Measured</t>
  </si>
  <si>
    <t>Data Entered By</t>
  </si>
  <si>
    <t>Signature</t>
  </si>
  <si>
    <t>Areas of Localized Roughness Deduction</t>
  </si>
  <si>
    <t>Total Pay Adjustment + Areas of Localized Roughness Deduction</t>
  </si>
  <si>
    <t>S.P./S.A.P.</t>
  </si>
  <si>
    <t>T.H./CSAH</t>
  </si>
  <si>
    <t>Lane/Dir</t>
  </si>
  <si>
    <t>Total Pay Adjustment</t>
  </si>
  <si>
    <t>Speed</t>
  </si>
  <si>
    <t>&gt; 45 mph</t>
  </si>
  <si>
    <t>Data Checked By</t>
  </si>
  <si>
    <t>Segment Pay Adjustment</t>
  </si>
  <si>
    <t>Density</t>
  </si>
  <si>
    <t>File Name</t>
  </si>
  <si>
    <t>Percent     Improvement</t>
  </si>
  <si>
    <t>Posted Vehicle Speed</t>
  </si>
  <si>
    <t>Beginning Station</t>
  </si>
  <si>
    <t>Smoothness Equation</t>
  </si>
  <si>
    <t>PI</t>
  </si>
  <si>
    <r>
      <t xml:space="preserve">&gt; 35 mph and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45 mph</t>
    </r>
  </si>
  <si>
    <t>Lane Description</t>
  </si>
  <si>
    <t>Accel/decel lane &gt; 1000 ft</t>
  </si>
  <si>
    <t>Accel/decel lane ≤ 1000 ft</t>
  </si>
  <si>
    <t>Bridge deck or approach panel</t>
  </si>
  <si>
    <t>Ramp or loop</t>
  </si>
  <si>
    <t>Mainline: lane 1</t>
  </si>
  <si>
    <t>Mainline: lane 2</t>
  </si>
  <si>
    <t>Mainline: lane 3</t>
  </si>
  <si>
    <t>Mainline: lane 4</t>
  </si>
  <si>
    <t>Mainline: lane 5</t>
  </si>
  <si>
    <t>Direction</t>
  </si>
  <si>
    <t>Eastbound</t>
  </si>
  <si>
    <t>Northbound</t>
  </si>
  <si>
    <t>Southbound</t>
  </si>
  <si>
    <t>Westbound</t>
  </si>
  <si>
    <t>Segment Length (ft)</t>
  </si>
  <si>
    <t>End               Station</t>
  </si>
  <si>
    <t>Mainline Density Lots</t>
  </si>
  <si>
    <t>Failure Rate: ≤ 25%</t>
  </si>
  <si>
    <t>Failure Rate: &gt; 25%</t>
  </si>
  <si>
    <t>Areas of Localized Roughness (ALR)</t>
  </si>
  <si>
    <t>Smoothness Before Paving (in/mi)</t>
  </si>
  <si>
    <t>Smoothness After Paving (in/mi)</t>
  </si>
  <si>
    <r>
      <t xml:space="preserve">ALR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225.0 (linear ft)</t>
    </r>
  </si>
  <si>
    <t>Certification</t>
  </si>
  <si>
    <t>Yes</t>
  </si>
  <si>
    <t>No</t>
  </si>
  <si>
    <t>Certified Inertial Profiler</t>
  </si>
  <si>
    <t>Certified Operator</t>
  </si>
  <si>
    <t xml:space="preserve">2019 % Improvement Profile Summary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</si>
</sst>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\+##"/>
    <numFmt numFmtId="166" formatCode="[$-409]dd\-mmm\-yy;@"/>
    <numFmt numFmtId="167" formatCode="[$-409]d\-mmm\-yyyy;@"/>
    <numFmt numFmtId="168" formatCode="[$-409]d\-mmm\-yy;@"/>
    <numFmt numFmtId="169" formatCode="&quot;$&quot;#,##0.00"/>
    <numFmt numFmtId="170" formatCode="&quot;$&quot;#,##0.0000"/>
    <numFmt numFmtId="171" formatCode="0.0%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3" fillId="0" borderId="6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Border="1" applyAlignment="1" applyProtection="1">
      <alignment vertical="center"/>
    </xf>
    <xf numFmtId="16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165" fontId="0" fillId="0" borderId="15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171" fontId="5" fillId="0" borderId="16" xfId="0" applyNumberFormat="1" applyFont="1" applyFill="1" applyBorder="1" applyAlignment="1" applyProtection="1">
      <alignment horizontal="center" vertical="center" wrapText="1"/>
    </xf>
    <xf numFmtId="171" fontId="5" fillId="0" borderId="1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68" fontId="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169" fontId="1" fillId="0" borderId="3" xfId="0" applyNumberFormat="1" applyFont="1" applyFill="1" applyBorder="1" applyAlignment="1" applyProtection="1">
      <alignment horizontal="center" vertical="center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left" vertical="center"/>
    </xf>
    <xf numFmtId="164" fontId="1" fillId="3" borderId="13" xfId="0" applyNumberFormat="1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167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164" fontId="1" fillId="3" borderId="21" xfId="0" applyNumberFormat="1" applyFont="1" applyFill="1" applyBorder="1" applyAlignment="1" applyProtection="1">
      <alignment horizontal="left" vertical="top"/>
    </xf>
    <xf numFmtId="164" fontId="1" fillId="3" borderId="17" xfId="0" applyNumberFormat="1" applyFont="1" applyFill="1" applyBorder="1" applyAlignment="1" applyProtection="1">
      <alignment horizontal="left" vertical="top"/>
    </xf>
    <xf numFmtId="167" fontId="5" fillId="2" borderId="15" xfId="0" applyNumberFormat="1" applyFont="1" applyFill="1" applyBorder="1" applyAlignment="1" applyProtection="1">
      <alignment horizontal="center" vertical="top" wrapText="1"/>
      <protection locked="0"/>
    </xf>
    <xf numFmtId="167" fontId="5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167" fontId="4" fillId="0" borderId="5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left" vertical="center"/>
    </xf>
    <xf numFmtId="167" fontId="4" fillId="0" borderId="14" xfId="0" applyNumberFormat="1" applyFont="1" applyFill="1" applyBorder="1" applyAlignment="1" applyProtection="1">
      <alignment horizontal="left" vertical="center"/>
    </xf>
    <xf numFmtId="167" fontId="10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1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541020</xdr:colOff>
      <xdr:row>0</xdr:row>
      <xdr:rowOff>137160</xdr:rowOff>
    </xdr:from>
    <xdr:to>
      <xdr:col>8</xdr:col>
      <xdr:colOff>1204926</xdr:colOff>
      <xdr:row>2</xdr:row>
      <xdr:rowOff>81847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9460" y="137160"/>
          <a:ext cx="673431" cy="5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zoomScaleNormal="100" workbookViewId="0">
      <selection activeCell="D4" sqref="D4:E4"/>
    </sheetView>
  </sheetViews>
  <sheetFormatPr defaultColWidth="8.85546875" defaultRowHeight="14.25" customHeight="1" x14ac:dyDescent="0.2"/>
  <cols>
    <col min="1" max="1" width="3.7109375" style="6" customWidth="1"/>
    <col min="2" max="4" width="12.28515625" style="6" customWidth="1"/>
    <col min="5" max="6" width="18.140625" style="36" customWidth="1"/>
    <col min="7" max="7" width="6.5703125" style="36" customWidth="1"/>
    <col min="8" max="8" width="12.28515625" style="36" customWidth="1"/>
    <col min="9" max="9" width="18.140625" style="36" customWidth="1"/>
    <col min="10" max="10" width="3.7109375" style="10" customWidth="1"/>
    <col min="11" max="11" width="8.85546875" style="6" customWidth="1"/>
    <col min="12" max="12" width="8.85546875" style="11" hidden="1" customWidth="1"/>
    <col min="13" max="14" width="8.85546875" style="6" hidden="1" customWidth="1"/>
    <col min="15" max="16384" width="8.85546875" style="6"/>
  </cols>
  <sheetData>
    <row r="1" spans="1:14" ht="33" customHeight="1" thickTop="1" x14ac:dyDescent="0.2">
      <c r="A1" s="5"/>
      <c r="B1" s="82">
        <v>43525</v>
      </c>
      <c r="C1" s="86" t="s">
        <v>52</v>
      </c>
      <c r="D1" s="86"/>
      <c r="E1" s="86"/>
      <c r="F1" s="86"/>
      <c r="G1" s="86"/>
      <c r="H1" s="86"/>
      <c r="I1" s="86"/>
      <c r="J1" s="14"/>
    </row>
    <row r="2" spans="1:14" ht="14.45" customHeight="1" x14ac:dyDescent="0.2">
      <c r="A2" s="7"/>
      <c r="B2" s="83"/>
      <c r="C2" s="87"/>
      <c r="D2" s="87"/>
      <c r="E2" s="87"/>
      <c r="F2" s="87"/>
      <c r="G2" s="87"/>
      <c r="H2" s="87"/>
      <c r="I2" s="87"/>
      <c r="J2" s="15"/>
    </row>
    <row r="3" spans="1:14" ht="14.45" customHeight="1" x14ac:dyDescent="0.2">
      <c r="A3" s="9"/>
      <c r="B3" s="84"/>
      <c r="C3" s="88"/>
      <c r="D3" s="88"/>
      <c r="E3" s="88"/>
      <c r="F3" s="88"/>
      <c r="G3" s="88"/>
      <c r="H3" s="88"/>
      <c r="I3" s="88"/>
      <c r="J3" s="15"/>
    </row>
    <row r="4" spans="1:14" ht="14.45" customHeight="1" x14ac:dyDescent="0.2">
      <c r="A4" s="9"/>
      <c r="B4" s="55" t="s">
        <v>16</v>
      </c>
      <c r="C4" s="56"/>
      <c r="D4" s="85"/>
      <c r="E4" s="85"/>
      <c r="F4" s="41" t="s">
        <v>20</v>
      </c>
      <c r="G4" s="41"/>
      <c r="H4" s="69"/>
      <c r="I4" s="69"/>
      <c r="J4" s="8"/>
      <c r="M4" s="10"/>
      <c r="N4" s="10"/>
    </row>
    <row r="5" spans="1:14" ht="14.45" customHeight="1" x14ac:dyDescent="0.2">
      <c r="A5" s="9"/>
      <c r="B5" s="45" t="s">
        <v>2</v>
      </c>
      <c r="C5" s="46"/>
      <c r="D5" s="72"/>
      <c r="E5" s="72"/>
      <c r="F5" s="66" t="s">
        <v>18</v>
      </c>
      <c r="G5" s="66"/>
      <c r="H5" s="70"/>
      <c r="I5" s="70"/>
      <c r="J5" s="8"/>
      <c r="L5" s="6"/>
      <c r="M5" s="10"/>
      <c r="N5" s="10"/>
    </row>
    <row r="6" spans="1:14" ht="14.45" customHeight="1" x14ac:dyDescent="0.2">
      <c r="A6" s="9"/>
      <c r="B6" s="45" t="s">
        <v>7</v>
      </c>
      <c r="C6" s="46"/>
      <c r="D6" s="67"/>
      <c r="E6" s="68"/>
      <c r="F6" s="73" t="s">
        <v>40</v>
      </c>
      <c r="G6" s="73"/>
      <c r="H6" s="71"/>
      <c r="I6" s="71"/>
      <c r="J6" s="8"/>
      <c r="L6" s="6"/>
      <c r="M6" s="27"/>
      <c r="N6" s="27"/>
    </row>
    <row r="7" spans="1:14" ht="14.45" customHeight="1" x14ac:dyDescent="0.2">
      <c r="A7" s="9"/>
      <c r="B7" s="45" t="s">
        <v>8</v>
      </c>
      <c r="C7" s="46"/>
      <c r="D7" s="67"/>
      <c r="E7" s="68"/>
      <c r="F7" s="77" t="s">
        <v>50</v>
      </c>
      <c r="G7" s="78"/>
      <c r="H7" s="79"/>
      <c r="I7" s="80"/>
      <c r="J7" s="15"/>
      <c r="M7" s="10"/>
      <c r="N7" s="10"/>
    </row>
    <row r="8" spans="1:14" ht="14.45" customHeight="1" x14ac:dyDescent="0.2">
      <c r="A8" s="9"/>
      <c r="B8" s="45" t="s">
        <v>23</v>
      </c>
      <c r="C8" s="46"/>
      <c r="D8" s="53"/>
      <c r="E8" s="54"/>
      <c r="F8" s="77" t="s">
        <v>51</v>
      </c>
      <c r="G8" s="78"/>
      <c r="H8" s="79"/>
      <c r="I8" s="80"/>
      <c r="J8" s="15"/>
    </row>
    <row r="9" spans="1:14" ht="14.45" customHeight="1" x14ac:dyDescent="0.2">
      <c r="A9" s="9"/>
      <c r="B9" s="45" t="s">
        <v>19</v>
      </c>
      <c r="C9" s="46"/>
      <c r="D9" s="43"/>
      <c r="E9" s="44"/>
      <c r="F9" s="74" t="s">
        <v>43</v>
      </c>
      <c r="G9" s="75"/>
      <c r="H9" s="75"/>
      <c r="I9" s="76"/>
      <c r="J9" s="15"/>
    </row>
    <row r="10" spans="1:14" ht="14.45" customHeight="1" x14ac:dyDescent="0.2">
      <c r="A10" s="9"/>
      <c r="B10" s="55" t="s">
        <v>0</v>
      </c>
      <c r="C10" s="56"/>
      <c r="D10" s="43"/>
      <c r="E10" s="44"/>
      <c r="F10" s="41" t="s">
        <v>46</v>
      </c>
      <c r="G10" s="41"/>
      <c r="H10" s="41"/>
      <c r="I10" s="40"/>
      <c r="J10" s="15"/>
    </row>
    <row r="11" spans="1:14" ht="14.45" customHeight="1" x14ac:dyDescent="0.2">
      <c r="A11" s="9"/>
      <c r="B11" s="42"/>
      <c r="C11" s="42"/>
      <c r="D11" s="42"/>
      <c r="E11" s="42"/>
      <c r="F11" s="42"/>
      <c r="G11" s="42"/>
      <c r="H11" s="42"/>
      <c r="I11" s="42"/>
      <c r="J11" s="15"/>
      <c r="M11" s="39"/>
    </row>
    <row r="12" spans="1:14" ht="14.45" customHeight="1" x14ac:dyDescent="0.2">
      <c r="A12" s="9"/>
      <c r="B12" s="57" t="s">
        <v>19</v>
      </c>
      <c r="C12" s="57" t="s">
        <v>39</v>
      </c>
      <c r="D12" s="57" t="s">
        <v>38</v>
      </c>
      <c r="E12" s="81" t="s">
        <v>44</v>
      </c>
      <c r="F12" s="81" t="s">
        <v>45</v>
      </c>
      <c r="G12" s="60" t="s">
        <v>17</v>
      </c>
      <c r="H12" s="61"/>
      <c r="I12" s="57" t="s">
        <v>14</v>
      </c>
      <c r="J12" s="15"/>
    </row>
    <row r="13" spans="1:14" ht="14.45" customHeight="1" x14ac:dyDescent="0.2">
      <c r="A13" s="9"/>
      <c r="B13" s="58"/>
      <c r="C13" s="58"/>
      <c r="D13" s="58"/>
      <c r="E13" s="81"/>
      <c r="F13" s="81"/>
      <c r="G13" s="62"/>
      <c r="H13" s="63"/>
      <c r="I13" s="58"/>
      <c r="J13" s="15"/>
    </row>
    <row r="14" spans="1:14" ht="14.45" customHeight="1" x14ac:dyDescent="0.2">
      <c r="A14" s="9"/>
      <c r="B14" s="59"/>
      <c r="C14" s="59"/>
      <c r="D14" s="59"/>
      <c r="E14" s="81"/>
      <c r="F14" s="81"/>
      <c r="G14" s="64"/>
      <c r="H14" s="65"/>
      <c r="I14" s="59"/>
      <c r="J14" s="15"/>
    </row>
    <row r="15" spans="1:14" ht="14.45" customHeight="1" x14ac:dyDescent="0.2">
      <c r="A15" s="9"/>
      <c r="B15" s="34" t="str">
        <f>IF(OR($D$9="",$D$10="",$H$5="&gt; 35 mph and ≤ 45 mph",$H$5="",AND(LEFT($D$8,8)&lt;&gt;"Mainline",$D$8&lt;&gt;"Accel/decel lane &gt; 1000 ft"),$H$7="",$H$7="No",$H$8="",$H$8="No"),"",$D$9)</f>
        <v/>
      </c>
      <c r="C15" s="34" t="str">
        <f>IF($D$10="","",IF(B15="","",IF(ABS($D$10-$D$9)&lt;528,$D$10,IF($D$10&gt;$D$9,B15+528,B15-528))))</f>
        <v/>
      </c>
      <c r="D15" s="35" t="str">
        <f t="shared" ref="D15:D54" si="0">IF(C15="","",ABS(C15-B15))</f>
        <v/>
      </c>
      <c r="E15" s="38"/>
      <c r="F15" s="38"/>
      <c r="G15" s="47" t="str">
        <f t="shared" ref="G15:G54" si="1">IF(OR(D15="",E15="",F15=""),"",IF(OR(E15&lt;0,F15&lt;0,ISTEXT(E15),ISTEXT(F15)),"Invalid Entry",(ROUND(E15,1)-ROUND(F15,1))/ROUND(E15,1)))</f>
        <v/>
      </c>
      <c r="H15" s="48"/>
      <c r="I15" s="33" t="str">
        <f>IF(OR(D15="",$D$8="",$H$4="",G15="",$H$5=""),"",IF(G15="Invalid Entry","Invalid Entry",IF(OR($H$5="&gt; 35 mph and ≤ 45 mph",AND(LEFT($D$8,8)&lt;&gt;"Mainline",$D$8&lt;&gt;"Accel/decel lane &gt; 1000 ft")),0,IF(G15&gt;0.7,180*D15/528,IF(AND(G15&lt;0,D15&gt;=100),"CW",(-180+5.143*G15*100)*D15/528)))))</f>
        <v/>
      </c>
      <c r="J15" s="15"/>
      <c r="L15" s="24"/>
      <c r="M15" s="6" t="str">
        <f>IF(I15="","",IF(I15="CW",1,0))</f>
        <v/>
      </c>
      <c r="N15" s="6" t="str">
        <f>IF(I15="","",IF(I15="Invalid Entry",1,0))</f>
        <v/>
      </c>
    </row>
    <row r="16" spans="1:14" ht="14.45" customHeight="1" x14ac:dyDescent="0.2">
      <c r="A16" s="9"/>
      <c r="B16" s="34" t="str">
        <f t="shared" ref="B16:B54" si="2">IF(C15="","",IF(C15=$D$10,"",C15))</f>
        <v/>
      </c>
      <c r="C16" s="34" t="str">
        <f t="shared" ref="C16:C54" si="3">IF(B16="","",IF($D$10&gt;$D$9,IF(B16+528&gt;$D$10,$D$10,B16+528),IF(B16-528&lt;$D$10,$D$10,B16-528)))</f>
        <v/>
      </c>
      <c r="D16" s="35" t="str">
        <f t="shared" si="0"/>
        <v/>
      </c>
      <c r="E16" s="38"/>
      <c r="F16" s="38"/>
      <c r="G16" s="47" t="str">
        <f t="shared" si="1"/>
        <v/>
      </c>
      <c r="H16" s="48"/>
      <c r="I16" s="33" t="str">
        <f t="shared" ref="I16:I54" si="4">IF(OR(D16="",$D$8="",$H$4="",G16="",$H$5=""),"",IF(G16="Invalid Entry","Invalid Entry",IF(OR($H$5="&gt; 35 mph and ≤ 45 mph",AND(LEFT($D$8,8)&lt;&gt;"Mainline",$D$8&lt;&gt;"Accel/decel lane &gt; 1000 ft")),0,IF(G16&gt;0.7,180*D16/528,IF(AND(G16&lt;0,D16&gt;=100),"CW",(-180+5.143*G16*100)*D16/528)))))</f>
        <v/>
      </c>
      <c r="J16" s="15"/>
      <c r="L16" s="24"/>
      <c r="M16" s="6" t="str">
        <f t="shared" ref="M16:M50" si="5">IF(I16="","",IF(I16="CW",1,0))</f>
        <v/>
      </c>
      <c r="N16" s="6" t="str">
        <f t="shared" ref="N16:N50" si="6">IF(I16="","",IF(I16="Invalid Entry",1,0))</f>
        <v/>
      </c>
    </row>
    <row r="17" spans="1:14" ht="14.45" customHeight="1" x14ac:dyDescent="0.2">
      <c r="A17" s="9"/>
      <c r="B17" s="34" t="str">
        <f t="shared" si="2"/>
        <v/>
      </c>
      <c r="C17" s="34" t="str">
        <f t="shared" si="3"/>
        <v/>
      </c>
      <c r="D17" s="35" t="str">
        <f t="shared" si="0"/>
        <v/>
      </c>
      <c r="E17" s="38"/>
      <c r="F17" s="38"/>
      <c r="G17" s="47" t="str">
        <f t="shared" si="1"/>
        <v/>
      </c>
      <c r="H17" s="48"/>
      <c r="I17" s="33" t="str">
        <f t="shared" si="4"/>
        <v/>
      </c>
      <c r="J17" s="15"/>
      <c r="L17" s="24"/>
      <c r="M17" s="6" t="str">
        <f t="shared" si="5"/>
        <v/>
      </c>
      <c r="N17" s="6" t="str">
        <f t="shared" si="6"/>
        <v/>
      </c>
    </row>
    <row r="18" spans="1:14" ht="14.45" customHeight="1" x14ac:dyDescent="0.2">
      <c r="A18" s="9"/>
      <c r="B18" s="34" t="str">
        <f t="shared" si="2"/>
        <v/>
      </c>
      <c r="C18" s="34" t="str">
        <f t="shared" si="3"/>
        <v/>
      </c>
      <c r="D18" s="35" t="str">
        <f t="shared" si="0"/>
        <v/>
      </c>
      <c r="E18" s="38"/>
      <c r="F18" s="38"/>
      <c r="G18" s="47" t="str">
        <f t="shared" si="1"/>
        <v/>
      </c>
      <c r="H18" s="48"/>
      <c r="I18" s="33" t="str">
        <f t="shared" si="4"/>
        <v/>
      </c>
      <c r="J18" s="15"/>
      <c r="L18" s="24"/>
      <c r="M18" s="6" t="str">
        <f t="shared" si="5"/>
        <v/>
      </c>
      <c r="N18" s="6" t="str">
        <f t="shared" si="6"/>
        <v/>
      </c>
    </row>
    <row r="19" spans="1:14" ht="14.45" customHeight="1" x14ac:dyDescent="0.2">
      <c r="A19" s="9"/>
      <c r="B19" s="34" t="str">
        <f t="shared" si="2"/>
        <v/>
      </c>
      <c r="C19" s="34" t="str">
        <f t="shared" si="3"/>
        <v/>
      </c>
      <c r="D19" s="35" t="str">
        <f t="shared" si="0"/>
        <v/>
      </c>
      <c r="E19" s="38"/>
      <c r="F19" s="38"/>
      <c r="G19" s="47" t="str">
        <f t="shared" si="1"/>
        <v/>
      </c>
      <c r="H19" s="48"/>
      <c r="I19" s="33" t="str">
        <f t="shared" si="4"/>
        <v/>
      </c>
      <c r="J19" s="15"/>
      <c r="L19" s="24"/>
      <c r="M19" s="6" t="str">
        <f t="shared" si="5"/>
        <v/>
      </c>
      <c r="N19" s="6" t="str">
        <f t="shared" si="6"/>
        <v/>
      </c>
    </row>
    <row r="20" spans="1:14" ht="14.45" customHeight="1" x14ac:dyDescent="0.2">
      <c r="A20" s="9"/>
      <c r="B20" s="34" t="str">
        <f t="shared" si="2"/>
        <v/>
      </c>
      <c r="C20" s="34" t="str">
        <f t="shared" si="3"/>
        <v/>
      </c>
      <c r="D20" s="35" t="str">
        <f t="shared" si="0"/>
        <v/>
      </c>
      <c r="E20" s="38"/>
      <c r="F20" s="38"/>
      <c r="G20" s="47" t="str">
        <f t="shared" si="1"/>
        <v/>
      </c>
      <c r="H20" s="48"/>
      <c r="I20" s="33" t="str">
        <f t="shared" si="4"/>
        <v/>
      </c>
      <c r="J20" s="15"/>
      <c r="L20" s="24"/>
      <c r="M20" s="6" t="str">
        <f t="shared" si="5"/>
        <v/>
      </c>
      <c r="N20" s="6" t="str">
        <f t="shared" si="6"/>
        <v/>
      </c>
    </row>
    <row r="21" spans="1:14" ht="14.45" customHeight="1" x14ac:dyDescent="0.2">
      <c r="A21" s="9"/>
      <c r="B21" s="34" t="str">
        <f t="shared" si="2"/>
        <v/>
      </c>
      <c r="C21" s="34" t="str">
        <f t="shared" si="3"/>
        <v/>
      </c>
      <c r="D21" s="35" t="str">
        <f t="shared" si="0"/>
        <v/>
      </c>
      <c r="E21" s="38"/>
      <c r="F21" s="38"/>
      <c r="G21" s="47" t="str">
        <f t="shared" si="1"/>
        <v/>
      </c>
      <c r="H21" s="48"/>
      <c r="I21" s="33" t="str">
        <f t="shared" si="4"/>
        <v/>
      </c>
      <c r="J21" s="15"/>
      <c r="L21" s="24"/>
      <c r="M21" s="6" t="str">
        <f t="shared" si="5"/>
        <v/>
      </c>
      <c r="N21" s="6" t="str">
        <f t="shared" si="6"/>
        <v/>
      </c>
    </row>
    <row r="22" spans="1:14" ht="14.45" customHeight="1" x14ac:dyDescent="0.2">
      <c r="A22" s="9"/>
      <c r="B22" s="34" t="str">
        <f t="shared" si="2"/>
        <v/>
      </c>
      <c r="C22" s="34" t="str">
        <f t="shared" si="3"/>
        <v/>
      </c>
      <c r="D22" s="35" t="str">
        <f t="shared" si="0"/>
        <v/>
      </c>
      <c r="E22" s="38"/>
      <c r="F22" s="38"/>
      <c r="G22" s="47" t="str">
        <f t="shared" si="1"/>
        <v/>
      </c>
      <c r="H22" s="48"/>
      <c r="I22" s="33" t="str">
        <f t="shared" si="4"/>
        <v/>
      </c>
      <c r="J22" s="15"/>
      <c r="L22" s="24"/>
      <c r="M22" s="6" t="str">
        <f t="shared" si="5"/>
        <v/>
      </c>
      <c r="N22" s="6" t="str">
        <f t="shared" si="6"/>
        <v/>
      </c>
    </row>
    <row r="23" spans="1:14" ht="14.45" customHeight="1" x14ac:dyDescent="0.2">
      <c r="A23" s="9"/>
      <c r="B23" s="34" t="str">
        <f t="shared" si="2"/>
        <v/>
      </c>
      <c r="C23" s="34" t="str">
        <f t="shared" si="3"/>
        <v/>
      </c>
      <c r="D23" s="35" t="str">
        <f t="shared" si="0"/>
        <v/>
      </c>
      <c r="E23" s="38"/>
      <c r="F23" s="38"/>
      <c r="G23" s="47" t="str">
        <f t="shared" si="1"/>
        <v/>
      </c>
      <c r="H23" s="48"/>
      <c r="I23" s="33" t="str">
        <f t="shared" si="4"/>
        <v/>
      </c>
      <c r="J23" s="15"/>
      <c r="L23" s="24"/>
      <c r="M23" s="6" t="str">
        <f t="shared" si="5"/>
        <v/>
      </c>
      <c r="N23" s="6" t="str">
        <f t="shared" si="6"/>
        <v/>
      </c>
    </row>
    <row r="24" spans="1:14" ht="14.45" customHeight="1" x14ac:dyDescent="0.2">
      <c r="A24" s="9"/>
      <c r="B24" s="34" t="str">
        <f t="shared" si="2"/>
        <v/>
      </c>
      <c r="C24" s="34" t="str">
        <f t="shared" si="3"/>
        <v/>
      </c>
      <c r="D24" s="35" t="str">
        <f t="shared" si="0"/>
        <v/>
      </c>
      <c r="E24" s="38"/>
      <c r="F24" s="38"/>
      <c r="G24" s="47" t="str">
        <f t="shared" si="1"/>
        <v/>
      </c>
      <c r="H24" s="48"/>
      <c r="I24" s="33" t="str">
        <f t="shared" si="4"/>
        <v/>
      </c>
      <c r="J24" s="15"/>
      <c r="L24" s="24"/>
      <c r="M24" s="6" t="str">
        <f t="shared" si="5"/>
        <v/>
      </c>
      <c r="N24" s="6" t="str">
        <f t="shared" si="6"/>
        <v/>
      </c>
    </row>
    <row r="25" spans="1:14" ht="14.45" customHeight="1" x14ac:dyDescent="0.2">
      <c r="A25" s="9"/>
      <c r="B25" s="34" t="str">
        <f t="shared" si="2"/>
        <v/>
      </c>
      <c r="C25" s="34" t="str">
        <f t="shared" si="3"/>
        <v/>
      </c>
      <c r="D25" s="35" t="str">
        <f t="shared" si="0"/>
        <v/>
      </c>
      <c r="E25" s="38"/>
      <c r="F25" s="38"/>
      <c r="G25" s="47" t="str">
        <f t="shared" si="1"/>
        <v/>
      </c>
      <c r="H25" s="48"/>
      <c r="I25" s="33" t="str">
        <f>IF(OR(D25="",$D$8="",$H$4="",G25="",$H$5=""),"",IF(G25="Invalid Entry","Invalid Entry",IF(OR($H$5="&gt; 35 mph and ≤ 45 mph",AND(LEFT($D$8,8)&lt;&gt;"Mainline",$D$8&lt;&gt;"Accel/decel lane &gt; 1000 ft")),0,IF(G25&gt;0.7,180*D25/528,IF(AND(G25&lt;0,D25&gt;=100),"CW",(-180+5.143*G25*100)*D25/528)))))</f>
        <v/>
      </c>
      <c r="J25" s="15"/>
      <c r="L25" s="24"/>
      <c r="M25" s="6" t="str">
        <f t="shared" si="5"/>
        <v/>
      </c>
      <c r="N25" s="6" t="str">
        <f t="shared" si="6"/>
        <v/>
      </c>
    </row>
    <row r="26" spans="1:14" ht="14.45" customHeight="1" x14ac:dyDescent="0.2">
      <c r="A26" s="9"/>
      <c r="B26" s="34" t="str">
        <f t="shared" si="2"/>
        <v/>
      </c>
      <c r="C26" s="34" t="str">
        <f t="shared" si="3"/>
        <v/>
      </c>
      <c r="D26" s="35" t="str">
        <f t="shared" si="0"/>
        <v/>
      </c>
      <c r="E26" s="38"/>
      <c r="F26" s="38"/>
      <c r="G26" s="47" t="str">
        <f t="shared" si="1"/>
        <v/>
      </c>
      <c r="H26" s="48"/>
      <c r="I26" s="33" t="str">
        <f t="shared" si="4"/>
        <v/>
      </c>
      <c r="J26" s="15"/>
      <c r="L26" s="24"/>
      <c r="M26" s="6" t="str">
        <f t="shared" si="5"/>
        <v/>
      </c>
      <c r="N26" s="6" t="str">
        <f t="shared" si="6"/>
        <v/>
      </c>
    </row>
    <row r="27" spans="1:14" ht="14.45" customHeight="1" x14ac:dyDescent="0.2">
      <c r="A27" s="9"/>
      <c r="B27" s="34" t="str">
        <f t="shared" si="2"/>
        <v/>
      </c>
      <c r="C27" s="34" t="str">
        <f t="shared" si="3"/>
        <v/>
      </c>
      <c r="D27" s="35" t="str">
        <f t="shared" si="0"/>
        <v/>
      </c>
      <c r="E27" s="38"/>
      <c r="F27" s="38"/>
      <c r="G27" s="47" t="str">
        <f t="shared" si="1"/>
        <v/>
      </c>
      <c r="H27" s="48"/>
      <c r="I27" s="33" t="str">
        <f t="shared" si="4"/>
        <v/>
      </c>
      <c r="J27" s="15"/>
      <c r="L27" s="24"/>
      <c r="M27" s="6" t="str">
        <f t="shared" si="5"/>
        <v/>
      </c>
      <c r="N27" s="6" t="str">
        <f t="shared" si="6"/>
        <v/>
      </c>
    </row>
    <row r="28" spans="1:14" ht="14.45" customHeight="1" x14ac:dyDescent="0.2">
      <c r="A28" s="9"/>
      <c r="B28" s="34" t="str">
        <f t="shared" si="2"/>
        <v/>
      </c>
      <c r="C28" s="34" t="str">
        <f t="shared" si="3"/>
        <v/>
      </c>
      <c r="D28" s="35" t="str">
        <f t="shared" si="0"/>
        <v/>
      </c>
      <c r="E28" s="38"/>
      <c r="F28" s="38"/>
      <c r="G28" s="47" t="str">
        <f t="shared" si="1"/>
        <v/>
      </c>
      <c r="H28" s="48"/>
      <c r="I28" s="33" t="str">
        <f t="shared" si="4"/>
        <v/>
      </c>
      <c r="J28" s="15"/>
      <c r="L28" s="24"/>
      <c r="M28" s="6" t="str">
        <f t="shared" si="5"/>
        <v/>
      </c>
      <c r="N28" s="6" t="str">
        <f t="shared" si="6"/>
        <v/>
      </c>
    </row>
    <row r="29" spans="1:14" ht="14.45" customHeight="1" x14ac:dyDescent="0.2">
      <c r="A29" s="9"/>
      <c r="B29" s="34" t="str">
        <f t="shared" si="2"/>
        <v/>
      </c>
      <c r="C29" s="34" t="str">
        <f t="shared" si="3"/>
        <v/>
      </c>
      <c r="D29" s="35" t="str">
        <f t="shared" si="0"/>
        <v/>
      </c>
      <c r="E29" s="38"/>
      <c r="F29" s="38"/>
      <c r="G29" s="47" t="str">
        <f t="shared" si="1"/>
        <v/>
      </c>
      <c r="H29" s="48"/>
      <c r="I29" s="33" t="str">
        <f t="shared" si="4"/>
        <v/>
      </c>
      <c r="J29" s="15"/>
      <c r="L29" s="24"/>
      <c r="M29" s="6" t="str">
        <f t="shared" si="5"/>
        <v/>
      </c>
      <c r="N29" s="6" t="str">
        <f t="shared" si="6"/>
        <v/>
      </c>
    </row>
    <row r="30" spans="1:14" ht="14.45" customHeight="1" x14ac:dyDescent="0.2">
      <c r="A30" s="9"/>
      <c r="B30" s="34" t="str">
        <f t="shared" si="2"/>
        <v/>
      </c>
      <c r="C30" s="34" t="str">
        <f t="shared" si="3"/>
        <v/>
      </c>
      <c r="D30" s="35" t="str">
        <f t="shared" si="0"/>
        <v/>
      </c>
      <c r="E30" s="38"/>
      <c r="F30" s="38"/>
      <c r="G30" s="47" t="str">
        <f t="shared" si="1"/>
        <v/>
      </c>
      <c r="H30" s="48"/>
      <c r="I30" s="33" t="str">
        <f t="shared" si="4"/>
        <v/>
      </c>
      <c r="J30" s="15"/>
      <c r="L30" s="24"/>
      <c r="M30" s="6" t="str">
        <f t="shared" si="5"/>
        <v/>
      </c>
      <c r="N30" s="6" t="str">
        <f t="shared" si="6"/>
        <v/>
      </c>
    </row>
    <row r="31" spans="1:14" ht="14.45" customHeight="1" x14ac:dyDescent="0.2">
      <c r="A31" s="9"/>
      <c r="B31" s="34" t="str">
        <f t="shared" si="2"/>
        <v/>
      </c>
      <c r="C31" s="34" t="str">
        <f t="shared" si="3"/>
        <v/>
      </c>
      <c r="D31" s="35" t="str">
        <f t="shared" si="0"/>
        <v/>
      </c>
      <c r="E31" s="38"/>
      <c r="F31" s="38"/>
      <c r="G31" s="47" t="str">
        <f t="shared" si="1"/>
        <v/>
      </c>
      <c r="H31" s="48"/>
      <c r="I31" s="33" t="str">
        <f t="shared" si="4"/>
        <v/>
      </c>
      <c r="J31" s="15"/>
      <c r="L31" s="24"/>
      <c r="M31" s="6" t="str">
        <f t="shared" si="5"/>
        <v/>
      </c>
      <c r="N31" s="6" t="str">
        <f t="shared" si="6"/>
        <v/>
      </c>
    </row>
    <row r="32" spans="1:14" ht="14.45" customHeight="1" x14ac:dyDescent="0.2">
      <c r="A32" s="9"/>
      <c r="B32" s="34" t="str">
        <f t="shared" si="2"/>
        <v/>
      </c>
      <c r="C32" s="34" t="str">
        <f t="shared" si="3"/>
        <v/>
      </c>
      <c r="D32" s="35" t="str">
        <f t="shared" si="0"/>
        <v/>
      </c>
      <c r="E32" s="38"/>
      <c r="F32" s="38"/>
      <c r="G32" s="47" t="str">
        <f t="shared" si="1"/>
        <v/>
      </c>
      <c r="H32" s="48"/>
      <c r="I32" s="33" t="str">
        <f t="shared" si="4"/>
        <v/>
      </c>
      <c r="J32" s="15"/>
      <c r="L32" s="24"/>
      <c r="M32" s="6" t="str">
        <f t="shared" si="5"/>
        <v/>
      </c>
      <c r="N32" s="6" t="str">
        <f t="shared" si="6"/>
        <v/>
      </c>
    </row>
    <row r="33" spans="1:14" ht="14.45" customHeight="1" x14ac:dyDescent="0.2">
      <c r="A33" s="9"/>
      <c r="B33" s="34" t="str">
        <f t="shared" si="2"/>
        <v/>
      </c>
      <c r="C33" s="34" t="str">
        <f t="shared" si="3"/>
        <v/>
      </c>
      <c r="D33" s="35" t="str">
        <f t="shared" si="0"/>
        <v/>
      </c>
      <c r="E33" s="38"/>
      <c r="F33" s="38"/>
      <c r="G33" s="47" t="str">
        <f t="shared" si="1"/>
        <v/>
      </c>
      <c r="H33" s="48"/>
      <c r="I33" s="33" t="str">
        <f t="shared" si="4"/>
        <v/>
      </c>
      <c r="J33" s="15"/>
      <c r="L33" s="24"/>
      <c r="M33" s="6" t="str">
        <f t="shared" si="5"/>
        <v/>
      </c>
      <c r="N33" s="6" t="str">
        <f t="shared" si="6"/>
        <v/>
      </c>
    </row>
    <row r="34" spans="1:14" ht="14.45" customHeight="1" x14ac:dyDescent="0.2">
      <c r="A34" s="9"/>
      <c r="B34" s="34" t="str">
        <f t="shared" si="2"/>
        <v/>
      </c>
      <c r="C34" s="34" t="str">
        <f t="shared" si="3"/>
        <v/>
      </c>
      <c r="D34" s="35" t="str">
        <f t="shared" si="0"/>
        <v/>
      </c>
      <c r="E34" s="38"/>
      <c r="F34" s="38"/>
      <c r="G34" s="47" t="str">
        <f t="shared" si="1"/>
        <v/>
      </c>
      <c r="H34" s="48"/>
      <c r="I34" s="33" t="str">
        <f t="shared" si="4"/>
        <v/>
      </c>
      <c r="J34" s="15"/>
      <c r="L34" s="24"/>
      <c r="M34" s="6" t="str">
        <f t="shared" si="5"/>
        <v/>
      </c>
      <c r="N34" s="6" t="str">
        <f t="shared" si="6"/>
        <v/>
      </c>
    </row>
    <row r="35" spans="1:14" ht="14.45" customHeight="1" x14ac:dyDescent="0.2">
      <c r="A35" s="9"/>
      <c r="B35" s="34" t="str">
        <f t="shared" si="2"/>
        <v/>
      </c>
      <c r="C35" s="34" t="str">
        <f t="shared" si="3"/>
        <v/>
      </c>
      <c r="D35" s="35" t="str">
        <f t="shared" si="0"/>
        <v/>
      </c>
      <c r="E35" s="38"/>
      <c r="F35" s="38"/>
      <c r="G35" s="47" t="str">
        <f t="shared" si="1"/>
        <v/>
      </c>
      <c r="H35" s="48"/>
      <c r="I35" s="33" t="str">
        <f t="shared" si="4"/>
        <v/>
      </c>
      <c r="J35" s="15"/>
      <c r="L35" s="24"/>
      <c r="M35" s="6" t="str">
        <f t="shared" si="5"/>
        <v/>
      </c>
      <c r="N35" s="6" t="str">
        <f t="shared" si="6"/>
        <v/>
      </c>
    </row>
    <row r="36" spans="1:14" ht="14.45" customHeight="1" x14ac:dyDescent="0.2">
      <c r="A36" s="9"/>
      <c r="B36" s="34" t="str">
        <f t="shared" si="2"/>
        <v/>
      </c>
      <c r="C36" s="34" t="str">
        <f t="shared" si="3"/>
        <v/>
      </c>
      <c r="D36" s="35" t="str">
        <f t="shared" si="0"/>
        <v/>
      </c>
      <c r="E36" s="38"/>
      <c r="F36" s="38"/>
      <c r="G36" s="47" t="str">
        <f t="shared" si="1"/>
        <v/>
      </c>
      <c r="H36" s="48"/>
      <c r="I36" s="33" t="str">
        <f t="shared" si="4"/>
        <v/>
      </c>
      <c r="J36" s="15"/>
      <c r="L36" s="24"/>
      <c r="M36" s="6" t="str">
        <f t="shared" si="5"/>
        <v/>
      </c>
      <c r="N36" s="6" t="str">
        <f t="shared" si="6"/>
        <v/>
      </c>
    </row>
    <row r="37" spans="1:14" ht="14.45" customHeight="1" x14ac:dyDescent="0.2">
      <c r="A37" s="9"/>
      <c r="B37" s="34" t="str">
        <f t="shared" si="2"/>
        <v/>
      </c>
      <c r="C37" s="34" t="str">
        <f t="shared" si="3"/>
        <v/>
      </c>
      <c r="D37" s="35" t="str">
        <f t="shared" si="0"/>
        <v/>
      </c>
      <c r="E37" s="38"/>
      <c r="F37" s="38"/>
      <c r="G37" s="47" t="str">
        <f t="shared" si="1"/>
        <v/>
      </c>
      <c r="H37" s="48"/>
      <c r="I37" s="33" t="str">
        <f t="shared" si="4"/>
        <v/>
      </c>
      <c r="J37" s="15"/>
      <c r="L37" s="24"/>
      <c r="M37" s="6" t="str">
        <f t="shared" si="5"/>
        <v/>
      </c>
      <c r="N37" s="6" t="str">
        <f t="shared" si="6"/>
        <v/>
      </c>
    </row>
    <row r="38" spans="1:14" ht="14.45" customHeight="1" x14ac:dyDescent="0.2">
      <c r="A38" s="9"/>
      <c r="B38" s="34" t="str">
        <f t="shared" si="2"/>
        <v/>
      </c>
      <c r="C38" s="34" t="str">
        <f t="shared" si="3"/>
        <v/>
      </c>
      <c r="D38" s="35" t="str">
        <f t="shared" si="0"/>
        <v/>
      </c>
      <c r="E38" s="38"/>
      <c r="F38" s="38"/>
      <c r="G38" s="47" t="str">
        <f t="shared" si="1"/>
        <v/>
      </c>
      <c r="H38" s="48"/>
      <c r="I38" s="33" t="str">
        <f t="shared" si="4"/>
        <v/>
      </c>
      <c r="J38" s="15"/>
      <c r="L38" s="24"/>
      <c r="M38" s="6" t="str">
        <f t="shared" si="5"/>
        <v/>
      </c>
      <c r="N38" s="6" t="str">
        <f t="shared" si="6"/>
        <v/>
      </c>
    </row>
    <row r="39" spans="1:14" ht="14.45" customHeight="1" x14ac:dyDescent="0.2">
      <c r="A39" s="9"/>
      <c r="B39" s="34" t="str">
        <f t="shared" si="2"/>
        <v/>
      </c>
      <c r="C39" s="34" t="str">
        <f t="shared" si="3"/>
        <v/>
      </c>
      <c r="D39" s="35" t="str">
        <f t="shared" si="0"/>
        <v/>
      </c>
      <c r="E39" s="38"/>
      <c r="F39" s="38"/>
      <c r="G39" s="47" t="str">
        <f t="shared" si="1"/>
        <v/>
      </c>
      <c r="H39" s="48"/>
      <c r="I39" s="33" t="str">
        <f t="shared" si="4"/>
        <v/>
      </c>
      <c r="J39" s="15"/>
      <c r="L39" s="24"/>
      <c r="M39" s="6" t="str">
        <f t="shared" si="5"/>
        <v/>
      </c>
      <c r="N39" s="6" t="str">
        <f t="shared" si="6"/>
        <v/>
      </c>
    </row>
    <row r="40" spans="1:14" ht="14.45" customHeight="1" x14ac:dyDescent="0.2">
      <c r="A40" s="9"/>
      <c r="B40" s="34" t="str">
        <f t="shared" si="2"/>
        <v/>
      </c>
      <c r="C40" s="34" t="str">
        <f t="shared" si="3"/>
        <v/>
      </c>
      <c r="D40" s="35" t="str">
        <f t="shared" si="0"/>
        <v/>
      </c>
      <c r="E40" s="38"/>
      <c r="F40" s="38"/>
      <c r="G40" s="47" t="str">
        <f t="shared" si="1"/>
        <v/>
      </c>
      <c r="H40" s="48"/>
      <c r="I40" s="33" t="str">
        <f t="shared" si="4"/>
        <v/>
      </c>
      <c r="J40" s="15"/>
      <c r="L40" s="24"/>
      <c r="M40" s="6" t="str">
        <f t="shared" si="5"/>
        <v/>
      </c>
      <c r="N40" s="6" t="str">
        <f t="shared" si="6"/>
        <v/>
      </c>
    </row>
    <row r="41" spans="1:14" ht="14.45" customHeight="1" x14ac:dyDescent="0.2">
      <c r="A41" s="9"/>
      <c r="B41" s="34" t="str">
        <f t="shared" si="2"/>
        <v/>
      </c>
      <c r="C41" s="34" t="str">
        <f t="shared" si="3"/>
        <v/>
      </c>
      <c r="D41" s="35" t="str">
        <f t="shared" si="0"/>
        <v/>
      </c>
      <c r="E41" s="38"/>
      <c r="F41" s="38"/>
      <c r="G41" s="47" t="str">
        <f t="shared" si="1"/>
        <v/>
      </c>
      <c r="H41" s="48"/>
      <c r="I41" s="33" t="str">
        <f t="shared" si="4"/>
        <v/>
      </c>
      <c r="J41" s="15"/>
      <c r="L41" s="24"/>
      <c r="M41" s="6" t="str">
        <f t="shared" si="5"/>
        <v/>
      </c>
      <c r="N41" s="6" t="str">
        <f t="shared" si="6"/>
        <v/>
      </c>
    </row>
    <row r="42" spans="1:14" ht="14.45" customHeight="1" x14ac:dyDescent="0.2">
      <c r="A42" s="9"/>
      <c r="B42" s="34" t="str">
        <f t="shared" si="2"/>
        <v/>
      </c>
      <c r="C42" s="34" t="str">
        <f t="shared" si="3"/>
        <v/>
      </c>
      <c r="D42" s="35" t="str">
        <f t="shared" si="0"/>
        <v/>
      </c>
      <c r="E42" s="38"/>
      <c r="F42" s="38"/>
      <c r="G42" s="47" t="str">
        <f t="shared" si="1"/>
        <v/>
      </c>
      <c r="H42" s="48"/>
      <c r="I42" s="33" t="str">
        <f t="shared" si="4"/>
        <v/>
      </c>
      <c r="J42" s="15"/>
      <c r="L42" s="24"/>
      <c r="M42" s="6" t="str">
        <f t="shared" si="5"/>
        <v/>
      </c>
      <c r="N42" s="6" t="str">
        <f t="shared" si="6"/>
        <v/>
      </c>
    </row>
    <row r="43" spans="1:14" ht="14.45" customHeight="1" x14ac:dyDescent="0.2">
      <c r="A43" s="9"/>
      <c r="B43" s="34" t="str">
        <f t="shared" si="2"/>
        <v/>
      </c>
      <c r="C43" s="34" t="str">
        <f t="shared" si="3"/>
        <v/>
      </c>
      <c r="D43" s="35" t="str">
        <f t="shared" si="0"/>
        <v/>
      </c>
      <c r="E43" s="38"/>
      <c r="F43" s="38"/>
      <c r="G43" s="47" t="str">
        <f t="shared" si="1"/>
        <v/>
      </c>
      <c r="H43" s="48"/>
      <c r="I43" s="33" t="str">
        <f t="shared" si="4"/>
        <v/>
      </c>
      <c r="J43" s="15"/>
      <c r="L43" s="24"/>
      <c r="M43" s="6" t="str">
        <f t="shared" si="5"/>
        <v/>
      </c>
      <c r="N43" s="6" t="str">
        <f t="shared" si="6"/>
        <v/>
      </c>
    </row>
    <row r="44" spans="1:14" ht="14.45" customHeight="1" x14ac:dyDescent="0.2">
      <c r="A44" s="9"/>
      <c r="B44" s="34" t="str">
        <f t="shared" si="2"/>
        <v/>
      </c>
      <c r="C44" s="34" t="str">
        <f t="shared" si="3"/>
        <v/>
      </c>
      <c r="D44" s="35" t="str">
        <f t="shared" si="0"/>
        <v/>
      </c>
      <c r="E44" s="38"/>
      <c r="F44" s="38"/>
      <c r="G44" s="47" t="str">
        <f t="shared" si="1"/>
        <v/>
      </c>
      <c r="H44" s="48"/>
      <c r="I44" s="33" t="str">
        <f t="shared" si="4"/>
        <v/>
      </c>
      <c r="J44" s="15"/>
      <c r="L44" s="24"/>
      <c r="M44" s="6" t="str">
        <f t="shared" si="5"/>
        <v/>
      </c>
      <c r="N44" s="6" t="str">
        <f t="shared" si="6"/>
        <v/>
      </c>
    </row>
    <row r="45" spans="1:14" ht="14.45" customHeight="1" x14ac:dyDescent="0.2">
      <c r="A45" s="9"/>
      <c r="B45" s="34" t="str">
        <f t="shared" si="2"/>
        <v/>
      </c>
      <c r="C45" s="34" t="str">
        <f t="shared" si="3"/>
        <v/>
      </c>
      <c r="D45" s="35" t="str">
        <f t="shared" si="0"/>
        <v/>
      </c>
      <c r="E45" s="38"/>
      <c r="F45" s="38"/>
      <c r="G45" s="47" t="str">
        <f t="shared" si="1"/>
        <v/>
      </c>
      <c r="H45" s="48"/>
      <c r="I45" s="33" t="str">
        <f t="shared" si="4"/>
        <v/>
      </c>
      <c r="J45" s="15"/>
      <c r="L45" s="24"/>
      <c r="M45" s="6" t="str">
        <f t="shared" si="5"/>
        <v/>
      </c>
      <c r="N45" s="6" t="str">
        <f t="shared" si="6"/>
        <v/>
      </c>
    </row>
    <row r="46" spans="1:14" ht="14.45" customHeight="1" x14ac:dyDescent="0.2">
      <c r="A46" s="9"/>
      <c r="B46" s="34" t="str">
        <f t="shared" si="2"/>
        <v/>
      </c>
      <c r="C46" s="34" t="str">
        <f t="shared" si="3"/>
        <v/>
      </c>
      <c r="D46" s="35" t="str">
        <f t="shared" si="0"/>
        <v/>
      </c>
      <c r="E46" s="38"/>
      <c r="F46" s="38"/>
      <c r="G46" s="47" t="str">
        <f t="shared" si="1"/>
        <v/>
      </c>
      <c r="H46" s="48"/>
      <c r="I46" s="33" t="str">
        <f t="shared" si="4"/>
        <v/>
      </c>
      <c r="J46" s="15"/>
      <c r="L46" s="24"/>
      <c r="M46" s="6" t="str">
        <f t="shared" si="5"/>
        <v/>
      </c>
      <c r="N46" s="6" t="str">
        <f t="shared" si="6"/>
        <v/>
      </c>
    </row>
    <row r="47" spans="1:14" ht="14.45" customHeight="1" x14ac:dyDescent="0.2">
      <c r="A47" s="9"/>
      <c r="B47" s="34" t="str">
        <f t="shared" si="2"/>
        <v/>
      </c>
      <c r="C47" s="34" t="str">
        <f t="shared" si="3"/>
        <v/>
      </c>
      <c r="D47" s="35" t="str">
        <f t="shared" si="0"/>
        <v/>
      </c>
      <c r="E47" s="38"/>
      <c r="F47" s="38"/>
      <c r="G47" s="47" t="str">
        <f t="shared" si="1"/>
        <v/>
      </c>
      <c r="H47" s="48"/>
      <c r="I47" s="33" t="str">
        <f t="shared" si="4"/>
        <v/>
      </c>
      <c r="J47" s="15"/>
      <c r="L47" s="24"/>
      <c r="M47" s="6" t="str">
        <f t="shared" si="5"/>
        <v/>
      </c>
      <c r="N47" s="6" t="str">
        <f t="shared" si="6"/>
        <v/>
      </c>
    </row>
    <row r="48" spans="1:14" ht="14.45" customHeight="1" x14ac:dyDescent="0.2">
      <c r="A48" s="9"/>
      <c r="B48" s="34" t="str">
        <f t="shared" si="2"/>
        <v/>
      </c>
      <c r="C48" s="34" t="str">
        <f t="shared" si="3"/>
        <v/>
      </c>
      <c r="D48" s="35" t="str">
        <f t="shared" si="0"/>
        <v/>
      </c>
      <c r="E48" s="38"/>
      <c r="F48" s="38"/>
      <c r="G48" s="47" t="str">
        <f t="shared" si="1"/>
        <v/>
      </c>
      <c r="H48" s="48"/>
      <c r="I48" s="33" t="str">
        <f t="shared" si="4"/>
        <v/>
      </c>
      <c r="J48" s="15"/>
      <c r="L48" s="24"/>
      <c r="M48" s="6" t="str">
        <f t="shared" si="5"/>
        <v/>
      </c>
      <c r="N48" s="6" t="str">
        <f t="shared" si="6"/>
        <v/>
      </c>
    </row>
    <row r="49" spans="1:14" ht="14.45" customHeight="1" x14ac:dyDescent="0.2">
      <c r="A49" s="9"/>
      <c r="B49" s="34" t="str">
        <f t="shared" si="2"/>
        <v/>
      </c>
      <c r="C49" s="34" t="str">
        <f t="shared" si="3"/>
        <v/>
      </c>
      <c r="D49" s="35" t="str">
        <f t="shared" si="0"/>
        <v/>
      </c>
      <c r="E49" s="38"/>
      <c r="F49" s="38"/>
      <c r="G49" s="47" t="str">
        <f t="shared" si="1"/>
        <v/>
      </c>
      <c r="H49" s="48"/>
      <c r="I49" s="33" t="str">
        <f t="shared" si="4"/>
        <v/>
      </c>
      <c r="J49" s="15"/>
      <c r="L49" s="24"/>
      <c r="M49" s="6" t="str">
        <f t="shared" si="5"/>
        <v/>
      </c>
      <c r="N49" s="6" t="str">
        <f t="shared" si="6"/>
        <v/>
      </c>
    </row>
    <row r="50" spans="1:14" ht="14.45" customHeight="1" x14ac:dyDescent="0.2">
      <c r="A50" s="9"/>
      <c r="B50" s="34" t="str">
        <f t="shared" si="2"/>
        <v/>
      </c>
      <c r="C50" s="34" t="str">
        <f t="shared" si="3"/>
        <v/>
      </c>
      <c r="D50" s="35" t="str">
        <f t="shared" si="0"/>
        <v/>
      </c>
      <c r="E50" s="38"/>
      <c r="F50" s="38"/>
      <c r="G50" s="47" t="str">
        <f t="shared" si="1"/>
        <v/>
      </c>
      <c r="H50" s="48"/>
      <c r="I50" s="33" t="str">
        <f t="shared" si="4"/>
        <v/>
      </c>
      <c r="J50" s="15"/>
      <c r="L50" s="24"/>
      <c r="M50" s="6" t="str">
        <f t="shared" si="5"/>
        <v/>
      </c>
      <c r="N50" s="6" t="str">
        <f t="shared" si="6"/>
        <v/>
      </c>
    </row>
    <row r="51" spans="1:14" ht="14.45" customHeight="1" x14ac:dyDescent="0.2">
      <c r="A51" s="9"/>
      <c r="B51" s="34" t="str">
        <f t="shared" si="2"/>
        <v/>
      </c>
      <c r="C51" s="34" t="str">
        <f t="shared" si="3"/>
        <v/>
      </c>
      <c r="D51" s="35" t="str">
        <f t="shared" si="0"/>
        <v/>
      </c>
      <c r="E51" s="38"/>
      <c r="F51" s="38"/>
      <c r="G51" s="47" t="str">
        <f t="shared" si="1"/>
        <v/>
      </c>
      <c r="H51" s="48"/>
      <c r="I51" s="33" t="str">
        <f t="shared" si="4"/>
        <v/>
      </c>
      <c r="J51" s="15"/>
      <c r="L51" s="24"/>
      <c r="M51" s="6" t="str">
        <f t="shared" ref="M51:M54" si="7">IF(I51="","",IF(I51="CW",1,0))</f>
        <v/>
      </c>
      <c r="N51" s="6" t="str">
        <f t="shared" ref="N51:N54" si="8">IF(I51="","",IF(I51="Invalid Entry",1,0))</f>
        <v/>
      </c>
    </row>
    <row r="52" spans="1:14" ht="14.45" customHeight="1" x14ac:dyDescent="0.2">
      <c r="A52" s="9"/>
      <c r="B52" s="34" t="str">
        <f t="shared" si="2"/>
        <v/>
      </c>
      <c r="C52" s="34" t="str">
        <f t="shared" si="3"/>
        <v/>
      </c>
      <c r="D52" s="35" t="str">
        <f t="shared" si="0"/>
        <v/>
      </c>
      <c r="E52" s="38"/>
      <c r="F52" s="38"/>
      <c r="G52" s="47" t="str">
        <f t="shared" si="1"/>
        <v/>
      </c>
      <c r="H52" s="48"/>
      <c r="I52" s="33" t="str">
        <f t="shared" si="4"/>
        <v/>
      </c>
      <c r="J52" s="15"/>
      <c r="L52" s="24"/>
      <c r="M52" s="6" t="str">
        <f t="shared" si="7"/>
        <v/>
      </c>
      <c r="N52" s="6" t="str">
        <f t="shared" si="8"/>
        <v/>
      </c>
    </row>
    <row r="53" spans="1:14" ht="14.45" customHeight="1" x14ac:dyDescent="0.2">
      <c r="A53" s="9"/>
      <c r="B53" s="34" t="str">
        <f t="shared" si="2"/>
        <v/>
      </c>
      <c r="C53" s="34" t="str">
        <f t="shared" si="3"/>
        <v/>
      </c>
      <c r="D53" s="35" t="str">
        <f t="shared" si="0"/>
        <v/>
      </c>
      <c r="E53" s="38"/>
      <c r="F53" s="38"/>
      <c r="G53" s="47" t="str">
        <f t="shared" si="1"/>
        <v/>
      </c>
      <c r="H53" s="48"/>
      <c r="I53" s="33" t="str">
        <f t="shared" si="4"/>
        <v/>
      </c>
      <c r="J53" s="15"/>
      <c r="L53" s="24"/>
      <c r="M53" s="6" t="str">
        <f t="shared" si="7"/>
        <v/>
      </c>
      <c r="N53" s="6" t="str">
        <f t="shared" si="8"/>
        <v/>
      </c>
    </row>
    <row r="54" spans="1:14" ht="14.45" customHeight="1" x14ac:dyDescent="0.2">
      <c r="A54" s="9"/>
      <c r="B54" s="34" t="str">
        <f t="shared" si="2"/>
        <v/>
      </c>
      <c r="C54" s="34" t="str">
        <f t="shared" si="3"/>
        <v/>
      </c>
      <c r="D54" s="35" t="str">
        <f t="shared" si="0"/>
        <v/>
      </c>
      <c r="E54" s="38"/>
      <c r="F54" s="38"/>
      <c r="G54" s="47" t="str">
        <f t="shared" si="1"/>
        <v/>
      </c>
      <c r="H54" s="48"/>
      <c r="I54" s="33" t="str">
        <f t="shared" si="4"/>
        <v/>
      </c>
      <c r="J54" s="15"/>
      <c r="L54" s="24"/>
      <c r="M54" s="6" t="str">
        <f t="shared" si="7"/>
        <v/>
      </c>
      <c r="N54" s="6" t="str">
        <f t="shared" si="8"/>
        <v/>
      </c>
    </row>
    <row r="55" spans="1:14" ht="14.45" customHeight="1" x14ac:dyDescent="0.2">
      <c r="A55" s="9"/>
      <c r="B55" s="41" t="s">
        <v>10</v>
      </c>
      <c r="C55" s="41"/>
      <c r="D55" s="41"/>
      <c r="E55" s="41"/>
      <c r="F55" s="41"/>
      <c r="G55" s="52" t="str">
        <f>IF(OR(H$5="&gt; 35 mph and ≤ 45 mph",AND($D$8&lt;&gt;"",LEFT($D$8,8)&lt;&gt;"Mainline",$D$8&lt;&gt;"Accel/decel lane &gt; 1000 ft")),0,IF(OR(I15="",H6=""),"",IF(M55&gt;0,"Smoothness Corrective Work Required",IF(N55&gt;0,"",IF(AND(H6="Failure Rate: &gt; 25%",SUM(I15:I54)&gt;0),0,SUM(I15:I54))))))</f>
        <v/>
      </c>
      <c r="H55" s="52"/>
      <c r="I55" s="52"/>
      <c r="J55" s="15"/>
      <c r="L55" s="26"/>
      <c r="M55" s="28">
        <f>SUM(M15:M54)</f>
        <v>0</v>
      </c>
      <c r="N55" s="28">
        <f>SUM(N15:N54)</f>
        <v>0</v>
      </c>
    </row>
    <row r="56" spans="1:14" ht="14.45" customHeight="1" x14ac:dyDescent="0.2">
      <c r="A56" s="9"/>
      <c r="B56" s="41" t="s">
        <v>5</v>
      </c>
      <c r="C56" s="41"/>
      <c r="D56" s="41"/>
      <c r="E56" s="41"/>
      <c r="F56" s="41"/>
      <c r="G56" s="52" t="str">
        <f>IF(OR(H4="",I10="",$H$7="",$H$7="No",$H$8="",$H$8="No"),"",I10*-25)</f>
        <v/>
      </c>
      <c r="H56" s="52"/>
      <c r="I56" s="52"/>
      <c r="J56" s="15"/>
      <c r="L56" s="25"/>
    </row>
    <row r="57" spans="1:14" ht="14.45" customHeight="1" x14ac:dyDescent="0.2">
      <c r="A57" s="9"/>
      <c r="B57" s="41" t="s">
        <v>6</v>
      </c>
      <c r="C57" s="41"/>
      <c r="D57" s="41"/>
      <c r="E57" s="41"/>
      <c r="F57" s="41"/>
      <c r="G57" s="52" t="str">
        <f>IF(OR(ISNUMBER(G55)=FALSE,ISNUMBER(G56)=FALSE),"",IF(ROUND(((G55+G56)*100),0)-((G55+G56)*100)=0.5,IF(EVEN(((G55+G56)*100))-((G55+G56)*100)=1.5,(EVEN(((G55+G56)*100))-2)/100,EVEN(((G55+G56)*100))/100),ROUND((G55+G56),2)))</f>
        <v/>
      </c>
      <c r="H57" s="52"/>
      <c r="I57" s="52"/>
      <c r="J57" s="15"/>
      <c r="L57" s="23"/>
    </row>
    <row r="58" spans="1:14" ht="14.45" customHeight="1" x14ac:dyDescent="0.2">
      <c r="A58" s="9"/>
      <c r="B58" s="51"/>
      <c r="C58" s="51"/>
      <c r="D58" s="51"/>
      <c r="E58" s="51"/>
      <c r="F58" s="51"/>
      <c r="G58" s="51"/>
      <c r="H58" s="51"/>
      <c r="I58" s="51"/>
      <c r="J58" s="15"/>
    </row>
    <row r="59" spans="1:14" ht="14.45" customHeight="1" x14ac:dyDescent="0.2">
      <c r="A59" s="9"/>
      <c r="B59" s="41" t="s">
        <v>3</v>
      </c>
      <c r="C59" s="41"/>
      <c r="D59" s="50"/>
      <c r="E59" s="50"/>
      <c r="F59" s="41" t="s">
        <v>13</v>
      </c>
      <c r="G59" s="41"/>
      <c r="H59" s="50"/>
      <c r="I59" s="50"/>
      <c r="J59" s="15"/>
    </row>
    <row r="60" spans="1:14" ht="14.45" customHeight="1" x14ac:dyDescent="0.2">
      <c r="A60" s="9"/>
      <c r="B60" s="41" t="s">
        <v>4</v>
      </c>
      <c r="C60" s="41"/>
      <c r="D60" s="49"/>
      <c r="E60" s="49"/>
      <c r="F60" s="41" t="s">
        <v>4</v>
      </c>
      <c r="G60" s="41"/>
      <c r="H60" s="49"/>
      <c r="I60" s="49"/>
      <c r="J60" s="15"/>
    </row>
    <row r="61" spans="1:14" ht="18" customHeight="1" thickBot="1" x14ac:dyDescent="0.25">
      <c r="A61" s="12"/>
      <c r="B61" s="13"/>
      <c r="C61" s="13"/>
      <c r="D61" s="13"/>
      <c r="E61" s="37"/>
      <c r="F61" s="37"/>
      <c r="G61" s="37"/>
      <c r="H61" s="37"/>
      <c r="I61" s="37"/>
      <c r="J61" s="16"/>
    </row>
    <row r="62" spans="1:14" ht="14.25" customHeight="1" thickTop="1" x14ac:dyDescent="0.2"/>
  </sheetData>
  <sheetProtection algorithmName="SHA-512" hashValue="UvwdWJNHRoWtSXKIx3BwY25F6YoKG16w7ZmYjWLs6fllh+qs+hvCycCIdHAm/Cx7o1FO1SYBjhQJX1dfsVgsOA==" saltValue="BohmQ/uD1M0t1/gBmqIC6A==" spinCount="100000" sheet="1" objects="1" scenarios="1" formatCells="0" selectLockedCells="1"/>
  <mergeCells count="91">
    <mergeCell ref="G57:I57"/>
    <mergeCell ref="F12:F14"/>
    <mergeCell ref="B1:B3"/>
    <mergeCell ref="D4:E4"/>
    <mergeCell ref="G49:H49"/>
    <mergeCell ref="G50:H50"/>
    <mergeCell ref="G42:H42"/>
    <mergeCell ref="G43:H43"/>
    <mergeCell ref="G44:H44"/>
    <mergeCell ref="E12:E14"/>
    <mergeCell ref="G45:H45"/>
    <mergeCell ref="G46:H46"/>
    <mergeCell ref="G47:H47"/>
    <mergeCell ref="G48:H48"/>
    <mergeCell ref="G30:H30"/>
    <mergeCell ref="C1:I3"/>
    <mergeCell ref="H4:I4"/>
    <mergeCell ref="H5:I5"/>
    <mergeCell ref="H6:I6"/>
    <mergeCell ref="F10:H10"/>
    <mergeCell ref="D5:E5"/>
    <mergeCell ref="D6:E6"/>
    <mergeCell ref="F6:G6"/>
    <mergeCell ref="F9:I9"/>
    <mergeCell ref="F7:G7"/>
    <mergeCell ref="F8:G8"/>
    <mergeCell ref="H7:I7"/>
    <mergeCell ref="H8:I8"/>
    <mergeCell ref="B4:C4"/>
    <mergeCell ref="B5:C5"/>
    <mergeCell ref="B6:C6"/>
    <mergeCell ref="B55:F55"/>
    <mergeCell ref="G34:H34"/>
    <mergeCell ref="G35:H35"/>
    <mergeCell ref="G36:H36"/>
    <mergeCell ref="G37:H37"/>
    <mergeCell ref="G54:H54"/>
    <mergeCell ref="G22:H22"/>
    <mergeCell ref="G51:H51"/>
    <mergeCell ref="F4:G4"/>
    <mergeCell ref="F5:G5"/>
    <mergeCell ref="D10:E10"/>
    <mergeCell ref="D7:E7"/>
    <mergeCell ref="G38:H38"/>
    <mergeCell ref="G56:I56"/>
    <mergeCell ref="D8:E8"/>
    <mergeCell ref="B8:C8"/>
    <mergeCell ref="B9:C9"/>
    <mergeCell ref="B10:C10"/>
    <mergeCell ref="B56:F56"/>
    <mergeCell ref="I12:I14"/>
    <mergeCell ref="G55:I55"/>
    <mergeCell ref="B12:B14"/>
    <mergeCell ref="C12:C14"/>
    <mergeCell ref="D12:D14"/>
    <mergeCell ref="G26:H26"/>
    <mergeCell ref="G27:H27"/>
    <mergeCell ref="G12:H14"/>
    <mergeCell ref="G15:H15"/>
    <mergeCell ref="G16:H16"/>
    <mergeCell ref="G39:H39"/>
    <mergeCell ref="G17:H17"/>
    <mergeCell ref="G18:H18"/>
    <mergeCell ref="G19:H19"/>
    <mergeCell ref="G20:H20"/>
    <mergeCell ref="G21:H21"/>
    <mergeCell ref="B59:C59"/>
    <mergeCell ref="B60:C60"/>
    <mergeCell ref="D60:E60"/>
    <mergeCell ref="D59:E59"/>
    <mergeCell ref="B58:I58"/>
    <mergeCell ref="F59:G59"/>
    <mergeCell ref="F60:G60"/>
    <mergeCell ref="H59:I59"/>
    <mergeCell ref="H60:I60"/>
    <mergeCell ref="B57:F57"/>
    <mergeCell ref="B11:I11"/>
    <mergeCell ref="D9:E9"/>
    <mergeCell ref="B7:C7"/>
    <mergeCell ref="G52:H52"/>
    <mergeCell ref="G53:H53"/>
    <mergeCell ref="G23:H23"/>
    <mergeCell ref="G24:H24"/>
    <mergeCell ref="G25:H25"/>
    <mergeCell ref="G28:H28"/>
    <mergeCell ref="G29:H29"/>
    <mergeCell ref="G40:H40"/>
    <mergeCell ref="G41:H41"/>
    <mergeCell ref="G31:H31"/>
    <mergeCell ref="G32:H32"/>
    <mergeCell ref="G33:H33"/>
  </mergeCells>
  <phoneticPr fontId="2" type="noConversion"/>
  <conditionalFormatting sqref="I15:I54">
    <cfRule type="cellIs" dxfId="9" priority="17" stopIfTrue="1" operator="lessThan">
      <formula>0</formula>
    </cfRule>
    <cfRule type="cellIs" dxfId="8" priority="18" stopIfTrue="1" operator="equal">
      <formula>"CW"</formula>
    </cfRule>
  </conditionalFormatting>
  <conditionalFormatting sqref="L15:L54">
    <cfRule type="cellIs" dxfId="7" priority="11" stopIfTrue="1" operator="lessThan">
      <formula>0</formula>
    </cfRule>
    <cfRule type="cellIs" dxfId="6" priority="12" stopIfTrue="1" operator="equal">
      <formula>"CW"</formula>
    </cfRule>
  </conditionalFormatting>
  <conditionalFormatting sqref="L55">
    <cfRule type="cellIs" dxfId="5" priority="10" stopIfTrue="1" operator="lessThan">
      <formula>0</formula>
    </cfRule>
  </conditionalFormatting>
  <conditionalFormatting sqref="G57">
    <cfRule type="cellIs" dxfId="4" priority="4" stopIfTrue="1" operator="lessThan">
      <formula>0</formula>
    </cfRule>
  </conditionalFormatting>
  <conditionalFormatting sqref="G56">
    <cfRule type="cellIs" dxfId="3" priority="3" operator="lessThan">
      <formula>0</formula>
    </cfRule>
  </conditionalFormatting>
  <conditionalFormatting sqref="G15:G54">
    <cfRule type="containsText" dxfId="2" priority="2" operator="containsText" text="Invalid Entry">
      <formula>NOT(ISERROR(SEARCH("Invalid Entry",G15)))</formula>
    </cfRule>
  </conditionalFormatting>
  <conditionalFormatting sqref="I15:I54">
    <cfRule type="containsText" dxfId="1" priority="1" operator="containsText" text="Invalid Entry">
      <formula>NOT(ISERROR(SEARCH("Invalid Entry",I15)))</formula>
    </cfRule>
  </conditionalFormatting>
  <conditionalFormatting sqref="G55">
    <cfRule type="expression" dxfId="0" priority="23" stopIfTrue="1">
      <formula>OR($M$55&gt;0,$G$55&lt;0)</formula>
    </cfRule>
  </conditionalFormatting>
  <dataValidations xWindow="498" yWindow="309" count="9">
    <dataValidation type="list" showInputMessage="1" showErrorMessage="1" error="Please make a selection from the drop-down list." sqref="H4">
      <formula1>Equation</formula1>
    </dataValidation>
    <dataValidation type="decimal" operator="greaterThanOrEqual" showInputMessage="1" showErrorMessage="1" error="Please enter a value greater than or equal to zero." prompt="If this is the first Profile Summary for the ERD file, enter the total length of pavement with ALR ≥ 225.0._x000a__x000a_If this is NOT the first Profile Summary for the ERD file, enter 0." sqref="I10">
      <formula1>0</formula1>
    </dataValidation>
    <dataValidation type="date" operator="greaterThanOrEqual" showInputMessage="1" showErrorMessage="1" error="Please enter a valid date." sqref="D5">
      <formula1>39814</formula1>
    </dataValidation>
    <dataValidation type="list" showInputMessage="1" showErrorMessage="1" error="Please make a selection from the drop-down list." sqref="H6">
      <formula1>Density</formula1>
    </dataValidation>
    <dataValidation type="list" showInputMessage="1" showErrorMessage="1" error="Please make a selection from the drop-down list." sqref="H5">
      <formula1>Speed</formula1>
    </dataValidation>
    <dataValidation type="list" showInputMessage="1" showErrorMessage="1" error="Please make a selection from the drop-down list." prompt="Lane Designation_x000a__x000a_Lane 1: driving lane_x000a_Lane 2: 1 lane left of driving lane_x000a_Lane 3: 2 lanes left of driving lane_x000a_Lane 4: 3 lanes left of driving lane_x000a_Lane 5: 4 lanes left of driving lane" sqref="D8">
      <formula1>Lane</formula1>
    </dataValidation>
    <dataValidation type="decimal" operator="greaterThanOrEqual" showInputMessage="1" showErrorMessage="1" error="Please enter a positive value." sqref="E15:F54">
      <formula1>0</formula1>
    </dataValidation>
    <dataValidation type="decimal" operator="greaterThanOrEqual" showInputMessage="1" showErrorMessage="1" error="Please enter a value greater than or equal to zero." prompt="Do NOT use &quot;+&quot; signs when entering begin and end stations.  For example, 55+10 should be entered as 5510." sqref="D9:E10">
      <formula1>0</formula1>
    </dataValidation>
    <dataValidation type="list" allowBlank="1" showInputMessage="1" showErrorMessage="1" sqref="H7:I8">
      <formula1>Certification</formula1>
    </dataValidation>
  </dataValidations>
  <printOptions horizontalCentered="1" verticalCentered="1"/>
  <pageMargins left="0" right="0" top="0" bottom="0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9.28515625" defaultRowHeight="15.6" customHeight="1" x14ac:dyDescent="0.2"/>
  <cols>
    <col min="1" max="1" width="9" style="3" bestFit="1" customWidth="1"/>
    <col min="2" max="2" width="26.5703125" style="3" bestFit="1" customWidth="1"/>
    <col min="3" max="3" width="26.5703125" style="3" customWidth="1"/>
    <col min="4" max="4" width="20.42578125" style="3" bestFit="1" customWidth="1"/>
    <col min="5" max="5" width="17.42578125" style="3" bestFit="1" customWidth="1"/>
    <col min="6" max="6" width="12" style="3" bestFit="1" customWidth="1"/>
    <col min="7" max="16384" width="9.28515625" style="3"/>
  </cols>
  <sheetData>
    <row r="1" spans="1:6" s="1" customFormat="1" ht="15.6" customHeight="1" x14ac:dyDescent="0.2">
      <c r="A1" s="19" t="s">
        <v>1</v>
      </c>
      <c r="B1" s="19" t="s">
        <v>9</v>
      </c>
      <c r="C1" s="19" t="s">
        <v>33</v>
      </c>
      <c r="D1" s="21" t="s">
        <v>11</v>
      </c>
      <c r="E1" s="21" t="s">
        <v>15</v>
      </c>
      <c r="F1" s="21" t="s">
        <v>47</v>
      </c>
    </row>
    <row r="2" spans="1:6" s="1" customFormat="1" ht="15.6" customHeight="1" x14ac:dyDescent="0.2">
      <c r="A2" s="17"/>
      <c r="B2" s="18"/>
      <c r="C2" s="29"/>
      <c r="D2" s="18"/>
      <c r="E2" s="18"/>
      <c r="F2" s="18"/>
    </row>
    <row r="3" spans="1:6" ht="15.6" customHeight="1" x14ac:dyDescent="0.2">
      <c r="A3" s="22" t="s">
        <v>21</v>
      </c>
      <c r="B3" s="20" t="s">
        <v>24</v>
      </c>
      <c r="C3" s="30" t="s">
        <v>34</v>
      </c>
      <c r="D3" s="20" t="s">
        <v>22</v>
      </c>
      <c r="E3" s="20" t="s">
        <v>41</v>
      </c>
      <c r="F3" s="20" t="s">
        <v>48</v>
      </c>
    </row>
    <row r="4" spans="1:6" ht="15.6" customHeight="1" x14ac:dyDescent="0.2">
      <c r="B4" s="4" t="s">
        <v>25</v>
      </c>
      <c r="C4" s="30" t="s">
        <v>35</v>
      </c>
      <c r="D4" s="22" t="s">
        <v>12</v>
      </c>
      <c r="E4" s="22" t="s">
        <v>42</v>
      </c>
      <c r="F4" s="22" t="s">
        <v>49</v>
      </c>
    </row>
    <row r="5" spans="1:6" ht="15.6" customHeight="1" x14ac:dyDescent="0.2">
      <c r="B5" s="4" t="s">
        <v>26</v>
      </c>
      <c r="C5" s="30" t="s">
        <v>36</v>
      </c>
    </row>
    <row r="6" spans="1:6" ht="15.6" customHeight="1" x14ac:dyDescent="0.2">
      <c r="B6" s="4" t="s">
        <v>27</v>
      </c>
      <c r="C6" s="31" t="s">
        <v>37</v>
      </c>
    </row>
    <row r="7" spans="1:6" ht="15.6" customHeight="1" x14ac:dyDescent="0.2">
      <c r="B7" s="4" t="s">
        <v>28</v>
      </c>
      <c r="C7" s="32"/>
    </row>
    <row r="8" spans="1:6" ht="15.6" customHeight="1" x14ac:dyDescent="0.2">
      <c r="B8" s="4" t="s">
        <v>29</v>
      </c>
      <c r="C8" s="32"/>
    </row>
    <row r="9" spans="1:6" ht="15.6" customHeight="1" x14ac:dyDescent="0.2">
      <c r="B9" s="4" t="s">
        <v>30</v>
      </c>
      <c r="C9" s="32"/>
    </row>
    <row r="10" spans="1:6" ht="15.6" customHeight="1" x14ac:dyDescent="0.2">
      <c r="B10" s="4" t="s">
        <v>31</v>
      </c>
      <c r="C10" s="32"/>
    </row>
    <row r="11" spans="1:6" ht="15.6" customHeight="1" x14ac:dyDescent="0.2">
      <c r="B11" s="2" t="s">
        <v>32</v>
      </c>
      <c r="C11" s="32"/>
    </row>
  </sheetData>
  <sheetProtection algorithmName="SHA-512" hashValue="M9r1X4WfpU/ftPXT5T1IDU0oR0MynvGRizputrZgCBz6PV792vWIt2oznVhhaF1wYXzS7UCqyw/zaM01ZDNTYQ==" saltValue="y5lDvQXV9sjZwqIfJDXg6w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%Improv</vt:lpstr>
      <vt:lpstr>Lists</vt:lpstr>
      <vt:lpstr>Certification</vt:lpstr>
      <vt:lpstr>Density</vt:lpstr>
      <vt:lpstr>Direction</vt:lpstr>
      <vt:lpstr>Equation</vt:lpstr>
      <vt:lpstr>Lane</vt:lpstr>
      <vt:lpstr>'%Improv'!Print_Area</vt:lpstr>
      <vt:lpstr>Speed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nord1tom</dc:creator>
  <cp:lastModifiedBy>Tom Nordstrom</cp:lastModifiedBy>
  <cp:lastPrinted>2017-01-13T21:14:50Z</cp:lastPrinted>
  <dcterms:created xsi:type="dcterms:W3CDTF">2008-06-10T17:49:43Z</dcterms:created>
  <dcterms:modified xsi:type="dcterms:W3CDTF">2020-01-29T20:16:59Z</dcterms:modified>
</cp:coreProperties>
</file>