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210" yWindow="-75" windowWidth="14265" windowHeight="8295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M30" i="1" l="1"/>
  <c r="J7" i="1"/>
  <c r="J17" i="1"/>
  <c r="I17" i="1"/>
  <c r="I7" i="1"/>
  <c r="N17" i="1" l="1"/>
  <c r="N18" i="1"/>
  <c r="N19" i="1"/>
  <c r="N20" i="1"/>
  <c r="N21" i="1"/>
  <c r="N22" i="1"/>
  <c r="B17" i="1" l="1"/>
  <c r="E22" i="1"/>
  <c r="C22" i="1"/>
  <c r="F22" i="1" s="1"/>
  <c r="D22" i="1"/>
  <c r="G22" i="1" s="1"/>
  <c r="B22" i="1"/>
  <c r="E10" i="1"/>
  <c r="C10" i="1"/>
  <c r="C17" i="1" s="1"/>
  <c r="C27" i="1" s="1"/>
  <c r="D10" i="1"/>
  <c r="D17" i="1" s="1"/>
  <c r="D27" i="1" s="1"/>
  <c r="B10" i="1"/>
  <c r="E27" i="1"/>
  <c r="N27" i="1"/>
  <c r="G10" i="1" l="1"/>
  <c r="B27" i="1"/>
  <c r="F10" i="1"/>
  <c r="F27" i="1"/>
  <c r="G27" i="1"/>
  <c r="G11" i="1"/>
  <c r="F11" i="1"/>
  <c r="E11" i="1"/>
  <c r="G16" i="1" l="1"/>
  <c r="G15" i="1"/>
  <c r="G14" i="1"/>
  <c r="G13" i="1"/>
  <c r="G12" i="1"/>
  <c r="G9" i="1"/>
  <c r="G8" i="1"/>
  <c r="G7" i="1"/>
  <c r="G17" i="1"/>
  <c r="G19" i="1"/>
  <c r="E7" i="1"/>
  <c r="F7" i="1"/>
  <c r="E8" i="1"/>
  <c r="F8" i="1"/>
  <c r="E9" i="1"/>
  <c r="F9" i="1"/>
  <c r="E12" i="1"/>
  <c r="F12" i="1"/>
  <c r="E13" i="1"/>
  <c r="F13" i="1"/>
  <c r="E14" i="1"/>
  <c r="F14" i="1"/>
  <c r="E15" i="1"/>
  <c r="F15" i="1"/>
  <c r="E16" i="1"/>
  <c r="F16" i="1"/>
  <c r="E17" i="1"/>
  <c r="F17" i="1"/>
  <c r="E19" i="1"/>
  <c r="F19" i="1"/>
  <c r="E20" i="1"/>
  <c r="F20" i="1"/>
  <c r="E21" i="1"/>
  <c r="F21" i="1"/>
  <c r="E23" i="1"/>
  <c r="F23" i="1"/>
  <c r="E24" i="1"/>
  <c r="F24" i="1"/>
  <c r="E25" i="1"/>
  <c r="F25" i="1"/>
  <c r="E29" i="1"/>
  <c r="F29" i="1"/>
  <c r="E30" i="1"/>
  <c r="F30" i="1"/>
  <c r="E31" i="1"/>
  <c r="F31" i="1"/>
  <c r="E32" i="1"/>
  <c r="F32" i="1"/>
  <c r="E33" i="1"/>
  <c r="F33" i="1"/>
  <c r="H8" i="1" l="1"/>
  <c r="I8" i="1" s="1"/>
  <c r="M7" i="1"/>
  <c r="H13" i="1"/>
  <c r="I13" i="1" s="1"/>
  <c r="G20" i="1"/>
  <c r="G21" i="1"/>
  <c r="H21" i="1" s="1"/>
  <c r="I21" i="1" s="1"/>
  <c r="G23" i="1"/>
  <c r="G24" i="1"/>
  <c r="G25" i="1"/>
  <c r="G29" i="1"/>
  <c r="G30" i="1"/>
  <c r="G31" i="1"/>
  <c r="G32" i="1"/>
  <c r="G33" i="1"/>
  <c r="N29" i="1"/>
  <c r="N28" i="1"/>
  <c r="H9" i="1" l="1"/>
  <c r="I9" i="1" s="1"/>
  <c r="H32" i="1"/>
  <c r="I32" i="1" s="1"/>
  <c r="H30" i="1"/>
  <c r="I30" i="1" s="1"/>
  <c r="H24" i="1"/>
  <c r="I24" i="1" s="1"/>
  <c r="H15" i="1"/>
  <c r="I15" i="1" s="1"/>
  <c r="H33" i="1"/>
  <c r="I33" i="1" s="1"/>
  <c r="H31" i="1"/>
  <c r="I31" i="1" s="1"/>
  <c r="H25" i="1"/>
  <c r="I25" i="1" s="1"/>
  <c r="H23" i="1"/>
  <c r="I23" i="1" s="1"/>
  <c r="H16" i="1"/>
  <c r="I16" i="1" s="1"/>
  <c r="H14" i="1"/>
  <c r="I14" i="1" s="1"/>
  <c r="N12" i="1" l="1"/>
  <c r="N30" i="1" s="1"/>
  <c r="H27" i="1" s="1"/>
  <c r="I27" i="1" s="1"/>
  <c r="N13" i="1"/>
  <c r="N14" i="1"/>
  <c r="N15" i="1"/>
  <c r="N16" i="1"/>
  <c r="H11" i="1" l="1"/>
  <c r="I11" i="1" s="1"/>
  <c r="H22" i="1"/>
  <c r="I22" i="1" s="1"/>
  <c r="H7" i="1"/>
  <c r="H29" i="1"/>
  <c r="I29" i="1" s="1"/>
  <c r="H12" i="1"/>
  <c r="I12" i="1" s="1"/>
  <c r="H17" i="1"/>
  <c r="H19" i="1"/>
  <c r="I19" i="1" s="1"/>
  <c r="H10" i="1"/>
  <c r="I10" i="1" s="1"/>
  <c r="M28" i="1"/>
  <c r="M29" i="1"/>
  <c r="M27" i="1"/>
  <c r="H20" i="1" l="1"/>
  <c r="I20" i="1" s="1"/>
</calcChain>
</file>

<file path=xl/comments1.xml><?xml version="1.0" encoding="utf-8"?>
<comments xmlns="http://schemas.openxmlformats.org/spreadsheetml/2006/main">
  <authors>
    <author>buch1din</author>
  </authors>
  <commentList>
    <comment ref="A6" authorId="0">
      <text>
        <r>
          <rPr>
            <b/>
            <sz val="8"/>
            <color indexed="81"/>
            <rFont val="Tahoma"/>
            <family val="2"/>
          </rPr>
          <t>“Spalling Rock Types” is a term used by MnDOT to denote materials that have detrimental qualities such that they will cause a pop-out or spall in the pavement.  Such materials are also said to be deleterious.</t>
        </r>
      </text>
    </comment>
    <comment ref="A10" authorId="0">
      <text>
        <r>
          <rPr>
            <b/>
            <sz val="8"/>
            <color indexed="81"/>
            <rFont val="Tahoma"/>
            <family val="2"/>
          </rPr>
          <t>The term “Soft Iron Oxides”  includes the sum of "Ochre" and "Paint Rock".</t>
        </r>
      </text>
    </comment>
    <comment ref="D20" authorId="0">
      <text>
        <r>
          <rPr>
            <b/>
            <sz val="8"/>
            <color indexed="81"/>
            <rFont val="Tahoma"/>
            <family val="2"/>
          </rPr>
          <t>Soft Rock is not picked on this fraction and therefore considered to contain 0% Soft Rock.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A22" authorId="0">
      <text>
        <r>
          <rPr>
            <b/>
            <sz val="8"/>
            <color indexed="81"/>
            <rFont val="Tahoma"/>
            <family val="2"/>
          </rPr>
          <t xml:space="preserve">The term “Soft Particles”  includes the sum of "Soft Rock" and "Disintegrated Rock"   </t>
        </r>
      </text>
    </comment>
    <comment ref="A24" authorId="0">
      <text>
        <r>
          <rPr>
            <b/>
            <sz val="8"/>
            <color indexed="81"/>
            <rFont val="Tahoma"/>
            <family val="2"/>
          </rPr>
          <t>"Clay Balls", also referred to as "Lumps", are defined as "loosely bonded aggregations and clayey masses".</t>
        </r>
      </text>
    </comment>
    <comment ref="N26" authorId="0">
      <text>
        <r>
          <rPr>
            <b/>
            <sz val="8"/>
            <color indexed="81"/>
            <rFont val="Tahoma"/>
            <charset val="1"/>
          </rPr>
          <t>*Assumes portion not tested when percent is less than 5%.  On a Spall Litho where one size is not tested ,it is assumed to be the same as the fraction above or below</t>
        </r>
      </text>
    </comment>
    <comment ref="A31" authorId="0">
      <text>
        <r>
          <rPr>
            <b/>
            <sz val="8"/>
            <color indexed="81"/>
            <rFont val="Tahoma"/>
            <family val="2"/>
          </rPr>
          <t>Harder, Non-Spalling variety.</t>
        </r>
      </text>
    </comment>
    <comment ref="A32" authorId="0">
      <text>
        <r>
          <rPr>
            <b/>
            <sz val="8"/>
            <color indexed="81"/>
            <rFont val="Tahoma"/>
            <family val="2"/>
          </rPr>
          <t>Harder, Non-Spalling variety.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<sst xmlns="http://schemas.openxmlformats.org/spreadsheetml/2006/main" count="76" uniqueCount="72">
  <si>
    <t>Wt Total Rock</t>
  </si>
  <si>
    <t>Sieve size</t>
  </si>
  <si>
    <t>% Passing</t>
  </si>
  <si>
    <t>1"</t>
  </si>
  <si>
    <t>3/4"</t>
  </si>
  <si>
    <t>1/2"</t>
  </si>
  <si>
    <t>3/8"</t>
  </si>
  <si>
    <t>#4</t>
  </si>
  <si>
    <t>Shale</t>
  </si>
  <si>
    <t>Spalling Rock Types</t>
  </si>
  <si>
    <t>Ochre</t>
  </si>
  <si>
    <t>Paint Rock</t>
  </si>
  <si>
    <t>Other Iron Oxides</t>
  </si>
  <si>
    <t>Unsound Chert</t>
  </si>
  <si>
    <t>Pyrite</t>
  </si>
  <si>
    <t>Spalling Argillite</t>
  </si>
  <si>
    <t>Spalling Phyllite</t>
  </si>
  <si>
    <t>Miscellaneous Spall</t>
  </si>
  <si>
    <t>Total Spall</t>
  </si>
  <si>
    <t>Carbonate</t>
  </si>
  <si>
    <t>Soft Rock</t>
  </si>
  <si>
    <t>Disintegrating Rock</t>
  </si>
  <si>
    <t>Slate</t>
  </si>
  <si>
    <t>Clay Balls</t>
  </si>
  <si>
    <t>Flat or Elongated</t>
  </si>
  <si>
    <t>Sandstone</t>
  </si>
  <si>
    <t>Schist</t>
  </si>
  <si>
    <t>Non-Spall Argillite</t>
  </si>
  <si>
    <t>Non-Spall Phyllite</t>
  </si>
  <si>
    <t>Other Rock</t>
  </si>
  <si>
    <t>Other Specified Rocks</t>
  </si>
  <si>
    <t>Potential Problem Rocks</t>
  </si>
  <si>
    <t>1" +</t>
  </si>
  <si>
    <t>Sieve Sizes</t>
  </si>
  <si>
    <t>Weight Retained</t>
  </si>
  <si>
    <t>Percent Retained</t>
  </si>
  <si>
    <t xml:space="preserve">Percent Retained 1" + </t>
  </si>
  <si>
    <t>% Retained</t>
  </si>
  <si>
    <t>Raw Value</t>
  </si>
  <si>
    <t>Adjusted*</t>
  </si>
  <si>
    <t>For Wtd. Avg. Calculations</t>
  </si>
  <si>
    <t>Total Retained on #4</t>
  </si>
  <si>
    <t>Original Wt. (Sand Total)</t>
  </si>
  <si>
    <t>Percent Shale in Sand</t>
  </si>
  <si>
    <t>Weighted Average (Raw)</t>
  </si>
  <si>
    <t>Gradation Coarse Sieve Analysis</t>
  </si>
  <si>
    <t>Lightweight Pieces in Fine Aggregate:</t>
  </si>
  <si>
    <t>Soft Iron Oxides</t>
  </si>
  <si>
    <t>Soft Particles</t>
  </si>
  <si>
    <t>Wt of Lightweight Pieces</t>
  </si>
  <si>
    <t>Spall, Soft Particles and Clayball</t>
  </si>
  <si>
    <t>Rock Type % =</t>
  </si>
  <si>
    <t>Dry Weight of Rock Type</t>
  </si>
  <si>
    <t>X 100</t>
  </si>
  <si>
    <t>Example Calculations:</t>
  </si>
  <si>
    <t>Weighted Avg =</t>
  </si>
  <si>
    <r>
      <t>Dry Weight of Total Sample</t>
    </r>
    <r>
      <rPr>
        <b/>
        <sz val="12"/>
        <color rgb="FF000000"/>
        <rFont val="Times New Roman"/>
        <family val="1"/>
      </rPr>
      <t xml:space="preserve">   </t>
    </r>
  </si>
  <si>
    <t>(Rock Type % (1"+))(% Retained 1"+) + (Rock Type % (1/2" - 1"))(% Retained 1/2" - 1") + (Rock Type % (#4 - 1/2"))(% Retained #4 - 1/2")</t>
  </si>
  <si>
    <t>*If fraction is not tested due to insufficient material, it is assumed to have the same qualities as that fraction above or below that is tested.  Mn/DOT assumes amount above 5% will be tested.</t>
  </si>
  <si>
    <t>1"-1/2"</t>
  </si>
  <si>
    <t>Percent Retained 1"-1/2"</t>
  </si>
  <si>
    <t>Percent Retained 1/2"- #4</t>
  </si>
  <si>
    <t>1/2"- #4</t>
  </si>
  <si>
    <t>Lithological Summary for Bituminous and Grading &amp; Base Aggregate</t>
  </si>
  <si>
    <t>#8</t>
  </si>
  <si>
    <t>#16</t>
  </si>
  <si>
    <t>#30</t>
  </si>
  <si>
    <t>#50</t>
  </si>
  <si>
    <t>#100</t>
  </si>
  <si>
    <t>#200</t>
  </si>
  <si>
    <t>Weighted Average            + #4</t>
  </si>
  <si>
    <t xml:space="preserve">Weighted Average    Total Sample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</si>
</sst>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0"/>
  </numFmts>
  <fonts count="2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</font>
    <font>
      <sz val="11"/>
      <color theme="1"/>
      <name val="Times New Roman"/>
      <family val="1"/>
    </font>
    <font>
      <b/>
      <sz val="10"/>
      <name val="Times New Roman"/>
      <family val="1"/>
    </font>
    <font>
      <sz val="10"/>
      <name val="Times New Roman"/>
      <family val="1"/>
    </font>
    <font>
      <b/>
      <sz val="8"/>
      <color indexed="81"/>
      <name val="Tahoma"/>
      <charset val="1"/>
    </font>
    <font>
      <b/>
      <sz val="8"/>
      <color indexed="81"/>
      <name val="Tahoma"/>
      <family val="2"/>
    </font>
    <font>
      <sz val="12"/>
      <color theme="1"/>
      <name val="Times New Roman"/>
      <family val="1"/>
    </font>
    <font>
      <sz val="18"/>
      <color theme="1"/>
      <name val="Times New Roman"/>
      <family val="1"/>
    </font>
    <font>
      <sz val="14"/>
      <color theme="1"/>
      <name val="Times New Roman"/>
      <family val="1"/>
    </font>
    <font>
      <b/>
      <sz val="14"/>
      <color theme="1"/>
      <name val="Times New Roman"/>
      <family val="1"/>
    </font>
    <font>
      <b/>
      <sz val="14"/>
      <name val="Times New Roman"/>
      <family val="1"/>
    </font>
    <font>
      <sz val="14"/>
      <name val="Times New Roman"/>
      <family val="1"/>
    </font>
    <font>
      <sz val="8"/>
      <color indexed="81"/>
      <name val="Tahoma"/>
      <family val="2"/>
    </font>
    <font>
      <b/>
      <sz val="20"/>
      <color theme="1"/>
      <name val="Times New Roman"/>
      <family val="1"/>
    </font>
    <font>
      <sz val="12"/>
      <color rgb="FF000000"/>
      <name val="Times New Roman"/>
      <family val="1"/>
    </font>
    <font>
      <b/>
      <sz val="12"/>
      <color rgb="FF000000"/>
      <name val="Times New Roman"/>
      <family val="1"/>
    </font>
    <font>
      <b/>
      <sz val="12"/>
      <name val="Times New Roman"/>
      <family val="1"/>
    </font>
    <font>
      <sz val="10"/>
      <color theme="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CCECFF"/>
        <bgColor indexed="64"/>
      </patternFill>
    </fill>
    <fill>
      <patternFill patternType="solid">
        <fgColor rgb="FFFFFFCC"/>
        <bgColor indexed="64"/>
      </patternFill>
    </fill>
    <fill>
      <patternFill patternType="lightUp"/>
    </fill>
  </fills>
  <borders count="90">
    <border>
      <left/>
      <right/>
      <top/>
      <bottom/>
      <diagonal/>
    </border>
    <border>
      <left/>
      <right/>
      <top style="double">
        <color auto="1"/>
      </top>
      <bottom/>
      <diagonal/>
    </border>
    <border>
      <left style="double">
        <color auto="1"/>
      </left>
      <right/>
      <top/>
      <bottom/>
      <diagonal/>
    </border>
    <border>
      <left/>
      <right/>
      <top/>
      <bottom style="double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double">
        <color auto="1"/>
      </right>
      <top/>
      <bottom/>
      <diagonal/>
    </border>
    <border>
      <left style="medium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double">
        <color auto="1"/>
      </top>
      <bottom style="thin">
        <color auto="1"/>
      </bottom>
      <diagonal/>
    </border>
    <border>
      <left/>
      <right style="double">
        <color auto="1"/>
      </right>
      <top style="medium">
        <color auto="1"/>
      </top>
      <bottom style="medium">
        <color auto="1"/>
      </bottom>
      <diagonal/>
    </border>
    <border>
      <left/>
      <right style="double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/>
      <bottom style="double">
        <color auto="1"/>
      </bottom>
      <diagonal/>
    </border>
    <border>
      <left style="thin">
        <color auto="1"/>
      </left>
      <right style="double">
        <color auto="1"/>
      </right>
      <top/>
      <bottom style="double">
        <color auto="1"/>
      </bottom>
      <diagonal/>
    </border>
    <border>
      <left style="double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medium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/>
      <right style="double">
        <color auto="1"/>
      </right>
      <top/>
      <bottom/>
      <diagonal/>
    </border>
    <border>
      <left/>
      <right style="double">
        <color auto="1"/>
      </right>
      <top/>
      <bottom style="double">
        <color auto="1"/>
      </bottom>
      <diagonal/>
    </border>
    <border>
      <left style="double">
        <color indexed="64"/>
      </left>
      <right/>
      <top/>
      <bottom style="medium">
        <color indexed="64"/>
      </bottom>
      <diagonal/>
    </border>
    <border>
      <left/>
      <right style="double">
        <color indexed="64"/>
      </right>
      <top/>
      <bottom style="medium">
        <color indexed="64"/>
      </bottom>
      <diagonal/>
    </border>
    <border>
      <left/>
      <right style="thin">
        <color auto="1"/>
      </right>
      <top style="double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double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double">
        <color auto="1"/>
      </top>
      <bottom style="thin">
        <color auto="1"/>
      </bottom>
      <diagonal/>
    </border>
    <border>
      <left style="medium">
        <color auto="1"/>
      </left>
      <right style="double">
        <color auto="1"/>
      </right>
      <top style="double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 style="double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double">
        <color auto="1"/>
      </right>
      <top/>
      <bottom style="thin">
        <color auto="1"/>
      </bottom>
      <diagonal/>
    </border>
    <border>
      <left/>
      <right style="double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 style="thin">
        <color indexed="64"/>
      </top>
      <bottom style="medium">
        <color indexed="64"/>
      </bottom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medium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double">
        <color auto="1"/>
      </left>
      <right/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/>
      <top/>
      <bottom/>
      <diagonal/>
    </border>
    <border>
      <left style="double">
        <color auto="1"/>
      </left>
      <right/>
      <top style="medium">
        <color auto="1"/>
      </top>
      <bottom style="medium">
        <color auto="1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auto="1"/>
      </top>
      <bottom style="medium">
        <color auto="1"/>
      </bottom>
      <diagonal/>
    </border>
    <border>
      <left style="double">
        <color indexed="64"/>
      </left>
      <right/>
      <top style="medium">
        <color indexed="64"/>
      </top>
      <bottom style="double">
        <color auto="1"/>
      </bottom>
      <diagonal/>
    </border>
    <border>
      <left style="medium">
        <color auto="1"/>
      </left>
      <right style="thin">
        <color auto="1"/>
      </right>
      <top style="medium">
        <color indexed="64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double">
        <color auto="1"/>
      </bottom>
      <diagonal/>
    </border>
    <border>
      <left style="thin">
        <color auto="1"/>
      </left>
      <right style="medium">
        <color auto="1"/>
      </right>
      <top style="medium">
        <color indexed="64"/>
      </top>
      <bottom style="double">
        <color auto="1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169">
    <xf numFmtId="0" fontId="0" fillId="0" borderId="0" xfId="0"/>
    <xf numFmtId="0" fontId="3" fillId="0" borderId="0" xfId="0" applyFont="1"/>
    <xf numFmtId="0" fontId="3" fillId="0" borderId="0" xfId="0" applyFont="1" applyBorder="1"/>
    <xf numFmtId="0" fontId="3" fillId="0" borderId="0" xfId="0" applyFont="1" applyAlignment="1">
      <alignment horizontal="center" vertical="center" wrapText="1"/>
    </xf>
    <xf numFmtId="164" fontId="3" fillId="0" borderId="0" xfId="0" applyNumberFormat="1" applyFont="1"/>
    <xf numFmtId="2" fontId="3" fillId="0" borderId="0" xfId="0" applyNumberFormat="1" applyFont="1"/>
    <xf numFmtId="2" fontId="3" fillId="0" borderId="0" xfId="0" applyNumberFormat="1" applyFont="1" applyBorder="1"/>
    <xf numFmtId="2" fontId="4" fillId="0" borderId="0" xfId="0" applyNumberFormat="1" applyFont="1" applyBorder="1"/>
    <xf numFmtId="0" fontId="5" fillId="0" borderId="0" xfId="0" applyFont="1" applyBorder="1"/>
    <xf numFmtId="0" fontId="3" fillId="0" borderId="0" xfId="0" applyFont="1" applyBorder="1" applyAlignment="1">
      <alignment wrapText="1"/>
    </xf>
    <xf numFmtId="1" fontId="4" fillId="0" borderId="0" xfId="0" applyNumberFormat="1" applyFont="1" applyFill="1" applyBorder="1"/>
    <xf numFmtId="165" fontId="3" fillId="0" borderId="0" xfId="0" applyNumberFormat="1" applyFont="1"/>
    <xf numFmtId="0" fontId="10" fillId="0" borderId="0" xfId="0" applyFont="1"/>
    <xf numFmtId="0" fontId="10" fillId="0" borderId="2" xfId="0" applyFont="1" applyBorder="1"/>
    <xf numFmtId="2" fontId="3" fillId="0" borderId="3" xfId="0" applyNumberFormat="1" applyFont="1" applyFill="1" applyBorder="1"/>
    <xf numFmtId="165" fontId="3" fillId="0" borderId="3" xfId="0" applyNumberFormat="1" applyFont="1" applyFill="1" applyBorder="1"/>
    <xf numFmtId="0" fontId="10" fillId="0" borderId="12" xfId="0" applyFont="1" applyBorder="1"/>
    <xf numFmtId="164" fontId="3" fillId="0" borderId="17" xfId="0" applyNumberFormat="1" applyFont="1" applyFill="1" applyBorder="1"/>
    <xf numFmtId="0" fontId="10" fillId="0" borderId="23" xfId="0" applyFont="1" applyBorder="1"/>
    <xf numFmtId="0" fontId="10" fillId="0" borderId="25" xfId="0" applyFont="1" applyBorder="1"/>
    <xf numFmtId="0" fontId="10" fillId="0" borderId="27" xfId="0" applyFont="1" applyBorder="1"/>
    <xf numFmtId="2" fontId="10" fillId="0" borderId="6" xfId="0" applyNumberFormat="1" applyFont="1" applyBorder="1" applyAlignment="1">
      <alignment horizontal="center"/>
    </xf>
    <xf numFmtId="165" fontId="3" fillId="2" borderId="0" xfId="0" applyNumberFormat="1" applyFont="1" applyFill="1" applyBorder="1"/>
    <xf numFmtId="164" fontId="3" fillId="2" borderId="11" xfId="0" applyNumberFormat="1" applyFont="1" applyFill="1" applyBorder="1"/>
    <xf numFmtId="164" fontId="3" fillId="2" borderId="16" xfId="0" applyNumberFormat="1" applyFont="1" applyFill="1" applyBorder="1"/>
    <xf numFmtId="164" fontId="3" fillId="2" borderId="4" xfId="0" applyNumberFormat="1" applyFont="1" applyFill="1" applyBorder="1"/>
    <xf numFmtId="164" fontId="3" fillId="2" borderId="21" xfId="0" applyNumberFormat="1" applyFont="1" applyFill="1" applyBorder="1"/>
    <xf numFmtId="164" fontId="3" fillId="2" borderId="24" xfId="0" applyNumberFormat="1" applyFont="1" applyFill="1" applyBorder="1"/>
    <xf numFmtId="2" fontId="3" fillId="2" borderId="39" xfId="0" applyNumberFormat="1" applyFont="1" applyFill="1" applyBorder="1"/>
    <xf numFmtId="164" fontId="3" fillId="2" borderId="39" xfId="0" applyNumberFormat="1" applyFont="1" applyFill="1" applyBorder="1"/>
    <xf numFmtId="2" fontId="3" fillId="2" borderId="6" xfId="0" applyNumberFormat="1" applyFont="1" applyFill="1" applyBorder="1"/>
    <xf numFmtId="2" fontId="3" fillId="2" borderId="45" xfId="0" applyNumberFormat="1" applyFont="1" applyFill="1" applyBorder="1"/>
    <xf numFmtId="164" fontId="3" fillId="0" borderId="34" xfId="0" applyNumberFormat="1" applyFont="1" applyFill="1" applyBorder="1"/>
    <xf numFmtId="0" fontId="9" fillId="0" borderId="3" xfId="0" applyFont="1" applyBorder="1" applyAlignment="1"/>
    <xf numFmtId="0" fontId="10" fillId="0" borderId="50" xfId="0" applyFont="1" applyBorder="1" applyAlignment="1">
      <alignment horizontal="center"/>
    </xf>
    <xf numFmtId="0" fontId="10" fillId="0" borderId="51" xfId="0" applyFont="1" applyBorder="1" applyAlignment="1">
      <alignment horizontal="center"/>
    </xf>
    <xf numFmtId="0" fontId="10" fillId="0" borderId="52" xfId="0" applyFont="1" applyBorder="1" applyAlignment="1">
      <alignment horizontal="center"/>
    </xf>
    <xf numFmtId="165" fontId="3" fillId="2" borderId="11" xfId="0" applyNumberFormat="1" applyFont="1" applyFill="1" applyBorder="1"/>
    <xf numFmtId="164" fontId="3" fillId="2" borderId="12" xfId="0" applyNumberFormat="1" applyFont="1" applyFill="1" applyBorder="1"/>
    <xf numFmtId="165" fontId="3" fillId="2" borderId="12" xfId="0" applyNumberFormat="1" applyFont="1" applyFill="1" applyBorder="1"/>
    <xf numFmtId="2" fontId="10" fillId="0" borderId="54" xfId="0" applyNumberFormat="1" applyFont="1" applyBorder="1" applyAlignment="1">
      <alignment horizontal="center"/>
    </xf>
    <xf numFmtId="2" fontId="10" fillId="0" borderId="57" xfId="0" applyNumberFormat="1" applyFont="1" applyBorder="1" applyAlignment="1">
      <alignment horizontal="center"/>
    </xf>
    <xf numFmtId="2" fontId="3" fillId="2" borderId="44" xfId="0" applyNumberFormat="1" applyFont="1" applyFill="1" applyBorder="1"/>
    <xf numFmtId="2" fontId="3" fillId="2" borderId="38" xfId="0" applyNumberFormat="1" applyFont="1" applyFill="1" applyBorder="1"/>
    <xf numFmtId="164" fontId="3" fillId="2" borderId="41" xfId="0" applyNumberFormat="1" applyFont="1" applyFill="1" applyBorder="1"/>
    <xf numFmtId="164" fontId="3" fillId="2" borderId="53" xfId="0" applyNumberFormat="1" applyFont="1" applyFill="1" applyBorder="1"/>
    <xf numFmtId="2" fontId="3" fillId="2" borderId="54" xfId="0" applyNumberFormat="1" applyFont="1" applyFill="1" applyBorder="1"/>
    <xf numFmtId="2" fontId="3" fillId="2" borderId="61" xfId="0" applyNumberFormat="1" applyFont="1" applyFill="1" applyBorder="1"/>
    <xf numFmtId="2" fontId="3" fillId="2" borderId="56" xfId="0" applyNumberFormat="1" applyFont="1" applyFill="1" applyBorder="1"/>
    <xf numFmtId="2" fontId="3" fillId="2" borderId="57" xfId="0" applyNumberFormat="1" applyFont="1" applyFill="1" applyBorder="1"/>
    <xf numFmtId="164" fontId="3" fillId="2" borderId="62" xfId="0" applyNumberFormat="1" applyFont="1" applyFill="1" applyBorder="1"/>
    <xf numFmtId="164" fontId="3" fillId="0" borderId="63" xfId="0" applyNumberFormat="1" applyFont="1" applyFill="1" applyBorder="1"/>
    <xf numFmtId="164" fontId="3" fillId="0" borderId="33" xfId="0" applyNumberFormat="1" applyFont="1" applyFill="1" applyBorder="1"/>
    <xf numFmtId="165" fontId="3" fillId="2" borderId="31" xfId="0" applyNumberFormat="1" applyFont="1" applyFill="1" applyBorder="1"/>
    <xf numFmtId="164" fontId="3" fillId="2" borderId="31" xfId="0" applyNumberFormat="1" applyFont="1" applyFill="1" applyBorder="1"/>
    <xf numFmtId="165" fontId="3" fillId="2" borderId="16" xfId="0" applyNumberFormat="1" applyFont="1" applyFill="1" applyBorder="1"/>
    <xf numFmtId="164" fontId="3" fillId="0" borderId="3" xfId="0" applyNumberFormat="1" applyFont="1" applyFill="1" applyBorder="1"/>
    <xf numFmtId="2" fontId="3" fillId="2" borderId="50" xfId="0" applyNumberFormat="1" applyFont="1" applyFill="1" applyBorder="1"/>
    <xf numFmtId="2" fontId="3" fillId="2" borderId="51" xfId="0" applyNumberFormat="1" applyFont="1" applyFill="1" applyBorder="1"/>
    <xf numFmtId="2" fontId="3" fillId="2" borderId="64" xfId="0" applyNumberFormat="1" applyFont="1" applyFill="1" applyBorder="1"/>
    <xf numFmtId="0" fontId="13" fillId="0" borderId="69" xfId="0" applyFont="1" applyBorder="1" applyAlignment="1">
      <alignment vertical="center"/>
    </xf>
    <xf numFmtId="0" fontId="8" fillId="2" borderId="22" xfId="0" applyFont="1" applyFill="1" applyBorder="1" applyAlignment="1">
      <alignment vertical="center" wrapText="1"/>
    </xf>
    <xf numFmtId="1" fontId="8" fillId="3" borderId="39" xfId="0" applyNumberFormat="1" applyFont="1" applyFill="1" applyBorder="1" applyAlignment="1" applyProtection="1">
      <alignment vertical="center"/>
      <protection locked="0"/>
    </xf>
    <xf numFmtId="1" fontId="8" fillId="3" borderId="42" xfId="0" applyNumberFormat="1" applyFont="1" applyFill="1" applyBorder="1" applyAlignment="1" applyProtection="1">
      <alignment vertical="center"/>
      <protection locked="0"/>
    </xf>
    <xf numFmtId="0" fontId="12" fillId="0" borderId="35" xfId="0" applyFont="1" applyBorder="1" applyAlignment="1">
      <alignment vertical="center" wrapText="1"/>
    </xf>
    <xf numFmtId="0" fontId="11" fillId="0" borderId="73" xfId="0" applyFont="1" applyBorder="1" applyAlignment="1">
      <alignment horizontal="center" vertical="center" wrapText="1"/>
    </xf>
    <xf numFmtId="0" fontId="11" fillId="0" borderId="36" xfId="0" applyFont="1" applyBorder="1" applyAlignment="1">
      <alignment horizontal="center" vertical="center" wrapText="1"/>
    </xf>
    <xf numFmtId="0" fontId="10" fillId="0" borderId="69" xfId="0" applyFont="1" applyBorder="1"/>
    <xf numFmtId="0" fontId="8" fillId="2" borderId="11" xfId="0" applyFont="1" applyFill="1" applyBorder="1"/>
    <xf numFmtId="0" fontId="8" fillId="2" borderId="22" xfId="0" applyFont="1" applyFill="1" applyBorder="1"/>
    <xf numFmtId="0" fontId="10" fillId="0" borderId="70" xfId="0" applyFont="1" applyBorder="1"/>
    <xf numFmtId="0" fontId="8" fillId="2" borderId="30" xfId="0" applyFont="1" applyFill="1" applyBorder="1"/>
    <xf numFmtId="0" fontId="8" fillId="2" borderId="72" xfId="0" applyFont="1" applyFill="1" applyBorder="1"/>
    <xf numFmtId="0" fontId="10" fillId="0" borderId="65" xfId="0" applyFont="1" applyBorder="1"/>
    <xf numFmtId="0" fontId="10" fillId="0" borderId="68" xfId="0" applyFont="1" applyBorder="1"/>
    <xf numFmtId="0" fontId="10" fillId="2" borderId="69" xfId="0" applyFont="1" applyFill="1" applyBorder="1"/>
    <xf numFmtId="0" fontId="10" fillId="0" borderId="78" xfId="0" applyFont="1" applyBorder="1"/>
    <xf numFmtId="0" fontId="10" fillId="0" borderId="69" xfId="0" applyFont="1" applyFill="1" applyBorder="1"/>
    <xf numFmtId="164" fontId="3" fillId="4" borderId="53" xfId="0" applyNumberFormat="1" applyFont="1" applyFill="1" applyBorder="1"/>
    <xf numFmtId="2" fontId="3" fillId="4" borderId="56" xfId="0" applyNumberFormat="1" applyFont="1" applyFill="1" applyBorder="1"/>
    <xf numFmtId="2" fontId="3" fillId="2" borderId="79" xfId="0" applyNumberFormat="1" applyFont="1" applyFill="1" applyBorder="1"/>
    <xf numFmtId="2" fontId="3" fillId="2" borderId="80" xfId="0" applyNumberFormat="1" applyFont="1" applyFill="1" applyBorder="1"/>
    <xf numFmtId="164" fontId="3" fillId="2" borderId="0" xfId="0" applyNumberFormat="1" applyFont="1" applyFill="1" applyBorder="1"/>
    <xf numFmtId="0" fontId="10" fillId="2" borderId="2" xfId="0" applyFont="1" applyFill="1" applyBorder="1"/>
    <xf numFmtId="164" fontId="3" fillId="2" borderId="43" xfId="0" applyNumberFormat="1" applyFont="1" applyFill="1" applyBorder="1"/>
    <xf numFmtId="2" fontId="3" fillId="2" borderId="8" xfId="0" applyNumberFormat="1" applyFont="1" applyFill="1" applyBorder="1"/>
    <xf numFmtId="164" fontId="3" fillId="2" borderId="8" xfId="0" applyNumberFormat="1" applyFont="1" applyFill="1" applyBorder="1"/>
    <xf numFmtId="0" fontId="8" fillId="0" borderId="0" xfId="0" applyFont="1" applyBorder="1"/>
    <xf numFmtId="0" fontId="8" fillId="0" borderId="0" xfId="0" applyFont="1"/>
    <xf numFmtId="2" fontId="8" fillId="0" borderId="0" xfId="0" applyNumberFormat="1" applyFont="1"/>
    <xf numFmtId="2" fontId="8" fillId="0" borderId="0" xfId="0" applyNumberFormat="1" applyFont="1" applyBorder="1"/>
    <xf numFmtId="1" fontId="18" fillId="0" borderId="0" xfId="0" applyNumberFormat="1" applyFont="1" applyFill="1" applyBorder="1"/>
    <xf numFmtId="0" fontId="10" fillId="0" borderId="81" xfId="0" applyFont="1" applyBorder="1"/>
    <xf numFmtId="164" fontId="3" fillId="2" borderId="9" xfId="0" applyNumberFormat="1" applyFont="1" applyFill="1" applyBorder="1"/>
    <xf numFmtId="164" fontId="3" fillId="2" borderId="10" xfId="0" applyNumberFormat="1" applyFont="1" applyFill="1" applyBorder="1"/>
    <xf numFmtId="164" fontId="3" fillId="2" borderId="46" xfId="0" applyNumberFormat="1" applyFont="1" applyFill="1" applyBorder="1"/>
    <xf numFmtId="164" fontId="3" fillId="2" borderId="83" xfId="0" applyNumberFormat="1" applyFont="1" applyFill="1" applyBorder="1"/>
    <xf numFmtId="165" fontId="3" fillId="2" borderId="4" xfId="0" applyNumberFormat="1" applyFont="1" applyFill="1" applyBorder="1"/>
    <xf numFmtId="0" fontId="10" fillId="0" borderId="84" xfId="0" applyFont="1" applyBorder="1"/>
    <xf numFmtId="0" fontId="8" fillId="2" borderId="31" xfId="0" applyFont="1" applyFill="1" applyBorder="1"/>
    <xf numFmtId="0" fontId="8" fillId="2" borderId="62" xfId="0" applyFont="1" applyFill="1" applyBorder="1"/>
    <xf numFmtId="0" fontId="10" fillId="0" borderId="67" xfId="0" applyFont="1" applyBorder="1"/>
    <xf numFmtId="0" fontId="10" fillId="0" borderId="71" xfId="0" applyFont="1" applyBorder="1"/>
    <xf numFmtId="0" fontId="3" fillId="0" borderId="0" xfId="0" applyFont="1" applyAlignment="1"/>
    <xf numFmtId="164" fontId="3" fillId="3" borderId="26" xfId="0" applyNumberFormat="1" applyFont="1" applyFill="1" applyBorder="1" applyProtection="1">
      <protection locked="0"/>
    </xf>
    <xf numFmtId="164" fontId="3" fillId="3" borderId="28" xfId="0" applyNumberFormat="1" applyFont="1" applyFill="1" applyBorder="1" applyProtection="1">
      <protection locked="0"/>
    </xf>
    <xf numFmtId="164" fontId="3" fillId="3" borderId="58" xfId="0" applyNumberFormat="1" applyFont="1" applyFill="1" applyBorder="1" applyProtection="1">
      <protection locked="0"/>
    </xf>
    <xf numFmtId="164" fontId="3" fillId="3" borderId="59" xfId="0" applyNumberFormat="1" applyFont="1" applyFill="1" applyBorder="1" applyProtection="1">
      <protection locked="0"/>
    </xf>
    <xf numFmtId="164" fontId="3" fillId="3" borderId="60" xfId="0" applyNumberFormat="1" applyFont="1" applyFill="1" applyBorder="1" applyProtection="1">
      <protection locked="0"/>
    </xf>
    <xf numFmtId="164" fontId="3" fillId="3" borderId="41" xfId="0" applyNumberFormat="1" applyFont="1" applyFill="1" applyBorder="1" applyProtection="1">
      <protection locked="0"/>
    </xf>
    <xf numFmtId="164" fontId="3" fillId="3" borderId="39" xfId="0" applyNumberFormat="1" applyFont="1" applyFill="1" applyBorder="1" applyProtection="1">
      <protection locked="0"/>
    </xf>
    <xf numFmtId="164" fontId="3" fillId="3" borderId="53" xfId="0" applyNumberFormat="1" applyFont="1" applyFill="1" applyBorder="1" applyProtection="1">
      <protection locked="0"/>
    </xf>
    <xf numFmtId="164" fontId="3" fillId="3" borderId="5" xfId="0" applyNumberFormat="1" applyFont="1" applyFill="1" applyBorder="1" applyProtection="1">
      <protection locked="0"/>
    </xf>
    <xf numFmtId="164" fontId="3" fillId="3" borderId="6" xfId="0" applyNumberFormat="1" applyFont="1" applyFill="1" applyBorder="1" applyProtection="1">
      <protection locked="0"/>
    </xf>
    <xf numFmtId="164" fontId="3" fillId="3" borderId="7" xfId="0" applyNumberFormat="1" applyFont="1" applyFill="1" applyBorder="1" applyProtection="1">
      <protection locked="0"/>
    </xf>
    <xf numFmtId="164" fontId="3" fillId="3" borderId="85" xfId="0" applyNumberFormat="1" applyFont="1" applyFill="1" applyBorder="1" applyProtection="1">
      <protection locked="0"/>
    </xf>
    <xf numFmtId="164" fontId="3" fillId="3" borderId="86" xfId="0" applyNumberFormat="1" applyFont="1" applyFill="1" applyBorder="1" applyProtection="1">
      <protection locked="0"/>
    </xf>
    <xf numFmtId="164" fontId="3" fillId="3" borderId="87" xfId="0" applyNumberFormat="1" applyFont="1" applyFill="1" applyBorder="1" applyProtection="1">
      <protection locked="0"/>
    </xf>
    <xf numFmtId="0" fontId="13" fillId="0" borderId="82" xfId="0" applyFont="1" applyBorder="1" applyAlignment="1">
      <alignment vertical="center"/>
    </xf>
    <xf numFmtId="0" fontId="8" fillId="2" borderId="40" xfId="0" applyFont="1" applyFill="1" applyBorder="1" applyAlignment="1">
      <alignment vertical="center" wrapText="1"/>
    </xf>
    <xf numFmtId="0" fontId="13" fillId="0" borderId="88" xfId="0" applyFont="1" applyBorder="1" applyAlignment="1">
      <alignment vertical="center"/>
    </xf>
    <xf numFmtId="0" fontId="8" fillId="2" borderId="89" xfId="0" applyFont="1" applyFill="1" applyBorder="1" applyAlignment="1">
      <alignment vertical="center" wrapText="1"/>
    </xf>
    <xf numFmtId="164" fontId="10" fillId="0" borderId="49" xfId="0" applyNumberFormat="1" applyFont="1" applyBorder="1" applyAlignment="1">
      <alignment horizontal="center" vertical="center" wrapText="1"/>
    </xf>
    <xf numFmtId="164" fontId="10" fillId="0" borderId="29" xfId="0" applyNumberFormat="1" applyFont="1" applyBorder="1" applyAlignment="1">
      <alignment horizontal="center" vertical="center" wrapText="1"/>
    </xf>
    <xf numFmtId="164" fontId="10" fillId="0" borderId="32" xfId="0" applyNumberFormat="1" applyFont="1" applyBorder="1" applyAlignment="1">
      <alignment horizontal="center" vertical="center" wrapText="1"/>
    </xf>
    <xf numFmtId="0" fontId="10" fillId="0" borderId="41" xfId="0" applyFont="1" applyBorder="1" applyAlignment="1">
      <alignment horizontal="center"/>
    </xf>
    <xf numFmtId="0" fontId="10" fillId="0" borderId="39" xfId="0" applyFont="1" applyBorder="1" applyAlignment="1">
      <alignment horizontal="center"/>
    </xf>
    <xf numFmtId="0" fontId="10" fillId="0" borderId="53" xfId="0" applyFont="1" applyBorder="1" applyAlignment="1">
      <alignment horizontal="center"/>
    </xf>
    <xf numFmtId="0" fontId="10" fillId="0" borderId="18" xfId="0" applyFont="1" applyBorder="1" applyAlignment="1">
      <alignment horizontal="center"/>
    </xf>
    <xf numFmtId="0" fontId="10" fillId="0" borderId="19" xfId="0" applyFont="1" applyBorder="1" applyAlignment="1">
      <alignment horizontal="center"/>
    </xf>
    <xf numFmtId="0" fontId="10" fillId="0" borderId="20" xfId="0" applyFont="1" applyBorder="1" applyAlignment="1">
      <alignment horizontal="center"/>
    </xf>
    <xf numFmtId="2" fontId="10" fillId="0" borderId="37" xfId="0" applyNumberFormat="1" applyFont="1" applyBorder="1" applyAlignment="1">
      <alignment horizontal="center"/>
    </xf>
    <xf numFmtId="2" fontId="10" fillId="0" borderId="19" xfId="0" applyNumberFormat="1" applyFont="1" applyBorder="1" applyAlignment="1">
      <alignment horizontal="center"/>
    </xf>
    <xf numFmtId="2" fontId="10" fillId="0" borderId="55" xfId="0" applyNumberFormat="1" applyFont="1" applyBorder="1" applyAlignment="1">
      <alignment horizontal="center"/>
    </xf>
    <xf numFmtId="2" fontId="10" fillId="0" borderId="38" xfId="0" applyNumberFormat="1" applyFont="1" applyBorder="1" applyAlignment="1">
      <alignment horizontal="center"/>
    </xf>
    <xf numFmtId="2" fontId="10" fillId="0" borderId="39" xfId="0" applyNumberFormat="1" applyFont="1" applyBorder="1" applyAlignment="1">
      <alignment horizontal="center"/>
    </xf>
    <xf numFmtId="2" fontId="10" fillId="0" borderId="56" xfId="0" applyNumberFormat="1" applyFont="1" applyBorder="1" applyAlignment="1">
      <alignment horizontal="center"/>
    </xf>
    <xf numFmtId="165" fontId="10" fillId="0" borderId="48" xfId="0" applyNumberFormat="1" applyFont="1" applyBorder="1" applyAlignment="1">
      <alignment horizontal="center" vertical="center" wrapText="1"/>
    </xf>
    <xf numFmtId="165" fontId="10" fillId="0" borderId="11" xfId="0" applyNumberFormat="1" applyFont="1" applyBorder="1" applyAlignment="1">
      <alignment horizontal="center" vertical="center" wrapText="1"/>
    </xf>
    <xf numFmtId="165" fontId="10" fillId="0" borderId="12" xfId="0" applyNumberFormat="1" applyFont="1" applyBorder="1" applyAlignment="1">
      <alignment horizontal="center" vertical="center" wrapText="1"/>
    </xf>
    <xf numFmtId="0" fontId="8" fillId="0" borderId="0" xfId="0" applyFont="1" applyBorder="1" applyAlignment="1">
      <alignment horizontal="right"/>
    </xf>
    <xf numFmtId="0" fontId="19" fillId="0" borderId="1" xfId="0" applyFont="1" applyBorder="1" applyAlignment="1">
      <alignment horizontal="left" vertical="center" wrapText="1"/>
    </xf>
    <xf numFmtId="0" fontId="19" fillId="0" borderId="0" xfId="0" applyFont="1" applyBorder="1" applyAlignment="1">
      <alignment horizontal="left" vertical="center" wrapText="1"/>
    </xf>
    <xf numFmtId="0" fontId="15" fillId="0" borderId="0" xfId="0" applyFont="1" applyAlignment="1">
      <alignment horizontal="center"/>
    </xf>
    <xf numFmtId="0" fontId="11" fillId="0" borderId="65" xfId="0" applyFont="1" applyBorder="1" applyAlignment="1">
      <alignment horizontal="center" vertical="center" wrapText="1"/>
    </xf>
    <xf numFmtId="0" fontId="11" fillId="0" borderId="66" xfId="0" applyFont="1" applyBorder="1" applyAlignment="1">
      <alignment horizontal="center" vertical="center" wrapText="1"/>
    </xf>
    <xf numFmtId="0" fontId="11" fillId="0" borderId="35" xfId="0" applyFont="1" applyBorder="1" applyAlignment="1">
      <alignment horizontal="center" vertical="center" wrapText="1"/>
    </xf>
    <xf numFmtId="0" fontId="11" fillId="0" borderId="36" xfId="0" applyFont="1" applyBorder="1" applyAlignment="1">
      <alignment horizontal="center" vertical="center" wrapText="1"/>
    </xf>
    <xf numFmtId="0" fontId="11" fillId="0" borderId="81" xfId="0" applyFont="1" applyFill="1" applyBorder="1" applyAlignment="1">
      <alignment horizontal="center"/>
    </xf>
    <xf numFmtId="0" fontId="11" fillId="0" borderId="15" xfId="0" applyFont="1" applyFill="1" applyBorder="1" applyAlignment="1">
      <alignment horizontal="center"/>
    </xf>
    <xf numFmtId="0" fontId="11" fillId="0" borderId="21" xfId="0" applyFont="1" applyFill="1" applyBorder="1" applyAlignment="1">
      <alignment horizontal="center"/>
    </xf>
    <xf numFmtId="0" fontId="10" fillId="0" borderId="0" xfId="0" applyFont="1" applyAlignment="1">
      <alignment horizontal="center" vertical="center"/>
    </xf>
    <xf numFmtId="0" fontId="8" fillId="0" borderId="0" xfId="0" applyFont="1" applyBorder="1" applyAlignment="1">
      <alignment horizontal="right" vertical="center"/>
    </xf>
    <xf numFmtId="0" fontId="16" fillId="0" borderId="14" xfId="0" applyFont="1" applyBorder="1" applyAlignment="1">
      <alignment horizontal="center"/>
    </xf>
    <xf numFmtId="0" fontId="16" fillId="0" borderId="13" xfId="0" applyFont="1" applyBorder="1" applyAlignment="1">
      <alignment horizontal="center" vertical="top"/>
    </xf>
    <xf numFmtId="2" fontId="8" fillId="0" borderId="0" xfId="0" applyNumberFormat="1" applyFont="1" applyAlignment="1">
      <alignment horizontal="left" vertical="center"/>
    </xf>
    <xf numFmtId="0" fontId="11" fillId="0" borderId="74" xfId="0" applyFont="1" applyBorder="1" applyAlignment="1">
      <alignment horizontal="center"/>
    </xf>
    <xf numFmtId="0" fontId="11" fillId="0" borderId="75" xfId="0" applyFont="1" applyBorder="1" applyAlignment="1">
      <alignment horizontal="center"/>
    </xf>
    <xf numFmtId="0" fontId="11" fillId="0" borderId="76" xfId="0" applyFont="1" applyBorder="1" applyAlignment="1">
      <alignment horizontal="center"/>
    </xf>
    <xf numFmtId="0" fontId="12" fillId="0" borderId="74" xfId="0" applyFont="1" applyBorder="1" applyAlignment="1">
      <alignment horizontal="center" vertical="center"/>
    </xf>
    <xf numFmtId="0" fontId="12" fillId="0" borderId="75" xfId="0" applyFont="1" applyBorder="1" applyAlignment="1">
      <alignment horizontal="center" vertical="center"/>
    </xf>
    <xf numFmtId="0" fontId="12" fillId="0" borderId="76" xfId="0" applyFont="1" applyBorder="1" applyAlignment="1">
      <alignment horizontal="center" vertical="center"/>
    </xf>
    <xf numFmtId="0" fontId="11" fillId="0" borderId="77" xfId="0" applyFont="1" applyBorder="1" applyAlignment="1">
      <alignment horizontal="center"/>
    </xf>
    <xf numFmtId="0" fontId="11" fillId="0" borderId="9" xfId="0" applyFont="1" applyBorder="1" applyAlignment="1">
      <alignment horizontal="center"/>
    </xf>
    <xf numFmtId="0" fontId="11" fillId="0" borderId="47" xfId="0" applyFont="1" applyBorder="1" applyAlignment="1">
      <alignment horizontal="center"/>
    </xf>
    <xf numFmtId="164" fontId="10" fillId="0" borderId="48" xfId="0" applyNumberFormat="1" applyFont="1" applyBorder="1" applyAlignment="1">
      <alignment horizontal="center" vertical="center" wrapText="1"/>
    </xf>
    <xf numFmtId="164" fontId="10" fillId="0" borderId="11" xfId="0" applyNumberFormat="1" applyFont="1" applyBorder="1" applyAlignment="1">
      <alignment horizontal="center" vertical="center" wrapText="1"/>
    </xf>
    <xf numFmtId="164" fontId="10" fillId="0" borderId="12" xfId="0" applyNumberFormat="1" applyFont="1" applyBorder="1" applyAlignment="1">
      <alignment horizontal="center" vertical="center" wrapText="1"/>
    </xf>
    <xf numFmtId="164" fontId="3" fillId="0" borderId="0" xfId="0" applyNumberFormat="1" applyFont="1" applyFill="1" applyBorder="1" applyProtection="1"/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colors>
    <mruColors>
      <color rgb="FFFFFFCC"/>
      <color rgb="FFCCE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>
    <pageSetUpPr fitToPage="1"/>
  </sheetPr>
  <dimension ref="A1:O49"/>
  <sheetViews>
    <sheetView tabSelected="1" zoomScale="44" zoomScaleNormal="44" workbookViewId="0">
      <selection activeCell="B16" sqref="B16"/>
    </sheetView>
  </sheetViews>
  <sheetFormatPr defaultRowHeight="18.75" x14ac:dyDescent="0.3"/>
  <cols>
    <col min="1" max="1" width="25.7109375" style="12" bestFit="1" customWidth="1"/>
    <col min="2" max="2" width="9.85546875" style="1" customWidth="1"/>
    <col min="3" max="3" width="10.42578125" style="1" bestFit="1" customWidth="1"/>
    <col min="4" max="4" width="10.7109375" style="1" bestFit="1" customWidth="1"/>
    <col min="5" max="5" width="8.85546875" style="5" customWidth="1"/>
    <col min="6" max="6" width="10.42578125" style="5" bestFit="1" customWidth="1"/>
    <col min="7" max="7" width="10.7109375" style="5" bestFit="1" customWidth="1"/>
    <col min="8" max="8" width="17.140625" style="11" hidden="1" customWidth="1"/>
    <col min="9" max="9" width="15.42578125" style="4" customWidth="1"/>
    <col min="10" max="10" width="19.85546875" style="4" customWidth="1"/>
    <col min="11" max="11" width="7.140625" style="1" customWidth="1"/>
    <col min="12" max="12" width="32" style="1" customWidth="1"/>
    <col min="13" max="13" width="17.7109375" style="1" customWidth="1"/>
    <col min="14" max="14" width="14.7109375" style="1" customWidth="1"/>
    <col min="15" max="15" width="25.140625" style="1" customWidth="1"/>
    <col min="16" max="16384" width="9.140625" style="1"/>
  </cols>
  <sheetData>
    <row r="1" spans="1:15" ht="25.5" x14ac:dyDescent="0.35">
      <c r="A1" s="143" t="s">
        <v>63</v>
      </c>
      <c r="B1" s="143"/>
      <c r="C1" s="143"/>
      <c r="D1" s="143"/>
      <c r="E1" s="143"/>
      <c r="F1" s="143"/>
      <c r="G1" s="143"/>
      <c r="H1" s="143"/>
      <c r="I1" s="143"/>
      <c r="J1" s="143"/>
      <c r="K1" s="143"/>
      <c r="L1" s="143"/>
      <c r="M1" s="143"/>
      <c r="N1" s="143"/>
    </row>
    <row r="2" spans="1:15" ht="24" thickBot="1" x14ac:dyDescent="0.4">
      <c r="A2" s="33"/>
      <c r="B2" s="33"/>
      <c r="C2" s="33"/>
      <c r="D2" s="33"/>
      <c r="E2" s="33"/>
      <c r="F2" s="33"/>
      <c r="G2" s="33"/>
      <c r="H2" s="33"/>
      <c r="I2" s="33"/>
      <c r="J2" s="33"/>
    </row>
    <row r="3" spans="1:15" ht="19.5" customHeight="1" thickTop="1" x14ac:dyDescent="0.3">
      <c r="A3" s="73"/>
      <c r="B3" s="128" t="s">
        <v>34</v>
      </c>
      <c r="C3" s="129"/>
      <c r="D3" s="130"/>
      <c r="E3" s="131" t="s">
        <v>35</v>
      </c>
      <c r="F3" s="132"/>
      <c r="G3" s="133"/>
      <c r="H3" s="137" t="s">
        <v>44</v>
      </c>
      <c r="I3" s="165" t="s">
        <v>70</v>
      </c>
      <c r="J3" s="122" t="s">
        <v>71</v>
      </c>
      <c r="L3" s="144" t="s">
        <v>46</v>
      </c>
      <c r="M3" s="145"/>
    </row>
    <row r="4" spans="1:15" ht="19.5" thickBot="1" x14ac:dyDescent="0.35">
      <c r="A4" s="13"/>
      <c r="B4" s="125" t="s">
        <v>33</v>
      </c>
      <c r="C4" s="126"/>
      <c r="D4" s="127"/>
      <c r="E4" s="134" t="s">
        <v>33</v>
      </c>
      <c r="F4" s="135"/>
      <c r="G4" s="136"/>
      <c r="H4" s="138"/>
      <c r="I4" s="166"/>
      <c r="J4" s="123"/>
      <c r="L4" s="146"/>
      <c r="M4" s="147"/>
    </row>
    <row r="5" spans="1:15" ht="19.5" thickBot="1" x14ac:dyDescent="0.35">
      <c r="A5" s="13"/>
      <c r="B5" s="34" t="s">
        <v>32</v>
      </c>
      <c r="C5" s="35" t="s">
        <v>59</v>
      </c>
      <c r="D5" s="36" t="s">
        <v>62</v>
      </c>
      <c r="E5" s="40" t="s">
        <v>32</v>
      </c>
      <c r="F5" s="21" t="s">
        <v>59</v>
      </c>
      <c r="G5" s="41" t="s">
        <v>62</v>
      </c>
      <c r="H5" s="139"/>
      <c r="I5" s="167"/>
      <c r="J5" s="124"/>
      <c r="L5" s="19" t="s">
        <v>42</v>
      </c>
      <c r="M5" s="104"/>
    </row>
    <row r="6" spans="1:15" ht="19.5" thickBot="1" x14ac:dyDescent="0.35">
      <c r="A6" s="162" t="s">
        <v>9</v>
      </c>
      <c r="B6" s="163"/>
      <c r="C6" s="163"/>
      <c r="D6" s="163"/>
      <c r="E6" s="163"/>
      <c r="F6" s="163"/>
      <c r="G6" s="163"/>
      <c r="H6" s="163"/>
      <c r="I6" s="163"/>
      <c r="J6" s="164"/>
      <c r="L6" s="20" t="s">
        <v>49</v>
      </c>
      <c r="M6" s="105"/>
    </row>
    <row r="7" spans="1:15" ht="19.5" customHeight="1" thickBot="1" x14ac:dyDescent="0.35">
      <c r="A7" s="74" t="s">
        <v>8</v>
      </c>
      <c r="B7" s="106"/>
      <c r="C7" s="107"/>
      <c r="D7" s="108"/>
      <c r="E7" s="42" t="str">
        <f>IF(ISBLANK(B34),"",IF(ISBLANK(B7),"",(B7/B34)*100))</f>
        <v/>
      </c>
      <c r="F7" s="31" t="str">
        <f>IF(ISBLANK(C34),"",IF(ISBLANK(C7),"",(C7/C34)*100))</f>
        <v/>
      </c>
      <c r="G7" s="47" t="str">
        <f>IF(ISBLANK($D$34),"",IF(ISBLANK(D7),"",(D7/$D$34)*100))</f>
        <v/>
      </c>
      <c r="H7" s="53" t="str">
        <f t="shared" ref="H7:H17" si="0">IF((E7="")*AND(F7="")*AND(G7=""),"",IF($N$30=0,IF(E7="",0,E7)+IF(F7="",0,F7)+IF(G7="",0,G7),IF(E7="",0,E7*$N$27/$N$30)+IF(F7="",0,F7*$N$28/$N$30)+IF(G7="",0,(G7*$N$29/$N$30))))</f>
        <v/>
      </c>
      <c r="I7" s="23" t="str">
        <f>IF((H7=""),"",IF(H7&gt;=0.055,ROUND(H7,1),ROUND(H7,2)))</f>
        <v/>
      </c>
      <c r="J7" s="50" t="str">
        <f>IF((H7="")*OR($M$7=""),"",(H7*$M$30)+($M$7*(100-$M$30))/100)</f>
        <v/>
      </c>
      <c r="L7" s="18" t="s">
        <v>43</v>
      </c>
      <c r="M7" s="27" t="str">
        <f>IF(ISBLANK(M5),"",100*(M6/M5))</f>
        <v/>
      </c>
    </row>
    <row r="8" spans="1:15" ht="15.75" customHeight="1" thickTop="1" x14ac:dyDescent="0.3">
      <c r="A8" s="67" t="s">
        <v>10</v>
      </c>
      <c r="B8" s="109"/>
      <c r="C8" s="110"/>
      <c r="D8" s="111"/>
      <c r="E8" s="43" t="str">
        <f>IF(ISBLANK(B34),"",IF(ISBLANK(B8),"",(B8/B34)*100))</f>
        <v/>
      </c>
      <c r="F8" s="28" t="str">
        <f>IF(ISBLANK(C34),"",IF(ISBLANK(C8),"",(C8/C34)*100))</f>
        <v/>
      </c>
      <c r="G8" s="48" t="str">
        <f>IF(ISBLANK($D$34),"",IF(ISBLANK(D8),"",(D8/$D$34)*100))</f>
        <v/>
      </c>
      <c r="H8" s="37" t="str">
        <f t="shared" si="0"/>
        <v/>
      </c>
      <c r="I8" s="23" t="str">
        <f t="shared" ref="I8:I11" si="1">IF((H8=""),"",IF(H8&gt;=0.055,ROUND(H8,1),ROUND(H8,2)))</f>
        <v/>
      </c>
      <c r="J8" s="51"/>
    </row>
    <row r="9" spans="1:15" ht="15.75" customHeight="1" thickBot="1" x14ac:dyDescent="0.35">
      <c r="A9" s="67" t="s">
        <v>11</v>
      </c>
      <c r="B9" s="109"/>
      <c r="C9" s="110"/>
      <c r="D9" s="111"/>
      <c r="E9" s="43" t="str">
        <f>IF(ISBLANK(B34),"",IF(ISBLANK(B9),"",(B9/B34)*100))</f>
        <v/>
      </c>
      <c r="F9" s="28" t="str">
        <f>IF(ISBLANK(C34),"",IF(ISBLANK(C9),"",(C9/C34)*100))</f>
        <v/>
      </c>
      <c r="G9" s="48" t="str">
        <f>IF(ISBLANK($D$34),"",IF(ISBLANK(D9),"",(D9/$D$34)*100))</f>
        <v/>
      </c>
      <c r="H9" s="37" t="str">
        <f t="shared" si="0"/>
        <v/>
      </c>
      <c r="I9" s="23" t="str">
        <f t="shared" si="1"/>
        <v/>
      </c>
      <c r="J9" s="52"/>
    </row>
    <row r="10" spans="1:15" ht="15.75" customHeight="1" thickTop="1" x14ac:dyDescent="0.3">
      <c r="A10" s="75" t="s">
        <v>47</v>
      </c>
      <c r="B10" s="44" t="str">
        <f>IF(ISBLANK(B8)*AND(ISBLANK(B9)),"",SUM(B8:B9))</f>
        <v/>
      </c>
      <c r="C10" s="29" t="str">
        <f>IF(ISBLANK(C8)*AND(ISBLANK(C9)),"",SUM(C8:C9))</f>
        <v/>
      </c>
      <c r="D10" s="45" t="str">
        <f>IF(ISBLANK(D8)*AND(ISBLANK(D9)),"",SUM(D8:D9))</f>
        <v/>
      </c>
      <c r="E10" s="43" t="str">
        <f>IF(ISBLANK($B$34),"",IF(B10 = "","",(B10/$B$34)*100))</f>
        <v/>
      </c>
      <c r="F10" s="28" t="str">
        <f>IF(ISBLANK($C$34),"",IF(C10 = "","",(C10/$C$34)*100))</f>
        <v/>
      </c>
      <c r="G10" s="28" t="str">
        <f>IF(ISBLANK($D$34),"",IF(D10 = "","",(D10/$D$34)*100))</f>
        <v/>
      </c>
      <c r="H10" s="37" t="str">
        <f t="shared" si="0"/>
        <v/>
      </c>
      <c r="I10" s="23" t="str">
        <f t="shared" si="1"/>
        <v/>
      </c>
      <c r="J10" s="52"/>
      <c r="L10" s="159" t="s">
        <v>45</v>
      </c>
      <c r="M10" s="160"/>
      <c r="N10" s="161"/>
    </row>
    <row r="11" spans="1:15" ht="15.75" customHeight="1" thickBot="1" x14ac:dyDescent="0.35">
      <c r="A11" s="67" t="s">
        <v>12</v>
      </c>
      <c r="B11" s="109"/>
      <c r="C11" s="110"/>
      <c r="D11" s="111"/>
      <c r="E11" s="43" t="str">
        <f t="shared" ref="E11:E17" si="2">IF(ISBLANK($B$34),"",IF(ISBLANK(B11),"",(B11/$B$34)*100))</f>
        <v/>
      </c>
      <c r="F11" s="28" t="str">
        <f t="shared" ref="F11:F17" si="3">IF(ISBLANK($C$34),"",IF(ISBLANK(C11),"",(C11/$C$34)*100))</f>
        <v/>
      </c>
      <c r="G11" s="48" t="str">
        <f t="shared" ref="G11:G17" si="4">IF(ISBLANK($D$34),"",IF(ISBLANK(D11),"",(D11/$D$34)*100))</f>
        <v/>
      </c>
      <c r="H11" s="37" t="str">
        <f t="shared" si="0"/>
        <v/>
      </c>
      <c r="I11" s="23" t="str">
        <f t="shared" si="1"/>
        <v/>
      </c>
      <c r="J11" s="52"/>
      <c r="L11" s="64" t="s">
        <v>1</v>
      </c>
      <c r="M11" s="65" t="s">
        <v>2</v>
      </c>
      <c r="N11" s="66" t="s">
        <v>37</v>
      </c>
    </row>
    <row r="12" spans="1:15" ht="15.75" customHeight="1" x14ac:dyDescent="0.3">
      <c r="A12" s="67" t="s">
        <v>13</v>
      </c>
      <c r="B12" s="109"/>
      <c r="C12" s="110"/>
      <c r="D12" s="111"/>
      <c r="E12" s="43" t="str">
        <f t="shared" si="2"/>
        <v/>
      </c>
      <c r="F12" s="28" t="str">
        <f t="shared" si="3"/>
        <v/>
      </c>
      <c r="G12" s="48" t="str">
        <f t="shared" si="4"/>
        <v/>
      </c>
      <c r="H12" s="37" t="str">
        <f t="shared" si="0"/>
        <v/>
      </c>
      <c r="I12" s="23" t="str">
        <f>IF((H12=""),"",IF(H12&gt;=0.055,ROUND(H12,1),ROUND(H12,2)))</f>
        <v/>
      </c>
      <c r="J12" s="52"/>
      <c r="L12" s="60" t="s">
        <v>3</v>
      </c>
      <c r="M12" s="62"/>
      <c r="N12" s="61">
        <f t="shared" ref="N12:N22" si="5">100-M12</f>
        <v>100</v>
      </c>
      <c r="O12" s="3"/>
    </row>
    <row r="13" spans="1:15" ht="15.75" customHeight="1" x14ac:dyDescent="0.3">
      <c r="A13" s="67" t="s">
        <v>14</v>
      </c>
      <c r="B13" s="109"/>
      <c r="C13" s="110"/>
      <c r="D13" s="111"/>
      <c r="E13" s="43" t="str">
        <f t="shared" si="2"/>
        <v/>
      </c>
      <c r="F13" s="28" t="str">
        <f t="shared" si="3"/>
        <v/>
      </c>
      <c r="G13" s="48" t="str">
        <f t="shared" si="4"/>
        <v/>
      </c>
      <c r="H13" s="37" t="str">
        <f t="shared" si="0"/>
        <v/>
      </c>
      <c r="I13" s="23" t="str">
        <f t="shared" ref="I13:I16" si="6">IF((H13=""),"",IF(H13&gt;=0.055,ROUND(H13,1),ROUND(H13,2)))</f>
        <v/>
      </c>
      <c r="J13" s="52"/>
      <c r="L13" s="60" t="s">
        <v>4</v>
      </c>
      <c r="M13" s="62"/>
      <c r="N13" s="61">
        <f t="shared" si="5"/>
        <v>100</v>
      </c>
    </row>
    <row r="14" spans="1:15" ht="15.75" customHeight="1" x14ac:dyDescent="0.3">
      <c r="A14" s="67" t="s">
        <v>15</v>
      </c>
      <c r="B14" s="109"/>
      <c r="C14" s="110"/>
      <c r="D14" s="111"/>
      <c r="E14" s="43" t="str">
        <f t="shared" si="2"/>
        <v/>
      </c>
      <c r="F14" s="28" t="str">
        <f t="shared" si="3"/>
        <v/>
      </c>
      <c r="G14" s="48" t="str">
        <f t="shared" si="4"/>
        <v/>
      </c>
      <c r="H14" s="37" t="str">
        <f t="shared" si="0"/>
        <v/>
      </c>
      <c r="I14" s="23" t="str">
        <f t="shared" si="6"/>
        <v/>
      </c>
      <c r="J14" s="52"/>
      <c r="L14" s="60" t="s">
        <v>5</v>
      </c>
      <c r="M14" s="62"/>
      <c r="N14" s="61">
        <f t="shared" si="5"/>
        <v>100</v>
      </c>
    </row>
    <row r="15" spans="1:15" ht="15.75" customHeight="1" x14ac:dyDescent="0.3">
      <c r="A15" s="67" t="s">
        <v>16</v>
      </c>
      <c r="B15" s="109"/>
      <c r="C15" s="110"/>
      <c r="D15" s="111"/>
      <c r="E15" s="43" t="str">
        <f t="shared" si="2"/>
        <v/>
      </c>
      <c r="F15" s="28" t="str">
        <f t="shared" si="3"/>
        <v/>
      </c>
      <c r="G15" s="48" t="str">
        <f t="shared" si="4"/>
        <v/>
      </c>
      <c r="H15" s="37" t="str">
        <f t="shared" si="0"/>
        <v/>
      </c>
      <c r="I15" s="23" t="str">
        <f t="shared" si="6"/>
        <v/>
      </c>
      <c r="J15" s="52"/>
      <c r="L15" s="60" t="s">
        <v>6</v>
      </c>
      <c r="M15" s="62"/>
      <c r="N15" s="61">
        <f t="shared" si="5"/>
        <v>100</v>
      </c>
    </row>
    <row r="16" spans="1:15" ht="15.75" customHeight="1" thickBot="1" x14ac:dyDescent="0.35">
      <c r="A16" s="76" t="s">
        <v>17</v>
      </c>
      <c r="B16" s="112"/>
      <c r="C16" s="113"/>
      <c r="D16" s="114"/>
      <c r="E16" s="46" t="str">
        <f t="shared" si="2"/>
        <v/>
      </c>
      <c r="F16" s="30" t="str">
        <f t="shared" si="3"/>
        <v/>
      </c>
      <c r="G16" s="49" t="str">
        <f t="shared" si="4"/>
        <v/>
      </c>
      <c r="H16" s="55" t="str">
        <f t="shared" si="0"/>
        <v/>
      </c>
      <c r="I16" s="24" t="str">
        <f t="shared" si="6"/>
        <v/>
      </c>
      <c r="J16" s="52"/>
      <c r="L16" s="118" t="s">
        <v>7</v>
      </c>
      <c r="M16" s="62"/>
      <c r="N16" s="119">
        <f t="shared" si="5"/>
        <v>100</v>
      </c>
    </row>
    <row r="17" spans="1:14" ht="15.75" customHeight="1" thickBot="1" x14ac:dyDescent="0.35">
      <c r="A17" s="92" t="s">
        <v>18</v>
      </c>
      <c r="B17" s="86" t="str">
        <f>IF(ISBLANK(B7)*AND(ISBLANK(B8))*AND(ISBLANK(B9))*AND(ISBLANK(B11))*AND(ISBLANK(B12))*AND(ISBLANK(B13))*AND(ISBLANK(B14))*AND(ISBLANK(B15))*AND(ISBLANK(B16)),"",IF(B10="",SUM(B7:B9)+SUM(B11:B16),SUM(B7:B16)-B10))</f>
        <v/>
      </c>
      <c r="C17" s="93" t="str">
        <f>IF(ISBLANK(C7)*AND(ISBLANK(C8))*AND(ISBLANK(C9))*AND(ISBLANK(C11))*AND(ISBLANK(C12))*AND(ISBLANK(C13))*AND(ISBLANK(C14))*AND(ISBLANK(C15))*AND(ISBLANK(C16)),"",IF(C10="",SUM(C7:C9)+SUM(C11:C16),SUM(C7:C16)-C10))</f>
        <v/>
      </c>
      <c r="D17" s="94" t="str">
        <f>IF(ISBLANK(D7)*AND(ISBLANK(D8))*AND(ISBLANK(D9))*AND(ISBLANK(D11))*AND(ISBLANK(D12))*AND(ISBLANK(D13))*AND(ISBLANK(D14))*AND(ISBLANK(D15))*AND(ISBLANK(D16)),"",IF(D10="",SUM(D7:D9)+SUM(D11:D16),SUM(D7:D16)-D10))</f>
        <v/>
      </c>
      <c r="E17" s="95" t="str">
        <f t="shared" si="2"/>
        <v/>
      </c>
      <c r="F17" s="93" t="str">
        <f t="shared" si="3"/>
        <v/>
      </c>
      <c r="G17" s="96" t="str">
        <f t="shared" si="4"/>
        <v/>
      </c>
      <c r="H17" s="97" t="str">
        <f t="shared" si="0"/>
        <v/>
      </c>
      <c r="I17" s="25" t="str">
        <f>IF((H17=""),"",IF(H17&gt;=0.055,ROUND(H17,1),H17))</f>
        <v/>
      </c>
      <c r="J17" s="26" t="str">
        <f>IF((H17="")*OR($M$7=""),"",(H17*$M$30)+($M$7*(100-$M$30))/100)</f>
        <v/>
      </c>
      <c r="L17" s="118" t="s">
        <v>64</v>
      </c>
      <c r="M17" s="62"/>
      <c r="N17" s="119">
        <f t="shared" si="5"/>
        <v>100</v>
      </c>
    </row>
    <row r="18" spans="1:14" ht="19.5" thickBot="1" x14ac:dyDescent="0.35">
      <c r="A18" s="162" t="s">
        <v>30</v>
      </c>
      <c r="B18" s="163"/>
      <c r="C18" s="163"/>
      <c r="D18" s="163"/>
      <c r="E18" s="163"/>
      <c r="F18" s="163"/>
      <c r="G18" s="163"/>
      <c r="H18" s="163"/>
      <c r="I18" s="163"/>
      <c r="J18" s="164"/>
      <c r="L18" s="118" t="s">
        <v>65</v>
      </c>
      <c r="M18" s="62"/>
      <c r="N18" s="119">
        <f t="shared" si="5"/>
        <v>100</v>
      </c>
    </row>
    <row r="19" spans="1:14" x14ac:dyDescent="0.3">
      <c r="A19" s="74" t="s">
        <v>19</v>
      </c>
      <c r="B19" s="106"/>
      <c r="C19" s="107"/>
      <c r="D19" s="108"/>
      <c r="E19" s="42" t="str">
        <f>IF(ISBLANK($B$34),"",IF(ISBLANK(B19),"",(B19/$B$34)*100))</f>
        <v/>
      </c>
      <c r="F19" s="31" t="str">
        <f>IF(ISBLANK($C$34),"",IF(ISBLANK(C19),"",(C19/$C$34)*100))</f>
        <v/>
      </c>
      <c r="G19" s="47" t="str">
        <f>IF(ISBLANK($D$34),"",IF(ISBLANK(D19),"",(D19/$D$34)*100))</f>
        <v/>
      </c>
      <c r="H19" s="53" t="str">
        <f>IF((E19="")*AND(F19="")*AND(G19=""),"",IF($N$30=0,IF(E19="",0,E19)+IF(F19="",0,F19)+IF(G19="",0,G19),IF(E19="",0,E19*$N$27/$N$30)+IF(F19="",0,F19*$N$28/$N$30)+IF(G19="",0,(G19*$N$29/$N$30))))</f>
        <v/>
      </c>
      <c r="I19" s="54" t="str">
        <f t="shared" ref="I19:I27" si="7">IF((H19=""),"",IF(H19&gt;=0.055,ROUND(H19,1),ROUND(H19,2)))</f>
        <v/>
      </c>
      <c r="J19" s="52"/>
      <c r="L19" s="118" t="s">
        <v>66</v>
      </c>
      <c r="M19" s="62"/>
      <c r="N19" s="119">
        <f t="shared" si="5"/>
        <v>100</v>
      </c>
    </row>
    <row r="20" spans="1:14" ht="19.5" customHeight="1" x14ac:dyDescent="0.3">
      <c r="A20" s="67" t="s">
        <v>20</v>
      </c>
      <c r="B20" s="109"/>
      <c r="C20" s="110"/>
      <c r="D20" s="78"/>
      <c r="E20" s="43" t="str">
        <f>IF(ISBLANK($B$34),"",IF(ISBLANK(B20),"",(B20/$B$34)*100))</f>
        <v/>
      </c>
      <c r="F20" s="28" t="str">
        <f>IF(ISBLANK($C$34),"",IF(ISBLANK(C20),"",(C20/$C$34)*100))</f>
        <v/>
      </c>
      <c r="G20" s="79" t="str">
        <f>IF(ISBLANK($D$34),"",IF(ISBLANK(D20),"",(D20/$D$34)*100))</f>
        <v/>
      </c>
      <c r="H20" s="37" t="str">
        <f>IF((E20="")*AND(F20=""),"",IF($N$30=0,IF(E20="",0,E20)+IF(F20="",0,F20)+IF(G20="",0,G20),IF(E20="",0,E20*$M$27/$M$30)+IF(F20="",0,F20*$M$28/$M$30)))</f>
        <v/>
      </c>
      <c r="I20" s="23" t="str">
        <f t="shared" si="7"/>
        <v/>
      </c>
      <c r="J20" s="52"/>
      <c r="L20" s="118" t="s">
        <v>67</v>
      </c>
      <c r="M20" s="62"/>
      <c r="N20" s="119">
        <f t="shared" si="5"/>
        <v>100</v>
      </c>
    </row>
    <row r="21" spans="1:14" x14ac:dyDescent="0.3">
      <c r="A21" s="67" t="s">
        <v>21</v>
      </c>
      <c r="B21" s="109"/>
      <c r="C21" s="110"/>
      <c r="D21" s="111"/>
      <c r="E21" s="43" t="str">
        <f>IF(ISBLANK($B$34),"",IF(ISBLANK(B21),"",(B21/$B$34)*100))</f>
        <v/>
      </c>
      <c r="F21" s="28" t="str">
        <f>IF(ISBLANK($C$34),"",IF(ISBLANK(C21),"",(C21/$C$34)*100))</f>
        <v/>
      </c>
      <c r="G21" s="48" t="str">
        <f>IF(ISBLANK($D$34),"",IF(ISBLANK(D21),"",(D21/$D$34)*100))</f>
        <v/>
      </c>
      <c r="H21" s="37" t="str">
        <f>IF((E21="")*AND(F21="")*AND(G21=""),"",IF($N$30=0,IF(E21="",0,E21)+IF(F21="",0,F21)+IF(G21="",0,G21),IF(E21="",0,E21*$N$27/$N$30)+IF(F21="",0,F21*$N$28/$N$30)+IF(G21="",0,(G21*$N$29/$N$30))))</f>
        <v/>
      </c>
      <c r="I21" s="23" t="str">
        <f t="shared" si="7"/>
        <v/>
      </c>
      <c r="J21" s="52"/>
      <c r="L21" s="118" t="s">
        <v>68</v>
      </c>
      <c r="M21" s="62"/>
      <c r="N21" s="119">
        <f t="shared" si="5"/>
        <v>100</v>
      </c>
    </row>
    <row r="22" spans="1:14" ht="19.5" thickBot="1" x14ac:dyDescent="0.35">
      <c r="A22" s="75" t="s">
        <v>48</v>
      </c>
      <c r="B22" s="44" t="str">
        <f>IF(ISBLANK(B20)*AND(ISBLANK(B21)),"",SUM(B20:B21))</f>
        <v/>
      </c>
      <c r="C22" s="29" t="str">
        <f t="shared" ref="C22:D22" si="8">IF(ISBLANK(C20)*AND(ISBLANK(C21)),"",SUM(C20:C21))</f>
        <v/>
      </c>
      <c r="D22" s="45" t="str">
        <f t="shared" si="8"/>
        <v/>
      </c>
      <c r="E22" s="43" t="str">
        <f>IF(ISBLANK($B$34),"",IF(B22 = "","",(B22/$B$34)*100))</f>
        <v/>
      </c>
      <c r="F22" s="28" t="str">
        <f>IF(ISBLANK($C$34),"",IF(C22 = "","",(C22/$C$34)*100))</f>
        <v/>
      </c>
      <c r="G22" s="48" t="str">
        <f>IF(ISBLANK($D$34),"",IF(D22 = "","",(D22/$D$34)*100))</f>
        <v/>
      </c>
      <c r="H22" s="37" t="str">
        <f>IF((E22="")*AND(F22="")*AND(G22=""),"",IF($N$30=0,IF(E22="",0,E22)+IF(F22="",0,F22)+IF(G22="",0,G22),IF(E22="",0,E22*$N$27/$N$30)+IF(F22="",0,F22*$N$28/$N$30)+IF(G22="",0,(G22*$N$29/$N$30))))</f>
        <v/>
      </c>
      <c r="I22" s="23" t="str">
        <f t="shared" si="7"/>
        <v/>
      </c>
      <c r="J22" s="17"/>
      <c r="L22" s="120" t="s">
        <v>69</v>
      </c>
      <c r="M22" s="63"/>
      <c r="N22" s="121">
        <f t="shared" si="5"/>
        <v>100</v>
      </c>
    </row>
    <row r="23" spans="1:14" ht="19.5" thickTop="1" x14ac:dyDescent="0.3">
      <c r="A23" s="67" t="s">
        <v>22</v>
      </c>
      <c r="B23" s="109"/>
      <c r="C23" s="110"/>
      <c r="D23" s="111"/>
      <c r="E23" s="43" t="str">
        <f>IF(ISBLANK($B$34),"",IF(ISBLANK(B23),"",(B23/$B$34)*100))</f>
        <v/>
      </c>
      <c r="F23" s="28" t="str">
        <f>IF(ISBLANK($C$34),"",IF(ISBLANK(C23),"",(C23/$C$34)*100))</f>
        <v/>
      </c>
      <c r="G23" s="48" t="str">
        <f>IF(ISBLANK($D$34),"",IF(ISBLANK(D23),"",(D23/$D$34)*100))</f>
        <v/>
      </c>
      <c r="H23" s="37" t="str">
        <f>IF((E23="")*AND(F23="")*AND(G23=""),"",IF($N$30=0,IF(E23="",0,E23)+IF(F23="",0,F23)+IF(G23="",0,G23),IF(E23="",0,E23*$N$27/$N$30)+IF(F23="",0,F23*$N$28/$N$30)+IF(G23="",0,(G23*$N$29/$N$30))))</f>
        <v/>
      </c>
      <c r="I23" s="23" t="str">
        <f t="shared" si="7"/>
        <v/>
      </c>
      <c r="J23" s="52"/>
      <c r="L23" s="8"/>
      <c r="M23" s="168"/>
      <c r="N23" s="9"/>
    </row>
    <row r="24" spans="1:14" ht="19.5" thickBot="1" x14ac:dyDescent="0.35">
      <c r="A24" s="67" t="s">
        <v>23</v>
      </c>
      <c r="B24" s="109"/>
      <c r="C24" s="110"/>
      <c r="D24" s="111"/>
      <c r="E24" s="43" t="str">
        <f>IF(ISBLANK($B$34),"",IF(ISBLANK(B24),"",(B24/$B$34)*100))</f>
        <v/>
      </c>
      <c r="F24" s="28" t="str">
        <f>IF(ISBLANK($C$34),"",IF(ISBLANK(C24),"",(C24/$C$34)*100))</f>
        <v/>
      </c>
      <c r="G24" s="48" t="str">
        <f>IF(ISBLANK($D$34),"",IF(ISBLANK(D24),"",(D24/$D$34)*100))</f>
        <v/>
      </c>
      <c r="H24" s="37" t="str">
        <f>IF((E24="")*AND(F24="")*AND(G24=""),"",IF($N$30=0,IF(E24="",0,E24)+IF(F24="",0,F24)+IF(G24="",0,G24),IF(E24="",0,E24*$N$27/$N$30)+IF(F24="",0,F24*$N$28/$N$30)+IF(G24="",0,(G24*$N$29/$N$30))))</f>
        <v/>
      </c>
      <c r="I24" s="23" t="str">
        <f t="shared" si="7"/>
        <v/>
      </c>
      <c r="J24" s="52"/>
      <c r="L24" s="8"/>
      <c r="M24" s="168"/>
      <c r="N24" s="9"/>
    </row>
    <row r="25" spans="1:14" ht="20.25" thickTop="1" thickBot="1" x14ac:dyDescent="0.35">
      <c r="A25" s="76" t="s">
        <v>24</v>
      </c>
      <c r="B25" s="112"/>
      <c r="C25" s="113"/>
      <c r="D25" s="114"/>
      <c r="E25" s="46" t="str">
        <f>IF(ISBLANK($B$34),"",IF(ISBLANK(B25),"",(B25/$B$34)*100))</f>
        <v/>
      </c>
      <c r="F25" s="30" t="str">
        <f>IF(ISBLANK($C$34),"",IF(ISBLANK(C25),"",(C25/$C$34)*100))</f>
        <v/>
      </c>
      <c r="G25" s="49" t="str">
        <f>IF(ISBLANK($D$34),"",IF(ISBLANK(D25),"",(D25/$D$34)*100))</f>
        <v/>
      </c>
      <c r="H25" s="55" t="str">
        <f>IF((E25="")*AND(F25="")*AND(G25=""),"",IF($N$30=0,IF(E25="",0,E25)+IF(F25="",0,F25)+IF(G25="",0,G25),IF(E25="",0,E25*$N$27/$N$30)+IF(F25="",0,F25*$N$28/$N$30)+IF(G25="",0,(G25*$N$29/$N$30))))</f>
        <v/>
      </c>
      <c r="I25" s="24" t="str">
        <f t="shared" si="7"/>
        <v/>
      </c>
      <c r="J25" s="52"/>
      <c r="L25" s="156" t="s">
        <v>40</v>
      </c>
      <c r="M25" s="157"/>
      <c r="N25" s="158"/>
    </row>
    <row r="26" spans="1:14" ht="19.5" thickBot="1" x14ac:dyDescent="0.35">
      <c r="A26" s="148" t="s">
        <v>50</v>
      </c>
      <c r="B26" s="149"/>
      <c r="C26" s="149"/>
      <c r="D26" s="149"/>
      <c r="E26" s="149"/>
      <c r="F26" s="149"/>
      <c r="G26" s="149"/>
      <c r="H26" s="149"/>
      <c r="I26" s="149"/>
      <c r="J26" s="150"/>
      <c r="L26" s="101"/>
      <c r="M26" s="16" t="s">
        <v>38</v>
      </c>
      <c r="N26" s="102" t="s">
        <v>39</v>
      </c>
    </row>
    <row r="27" spans="1:14" ht="19.5" thickBot="1" x14ac:dyDescent="0.35">
      <c r="A27" s="83"/>
      <c r="B27" s="86" t="str">
        <f>IF((B17="")*AND(B22="")*AND(ISBLANK(B24)),"",B17+IF(B22="",0,B22)+B24)</f>
        <v/>
      </c>
      <c r="C27" s="84" t="str">
        <f t="shared" ref="C27:D27" si="9">IF((C17="")*AND(C22="")*AND(ISBLANK(C24)),"",C17+IF(C22="",0,C22)+C24)</f>
        <v/>
      </c>
      <c r="D27" s="82" t="str">
        <f t="shared" si="9"/>
        <v/>
      </c>
      <c r="E27" s="85" t="str">
        <f>IF(ISBLANK($B$34),"",IF(ISBLANK(B27),"",(B27/$B$34)*100))</f>
        <v/>
      </c>
      <c r="F27" s="80" t="str">
        <f>IF(ISBLANK($C$34),"",IF(ISBLANK(C27),"",(C27/$C$34)*100))</f>
        <v/>
      </c>
      <c r="G27" s="81" t="str">
        <f>IF(ISBLANK($D$34),"",IF(ISBLANK(D27),"",(D27/$D$34)*100))</f>
        <v/>
      </c>
      <c r="H27" s="22" t="str">
        <f>IF((E27="")*AND(F27="")*AND(G27=""),"",IF($N$30=0,IF(E27="",0,E27)+IF(F27="",0,F27)+IF(G27="",0,G27),IF(E27="",0,E27*$N$27/$N$30)+IF(F27="",0,F27*$N$28/$N$30)+IF(G27="",0,(G27*$N$29/$N$30))))</f>
        <v/>
      </c>
      <c r="I27" s="25" t="str">
        <f t="shared" si="7"/>
        <v/>
      </c>
      <c r="J27" s="52"/>
      <c r="L27" s="74" t="s">
        <v>36</v>
      </c>
      <c r="M27" s="99">
        <f>N12</f>
        <v>100</v>
      </c>
      <c r="N27" s="100">
        <f>IF(ISBLANK(M12),0,IF(M12&gt;=5,100-M12,0))</f>
        <v>0</v>
      </c>
    </row>
    <row r="28" spans="1:14" ht="19.5" thickBot="1" x14ac:dyDescent="0.35">
      <c r="A28" s="162" t="s">
        <v>31</v>
      </c>
      <c r="B28" s="163"/>
      <c r="C28" s="163"/>
      <c r="D28" s="163"/>
      <c r="E28" s="163"/>
      <c r="F28" s="163"/>
      <c r="G28" s="163"/>
      <c r="H28" s="163"/>
      <c r="I28" s="163"/>
      <c r="J28" s="164"/>
      <c r="L28" s="67" t="s">
        <v>60</v>
      </c>
      <c r="M28" s="68">
        <f>N14-N12</f>
        <v>0</v>
      </c>
      <c r="N28" s="69">
        <f>IF(ISBLANK(M14),0,IF(M14&gt;=5,M12-M14,M12))</f>
        <v>0</v>
      </c>
    </row>
    <row r="29" spans="1:14" ht="19.5" customHeight="1" x14ac:dyDescent="0.3">
      <c r="A29" s="74" t="s">
        <v>25</v>
      </c>
      <c r="B29" s="106"/>
      <c r="C29" s="107"/>
      <c r="D29" s="108"/>
      <c r="E29" s="42" t="str">
        <f>IF(ISBLANK($B$34),"",IF(ISBLANK(B29),"",(B29/$B$34)*100))</f>
        <v/>
      </c>
      <c r="F29" s="31" t="str">
        <f>IF(ISBLANK($C$34),"",IF(ISBLANK(C29),"",(C29/$C$34)*100))</f>
        <v/>
      </c>
      <c r="G29" s="47" t="str">
        <f>IF(ISBLANK($D$34),"",IF(ISBLANK(D29),"",(D29/$D$34)*100))</f>
        <v/>
      </c>
      <c r="H29" s="53" t="str">
        <f>IF((E29="")*AND(F29="")*AND(G29=""),"",IF($N$30=0,IF(E29="",0,E29)+IF(F29="",0,F29)+IF(G29="",0,G29),IF(E29="",0,E29*$N$27/$N$30)+IF(F29="",0,F29*$N$28/$N$30)+IF(G29="",0,(G29*$N$29/$N$30))))</f>
        <v/>
      </c>
      <c r="I29" s="54" t="str">
        <f t="shared" ref="I29:I33" si="10">IF((H29=""),"",IF(H29&gt;=0.055,ROUND(H29,1),ROUND(H29,2)))</f>
        <v/>
      </c>
      <c r="J29" s="52"/>
      <c r="L29" s="67" t="s">
        <v>61</v>
      </c>
      <c r="M29" s="68">
        <f>N16-N14</f>
        <v>0</v>
      </c>
      <c r="N29" s="69">
        <f>IF(ISBLANK(M16),IF(M14&gt;=5,M14,0),IF(M14&gt;=5,M14-M16,0))</f>
        <v>0</v>
      </c>
    </row>
    <row r="30" spans="1:14" ht="19.5" thickBot="1" x14ac:dyDescent="0.35">
      <c r="A30" s="67" t="s">
        <v>26</v>
      </c>
      <c r="B30" s="109"/>
      <c r="C30" s="110"/>
      <c r="D30" s="111"/>
      <c r="E30" s="43" t="str">
        <f>IF(ISBLANK($B$34),"",IF(ISBLANK(B30),"",(B30/$B$34)*100))</f>
        <v/>
      </c>
      <c r="F30" s="28" t="str">
        <f>IF(ISBLANK($C$34),"",IF(ISBLANK(C30),"",(C30/$C$34)*100))</f>
        <v/>
      </c>
      <c r="G30" s="48" t="str">
        <f>IF(ISBLANK($D$34),"",IF(ISBLANK(D30),"",(D30/$D$34)*100))</f>
        <v/>
      </c>
      <c r="H30" s="37" t="str">
        <f>IF((E30="")*AND(F30="")*AND(G30=""),"",IF($N$30=0,IF(E30="",0,E30)+IF(F30="",0,F30)+IF(G30="",0,G30),IF(E30="",0,E30*$N$27/$N$30)+IF(F30="",0,F30*$N$28/$N$30)+IF(G30="",0,(G30*$N$29/$N$30))))</f>
        <v/>
      </c>
      <c r="I30" s="23" t="str">
        <f t="shared" si="10"/>
        <v/>
      </c>
      <c r="J30" s="52"/>
      <c r="L30" s="70" t="s">
        <v>41</v>
      </c>
      <c r="M30" s="71">
        <f>SUM(M27:M29)</f>
        <v>100</v>
      </c>
      <c r="N30" s="72">
        <f>SUM(N27:N29)</f>
        <v>0</v>
      </c>
    </row>
    <row r="31" spans="1:14" ht="19.5" thickTop="1" x14ac:dyDescent="0.3">
      <c r="A31" s="67" t="s">
        <v>27</v>
      </c>
      <c r="B31" s="109"/>
      <c r="C31" s="110"/>
      <c r="D31" s="111"/>
      <c r="E31" s="43" t="str">
        <f>IF(ISBLANK($B$34),"",IF(ISBLANK(B31),"",(B31/$B$34)*100))</f>
        <v/>
      </c>
      <c r="F31" s="28" t="str">
        <f>IF(ISBLANK($C$34),"",IF(ISBLANK(C31),"",(C31/$C$34)*100))</f>
        <v/>
      </c>
      <c r="G31" s="48" t="str">
        <f>IF(ISBLANK($D$34),"",IF(ISBLANK(D31),"",(D31/$D$34)*100))</f>
        <v/>
      </c>
      <c r="H31" s="37" t="str">
        <f>IF((E31="")*AND(F31="")*AND(G31=""),"",IF($N$30=0,IF(E31="",0,E31)+IF(F31="",0,F31)+IF(G31="",0,G31),IF(E31="",0,E31*$N$27/$N$30)+IF(F31="",0,F31*$N$28/$N$30)+IF(G31="",0,(G31*$N$29/$N$30))))</f>
        <v/>
      </c>
      <c r="I31" s="23" t="str">
        <f t="shared" si="10"/>
        <v/>
      </c>
      <c r="J31" s="52"/>
      <c r="L31" s="141" t="s">
        <v>58</v>
      </c>
      <c r="M31" s="141"/>
      <c r="N31" s="141"/>
    </row>
    <row r="32" spans="1:14" x14ac:dyDescent="0.3">
      <c r="A32" s="77" t="s">
        <v>28</v>
      </c>
      <c r="B32" s="109"/>
      <c r="C32" s="110"/>
      <c r="D32" s="111"/>
      <c r="E32" s="43" t="str">
        <f>IF(ISBLANK($B$34),"",IF(ISBLANK(B32),"",(B32/$B$34)*100))</f>
        <v/>
      </c>
      <c r="F32" s="28" t="str">
        <f>IF(ISBLANK($C$34),"",IF(ISBLANK(C32),"",(C32/$C$34)*100))</f>
        <v/>
      </c>
      <c r="G32" s="48" t="str">
        <f>IF(ISBLANK($D$34),"",IF(ISBLANK(D32),"",(D32/$D$34)*100))</f>
        <v/>
      </c>
      <c r="H32" s="37" t="str">
        <f>IF((E32="")*AND(F32="")*AND(G32=""),"",IF($N$30=0,IF(E32="",0,E32)+IF(F32="",0,F32)+IF(G32="",0,G32),IF(E32="",0,E32*$N$27/$N$30)+IF(F32="",0,F32*$N$28/$N$30)+IF(G32="",0,(G32*$N$29/$N$30))))</f>
        <v/>
      </c>
      <c r="I32" s="23" t="str">
        <f t="shared" si="10"/>
        <v/>
      </c>
      <c r="J32" s="52"/>
      <c r="L32" s="142"/>
      <c r="M32" s="142"/>
      <c r="N32" s="142"/>
    </row>
    <row r="33" spans="1:14" ht="19.5" thickBot="1" x14ac:dyDescent="0.35">
      <c r="A33" s="76" t="s">
        <v>29</v>
      </c>
      <c r="B33" s="112"/>
      <c r="C33" s="113"/>
      <c r="D33" s="114"/>
      <c r="E33" s="57" t="str">
        <f>IF(ISBLANK($B$34),"",IF(ISBLANK(B33),"",(B33/$B$34)*100))</f>
        <v/>
      </c>
      <c r="F33" s="58" t="str">
        <f>IF(ISBLANK($C$34),"",IF(ISBLANK(C33),"",(C33/$C$34)*100))</f>
        <v/>
      </c>
      <c r="G33" s="59" t="str">
        <f>IF(ISBLANK($D$34),"",IF(ISBLANK(D33),"",(D33/$D$34)*100))</f>
        <v/>
      </c>
      <c r="H33" s="39" t="str">
        <f>IF((E33="")*AND(F33="")*AND(G33=""),"",IF($N$30=0,IF(E33="",0,E33)+IF(F33="",0,F33)+IF(G33="",0,G33),IF(E33="",0,E33*$N$27/$N$30)+IF(F33="",0,F33*$N$28/$N$30)+IF(G33="",0,(G33*$N$29/$N$30))))</f>
        <v/>
      </c>
      <c r="I33" s="38" t="str">
        <f t="shared" si="10"/>
        <v/>
      </c>
      <c r="J33" s="52"/>
      <c r="L33" s="142"/>
      <c r="M33" s="142"/>
      <c r="N33" s="142"/>
    </row>
    <row r="34" spans="1:14" ht="20.25" customHeight="1" thickBot="1" x14ac:dyDescent="0.35">
      <c r="A34" s="98" t="s">
        <v>0</v>
      </c>
      <c r="B34" s="115"/>
      <c r="C34" s="116"/>
      <c r="D34" s="117"/>
      <c r="E34" s="14"/>
      <c r="F34" s="14"/>
      <c r="G34" s="14"/>
      <c r="H34" s="15"/>
      <c r="I34" s="56"/>
      <c r="J34" s="32"/>
      <c r="N34" s="103"/>
    </row>
    <row r="35" spans="1:14" ht="19.5" thickTop="1" x14ac:dyDescent="0.3"/>
    <row r="36" spans="1:14" x14ac:dyDescent="0.3">
      <c r="B36" s="87" t="s">
        <v>54</v>
      </c>
      <c r="C36" s="87"/>
      <c r="D36" s="88"/>
      <c r="E36" s="89"/>
      <c r="F36" s="89"/>
      <c r="G36" s="89"/>
    </row>
    <row r="37" spans="1:14" ht="18.75" customHeight="1" x14ac:dyDescent="0.25">
      <c r="A37" s="151"/>
      <c r="B37" s="152" t="s">
        <v>51</v>
      </c>
      <c r="C37" s="152"/>
      <c r="D37" s="153" t="s">
        <v>52</v>
      </c>
      <c r="E37" s="153"/>
      <c r="F37" s="153"/>
      <c r="G37" s="155" t="s">
        <v>53</v>
      </c>
    </row>
    <row r="38" spans="1:14" ht="18.75" customHeight="1" x14ac:dyDescent="0.25">
      <c r="A38" s="151"/>
      <c r="B38" s="152"/>
      <c r="C38" s="152"/>
      <c r="D38" s="154" t="s">
        <v>56</v>
      </c>
      <c r="E38" s="154"/>
      <c r="F38" s="154"/>
      <c r="G38" s="155"/>
    </row>
    <row r="39" spans="1:14" x14ac:dyDescent="0.3">
      <c r="B39" s="140" t="s">
        <v>55</v>
      </c>
      <c r="C39" s="140"/>
      <c r="D39" s="88" t="s">
        <v>57</v>
      </c>
      <c r="E39" s="89"/>
      <c r="F39" s="90"/>
      <c r="G39" s="89"/>
    </row>
    <row r="40" spans="1:14" x14ac:dyDescent="0.3">
      <c r="B40" s="87"/>
      <c r="C40" s="91"/>
      <c r="D40" s="88"/>
      <c r="E40" s="89"/>
      <c r="F40" s="90"/>
      <c r="G40" s="89"/>
    </row>
    <row r="41" spans="1:14" x14ac:dyDescent="0.3">
      <c r="B41" s="2"/>
      <c r="C41" s="10"/>
      <c r="F41" s="6"/>
    </row>
    <row r="42" spans="1:14" x14ac:dyDescent="0.3">
      <c r="B42" s="2"/>
      <c r="C42" s="10"/>
      <c r="F42" s="6"/>
    </row>
    <row r="43" spans="1:14" x14ac:dyDescent="0.3">
      <c r="B43" s="2"/>
      <c r="C43" s="10"/>
      <c r="F43" s="6"/>
    </row>
    <row r="44" spans="1:14" x14ac:dyDescent="0.3">
      <c r="B44" s="2"/>
      <c r="C44" s="10"/>
      <c r="F44" s="6"/>
    </row>
    <row r="45" spans="1:14" x14ac:dyDescent="0.3">
      <c r="B45" s="2"/>
      <c r="C45" s="10"/>
      <c r="F45" s="6"/>
    </row>
    <row r="46" spans="1:14" x14ac:dyDescent="0.3">
      <c r="C46" s="2"/>
      <c r="D46" s="2"/>
      <c r="F46" s="7"/>
    </row>
    <row r="47" spans="1:14" x14ac:dyDescent="0.3">
      <c r="C47" s="2"/>
      <c r="D47" s="2"/>
      <c r="F47" s="7"/>
    </row>
    <row r="48" spans="1:14" x14ac:dyDescent="0.3">
      <c r="C48" s="2"/>
      <c r="D48" s="2"/>
      <c r="F48" s="7"/>
    </row>
    <row r="49" spans="3:6" x14ac:dyDescent="0.3">
      <c r="C49" s="2"/>
      <c r="D49" s="2"/>
      <c r="F49" s="7"/>
    </row>
  </sheetData>
  <sheetProtection password="F908" sheet="1" objects="1" scenarios="1" selectLockedCells="1"/>
  <mergeCells count="22">
    <mergeCell ref="B39:C39"/>
    <mergeCell ref="L31:N33"/>
    <mergeCell ref="A1:N1"/>
    <mergeCell ref="L3:M4"/>
    <mergeCell ref="A26:J26"/>
    <mergeCell ref="A37:A38"/>
    <mergeCell ref="B37:C38"/>
    <mergeCell ref="D37:F37"/>
    <mergeCell ref="D38:F38"/>
    <mergeCell ref="G37:G38"/>
    <mergeCell ref="L25:N25"/>
    <mergeCell ref="L10:N10"/>
    <mergeCell ref="A6:J6"/>
    <mergeCell ref="A18:J18"/>
    <mergeCell ref="A28:J28"/>
    <mergeCell ref="I3:I5"/>
    <mergeCell ref="J3:J5"/>
    <mergeCell ref="B4:D4"/>
    <mergeCell ref="B3:D3"/>
    <mergeCell ref="E3:G3"/>
    <mergeCell ref="E4:G4"/>
    <mergeCell ref="H3:H5"/>
  </mergeCells>
  <pageMargins left="0.25" right="0.25" top="0.75" bottom="0.75" header="0.3" footer="0.3"/>
  <pageSetup scale="68" fitToHeight="0" orientation="landscape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MNDOT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buch1din</dc:creator>
  <cp:lastModifiedBy>buch1din</cp:lastModifiedBy>
  <cp:lastPrinted>2012-09-07T18:43:36Z</cp:lastPrinted>
  <dcterms:created xsi:type="dcterms:W3CDTF">2012-07-16T13:07:24Z</dcterms:created>
  <dcterms:modified xsi:type="dcterms:W3CDTF">2012-09-12T16:19:39Z</dcterms:modified>
</cp:coreProperties>
</file>