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3056" yWindow="65524" windowWidth="12180" windowHeight="12396" activeTab="1"/>
  </bookViews>
  <sheets>
    <sheet name="BlankStandard Items" sheetId="8" r:id="rId1"/>
    <sheet name="Design PM Template" sheetId="7" r:id="rId2"/>
    <sheet name="Risk Adjustment Log" sheetId="1" r:id="rId3"/>
    <sheet name="dropdown" sheetId="2" state="hidden" r:id="rId4"/>
    <sheet name="Pxl" sheetId="5" r:id="rId5"/>
  </sheets>
  <externalReferences>
    <externalReference r:id="rId8"/>
    <externalReference r:id="rId9"/>
  </externalReferences>
  <definedNames>
    <definedName name="CImpact" localSheetId="0">'[1]RiskRegister'!$H$4:$H$11</definedName>
    <definedName name="CImpact" localSheetId="1">'[1]RiskRegister'!$H$4:$H$11</definedName>
    <definedName name="CImpact">#REF!</definedName>
    <definedName name="PImpact" localSheetId="0">'[1]RiskRegister'!$G$4:$G$11</definedName>
    <definedName name="PImpact" localSheetId="1">'[1]RiskRegister'!$G$4:$G$11</definedName>
    <definedName name="PImpact">#REF!</definedName>
    <definedName name="_xlnm.Print_Area" localSheetId="2">'Risk Adjustment Log'!$A$1:$G$41</definedName>
    <definedName name="Probabilities">#REF!</definedName>
    <definedName name="RiskType">#REF!</definedName>
    <definedName name="schedulelist" localSheetId="0">'[1]RiskRegister'!$I$4:$I$8</definedName>
    <definedName name="schedulelist" localSheetId="1">'[1]RiskRegister'!$I$4:$I$8</definedName>
    <definedName name="schedulelist">#REF!</definedName>
    <definedName name="SImpact">#REF!</definedName>
  </definedNames>
  <calcPr calcId="145621"/>
</workbook>
</file>

<file path=xl/comments3.xml><?xml version="1.0" encoding="utf-8"?>
<comments xmlns="http://schemas.openxmlformats.org/spreadsheetml/2006/main">
  <authors>
    <author>harf1pet</author>
  </authors>
  <commentList>
    <comment ref="C10" authorId="0">
      <text>
        <r>
          <rPr>
            <b/>
            <sz val="8"/>
            <rFont val="Tahoma"/>
            <family val="2"/>
          </rPr>
          <t>Active = is having affect on project or may still occur
Retired = has happened and is past or probability went to zero</t>
        </r>
        <r>
          <rPr>
            <sz val="8"/>
            <rFont val="Tahoma"/>
            <family val="2"/>
          </rPr>
          <t xml:space="preserve">
</t>
        </r>
      </text>
    </comment>
    <comment ref="E10" authorId="0">
      <text>
        <r>
          <rPr>
            <b/>
            <sz val="8"/>
            <rFont val="Tahoma"/>
            <family val="2"/>
          </rPr>
          <t>Approximate probability - use pull down list</t>
        </r>
        <r>
          <rPr>
            <sz val="8"/>
            <rFont val="Tahoma"/>
            <family val="2"/>
          </rPr>
          <t xml:space="preserve">
</t>
        </r>
      </text>
    </comment>
  </commentList>
</comments>
</file>

<file path=xl/sharedStrings.xml><?xml version="1.0" encoding="utf-8"?>
<sst xmlns="http://schemas.openxmlformats.org/spreadsheetml/2006/main" count="543" uniqueCount="412">
  <si>
    <t>Project Name:</t>
  </si>
  <si>
    <t>Project Manager:</t>
  </si>
  <si>
    <t>Risk Name</t>
  </si>
  <si>
    <t>Status</t>
  </si>
  <si>
    <t>Description</t>
  </si>
  <si>
    <t>Impact</t>
  </si>
  <si>
    <t>Affects</t>
  </si>
  <si>
    <t>Response Type</t>
  </si>
  <si>
    <t>Active</t>
  </si>
  <si>
    <t>5=Very High  (60-99%)</t>
  </si>
  <si>
    <t>5 =Very High</t>
  </si>
  <si>
    <t>Scope</t>
  </si>
  <si>
    <t>AVOID</t>
  </si>
  <si>
    <t>Retired</t>
  </si>
  <si>
    <t>4=High            (40-59%)</t>
  </si>
  <si>
    <t>4 =High</t>
  </si>
  <si>
    <t>Schedule</t>
  </si>
  <si>
    <t>MITIGATE</t>
  </si>
  <si>
    <t>3=Med            (20-39%)</t>
  </si>
  <si>
    <t>3 =Med</t>
  </si>
  <si>
    <t>Cost</t>
  </si>
  <si>
    <t>ACCEPT</t>
  </si>
  <si>
    <t>2=Low             (10-19%)</t>
  </si>
  <si>
    <t>2 =Low</t>
  </si>
  <si>
    <t>Quality</t>
  </si>
  <si>
    <t>TRANSFER</t>
  </si>
  <si>
    <t>1=Very Low    (1-9%)</t>
  </si>
  <si>
    <t>1 =Very Low</t>
  </si>
  <si>
    <t>ENHANCE</t>
  </si>
  <si>
    <t>EXPLOIT</t>
  </si>
  <si>
    <t>SHARE</t>
  </si>
  <si>
    <t>Probability</t>
  </si>
  <si>
    <t>Low</t>
  </si>
  <si>
    <t>Med</t>
  </si>
  <si>
    <t>High</t>
  </si>
  <si>
    <t>Prime S.P.</t>
  </si>
  <si>
    <t>Route</t>
  </si>
  <si>
    <t>Score</t>
  </si>
  <si>
    <t>Schedule Impact</t>
  </si>
  <si>
    <t>Cost Impact</t>
  </si>
  <si>
    <t>Public Response Impact</t>
  </si>
  <si>
    <t>individual concerns</t>
  </si>
  <si>
    <t>group concerned</t>
  </si>
  <si>
    <t>Significant local opposition</t>
  </si>
  <si>
    <t>Significant high-level opposition</t>
  </si>
  <si>
    <t>Project likely to be terminated</t>
  </si>
  <si>
    <t>active</t>
  </si>
  <si>
    <t>resolved</t>
  </si>
  <si>
    <t>Project Info</t>
  </si>
  <si>
    <t>Template Instructions</t>
  </si>
  <si>
    <t>Estimate Sections</t>
  </si>
  <si>
    <t>SP Number</t>
  </si>
  <si>
    <t>PM/Designer complete column</t>
  </si>
  <si>
    <t>Project Mgmt. Rows (Section A)</t>
  </si>
  <si>
    <t>Job #</t>
  </si>
  <si>
    <t>Estimating completes column</t>
  </si>
  <si>
    <t>Engineering Rows (Section B)</t>
  </si>
  <si>
    <t>TH</t>
  </si>
  <si>
    <t>Construction Rows (Section C)</t>
  </si>
  <si>
    <r>
      <rPr>
        <b/>
        <sz val="24"/>
        <color indexed="10"/>
        <rFont val="Arial"/>
        <family val="2"/>
      </rPr>
      <t>XXXInput Job TitleXXX</t>
    </r>
    <r>
      <rPr>
        <b/>
        <sz val="24"/>
        <rFont val="Arial"/>
        <family val="2"/>
      </rPr>
      <t xml:space="preserve"> Design-Build Project Estimate</t>
    </r>
  </si>
  <si>
    <t>District Estimate</t>
  </si>
  <si>
    <t>Engineer's Estimate</t>
  </si>
  <si>
    <t>Funding Sources</t>
  </si>
  <si>
    <t>Comments</t>
  </si>
  <si>
    <t>Item/Line No.</t>
  </si>
  <si>
    <t>Line Item Estimates</t>
  </si>
  <si>
    <t>Unit</t>
  </si>
  <si>
    <t>Engineers unit Estimate</t>
  </si>
  <si>
    <t>Source #1</t>
  </si>
  <si>
    <t>Source #2</t>
  </si>
  <si>
    <t>Source #3</t>
  </si>
  <si>
    <t>Source #4</t>
  </si>
  <si>
    <t>Be specific.  Give a good engineering explanation for each estimate, unless thoroughly explained by quantities.  Address all significant 'incidential' percentages in comments.</t>
  </si>
  <si>
    <t>Design-Build Estimate Template</t>
  </si>
  <si>
    <t>A</t>
  </si>
  <si>
    <t xml:space="preserve">PROJECT MANAGEMENT </t>
  </si>
  <si>
    <r>
      <t xml:space="preserve">Design % of </t>
    </r>
    <r>
      <rPr>
        <b/>
        <sz val="10"/>
        <color indexed="17"/>
        <rFont val="Arial"/>
        <family val="2"/>
      </rPr>
      <t>Eng (B)</t>
    </r>
    <r>
      <rPr>
        <b/>
        <sz val="10"/>
        <rFont val="Arial"/>
        <family val="2"/>
      </rPr>
      <t xml:space="preserve"> and </t>
    </r>
    <r>
      <rPr>
        <b/>
        <sz val="10"/>
        <color indexed="40"/>
        <rFont val="Arial"/>
        <family val="2"/>
      </rPr>
      <t>Const.(C)</t>
    </r>
  </si>
  <si>
    <t>Total Item Cost</t>
  </si>
  <si>
    <t xml:space="preserve">( % of B&amp;C) </t>
  </si>
  <si>
    <t>Lump Sum</t>
  </si>
  <si>
    <t>Project Management Subtotal:</t>
  </si>
  <si>
    <t>B</t>
  </si>
  <si>
    <t>ENGINEERING</t>
  </si>
  <si>
    <r>
      <t>Design % of</t>
    </r>
    <r>
      <rPr>
        <b/>
        <sz val="10"/>
        <rFont val="Arial"/>
        <family val="2"/>
      </rPr>
      <t xml:space="preserve"> </t>
    </r>
    <r>
      <rPr>
        <b/>
        <sz val="10"/>
        <color indexed="40"/>
        <rFont val="Arial"/>
        <family val="2"/>
      </rPr>
      <t>Const.(C)</t>
    </r>
  </si>
  <si>
    <r>
      <t>( % of</t>
    </r>
    <r>
      <rPr>
        <sz val="11"/>
        <rFont val="Times New Roman"/>
        <family val="1"/>
      </rPr>
      <t xml:space="preserve"> C)</t>
    </r>
  </si>
  <si>
    <t>Engineering Subtotal:</t>
  </si>
  <si>
    <t>C</t>
  </si>
  <si>
    <t>CONSTRUCTION</t>
  </si>
  <si>
    <t>Design QUANTITY</t>
  </si>
  <si>
    <t>Design UNIT Cost</t>
  </si>
  <si>
    <t>2102.501/00010</t>
  </si>
  <si>
    <t>Pavement Marking Removal</t>
  </si>
  <si>
    <t>LF</t>
  </si>
  <si>
    <t>2103.501/00010</t>
  </si>
  <si>
    <t>Building Removal</t>
  </si>
  <si>
    <t>LS</t>
  </si>
  <si>
    <t>2105.501/00010</t>
  </si>
  <si>
    <t>Common Excavation</t>
  </si>
  <si>
    <t>CY</t>
  </si>
  <si>
    <t>2105.503/00010</t>
  </si>
  <si>
    <t>Rock Excavation</t>
  </si>
  <si>
    <t>2105.505/00010</t>
  </si>
  <si>
    <t>Muck Excavation</t>
  </si>
  <si>
    <t>2105.503/00030</t>
  </si>
  <si>
    <t>Common Borrow (CV)</t>
  </si>
  <si>
    <t>2105.521/00030</t>
  </si>
  <si>
    <t>Granular Borrow (CV)</t>
  </si>
  <si>
    <t>2105.507/00010</t>
  </si>
  <si>
    <t>Subgrade Excavation</t>
  </si>
  <si>
    <t>2105.522/00030</t>
  </si>
  <si>
    <t>Select Granular Borrow (including wall and abutment backfill)</t>
  </si>
  <si>
    <t>2111.501/00010</t>
  </si>
  <si>
    <t>Test Rolling</t>
  </si>
  <si>
    <t>RDST</t>
  </si>
  <si>
    <t xml:space="preserve">Other Grading "Incidentals" </t>
  </si>
  <si>
    <t>Topsoil was not specifically calculated given variable drainage/pond designs and unknown existing topsoil depth.  This cost is estimated to be $300,000 based on experience with projects of similar scope.</t>
  </si>
  <si>
    <t>Concrete Base</t>
  </si>
  <si>
    <t>Aggregate Base</t>
  </si>
  <si>
    <t>Aggregate Shouldering</t>
  </si>
  <si>
    <t>Bituminous Surface Reconditioning</t>
  </si>
  <si>
    <t>Mill Pavement Surface</t>
  </si>
  <si>
    <t>Concrete Bridge Construction</t>
  </si>
  <si>
    <t>Steel Bridge Construction</t>
  </si>
  <si>
    <t>Timber Bridge Construction</t>
  </si>
  <si>
    <t>Concrete Wearing Course for Bridges</t>
  </si>
  <si>
    <t>Prestressed Concrete Beams</t>
  </si>
  <si>
    <t>Structure Excavation and Backfills</t>
  </si>
  <si>
    <t>Piling</t>
  </si>
  <si>
    <t>Structural Concrete</t>
  </si>
  <si>
    <t>Structural Metals</t>
  </si>
  <si>
    <t>Metal Reinforcement</t>
  </si>
  <si>
    <t>Organic Zinc-Rich Paint System</t>
  </si>
  <si>
    <t>Inorganic Zinc-Rich Paint System</t>
  </si>
  <si>
    <t>Waterproofing</t>
  </si>
  <si>
    <t>Retaining Walls</t>
  </si>
  <si>
    <t>Pipe Culverts</t>
  </si>
  <si>
    <t>Pipe Sewers</t>
  </si>
  <si>
    <t>{ITEM}</t>
  </si>
  <si>
    <t>Drainage Structures</t>
  </si>
  <si>
    <t>Lean Mix Backfill</t>
  </si>
  <si>
    <t>Walks</t>
  </si>
  <si>
    <t>Concrete Curbing</t>
  </si>
  <si>
    <t>Concrete Median Barriers</t>
  </si>
  <si>
    <t>Bituminous Curb</t>
  </si>
  <si>
    <t>Fencing</t>
  </si>
  <si>
    <t>Highway-Railroad Grade Crossing Signals</t>
  </si>
  <si>
    <t>Traffic Control</t>
  </si>
  <si>
    <t>Traffic Signs and Devices</t>
  </si>
  <si>
    <t>Traffic Control Signals</t>
  </si>
  <si>
    <t>Plant Installation</t>
  </si>
  <si>
    <t>Protection and Restoration of Vegetation</t>
  </si>
  <si>
    <t>Storm Water Management</t>
  </si>
  <si>
    <t>Controlling Erosion and Establishing Vegetation</t>
  </si>
  <si>
    <t>Soil Bioengineered Systems</t>
  </si>
  <si>
    <t>Removable Preformed Pavement Marking Tape</t>
  </si>
  <si>
    <t>Permanent Pavement Markings</t>
  </si>
  <si>
    <t>Alternate #1 Bituminous Pavement</t>
  </si>
  <si>
    <t>Alternate #2 Concrete Pavement</t>
  </si>
  <si>
    <t>Alt. #3 Conc Pave. Mainline / Bit Shldr.</t>
  </si>
  <si>
    <t>Life Cycle Cost Analysis</t>
  </si>
  <si>
    <t>Dollar</t>
  </si>
  <si>
    <t>Life Cycle Cost Analysis 1.</t>
  </si>
  <si>
    <t>Risk Adjustment</t>
  </si>
  <si>
    <t>See Risk Spreadsheet</t>
  </si>
  <si>
    <t>Design-Build Contract Value (A+B+C)</t>
  </si>
  <si>
    <t>Other Construction Project Costs</t>
  </si>
  <si>
    <t>Change Orders</t>
  </si>
  <si>
    <r>
      <t>( % of</t>
    </r>
    <r>
      <rPr>
        <sz val="11"/>
        <color indexed="40"/>
        <rFont val="Times New Roman"/>
        <family val="1"/>
      </rPr>
      <t xml:space="preserve"> </t>
    </r>
    <r>
      <rPr>
        <sz val="11"/>
        <rFont val="Times New Roman"/>
        <family val="1"/>
      </rPr>
      <t>C)</t>
    </r>
  </si>
  <si>
    <t>Right of Way</t>
  </si>
  <si>
    <t>Municipal Agreements (unless included in Construction items above)</t>
  </si>
  <si>
    <t>Anticipated Contaminated Materials</t>
  </si>
  <si>
    <t>Asbestos Removal / Abatement</t>
  </si>
  <si>
    <t>Bituminous Incentives</t>
  </si>
  <si>
    <t>Concrete Incentives</t>
  </si>
  <si>
    <t>Early Completion Incentives</t>
  </si>
  <si>
    <t>Private Utilities (unless included in Construction items above)</t>
  </si>
  <si>
    <t>Acceleration Costs (e.g.: A+B, lane rental, etc.)</t>
  </si>
  <si>
    <t>OJT Reinbursement</t>
  </si>
  <si>
    <t>Hours</t>
  </si>
  <si>
    <t>Other Design-Build Costs</t>
  </si>
  <si>
    <t>Stipends to Unsuccessful Teams</t>
  </si>
  <si>
    <t>( 0.2 - 0.4% of A + B + C)</t>
  </si>
  <si>
    <t>AGC Technical Review Committee member compensation for TRC</t>
  </si>
  <si>
    <t>Design Oversight Contract</t>
  </si>
  <si>
    <t>(About 1% of A + B + C)</t>
  </si>
  <si>
    <t>Construction Oversight Contract</t>
  </si>
  <si>
    <t>(About 5% of A + B + C)</t>
  </si>
  <si>
    <t>RFP Preparation Contract</t>
  </si>
  <si>
    <t>DESIGN - BUILD</t>
  </si>
  <si>
    <t>***TRANSPORT -ELECTRONIC BIDDING***</t>
  </si>
  <si>
    <t>ITEM LIST</t>
  </si>
  <si>
    <t>S.P.#</t>
  </si>
  <si>
    <t>INPUT</t>
  </si>
  <si>
    <t>Job #:</t>
  </si>
  <si>
    <t>T.H. #</t>
  </si>
  <si>
    <t>PROJECT MANAGEMENT</t>
  </si>
  <si>
    <t>Line #</t>
  </si>
  <si>
    <t>Design-Build</t>
  </si>
  <si>
    <t>Standard Items</t>
  </si>
  <si>
    <r>
      <t xml:space="preserve">Check Item used: </t>
    </r>
    <r>
      <rPr>
        <b/>
        <sz val="10"/>
        <color indexed="10"/>
        <rFont val="Arial"/>
        <family val="2"/>
      </rPr>
      <t>INPUT</t>
    </r>
  </si>
  <si>
    <r>
      <t xml:space="preserve">FUNDING SOURCE </t>
    </r>
    <r>
      <rPr>
        <sz val="10"/>
        <color indexed="10"/>
        <rFont val="Arial"/>
        <family val="2"/>
      </rPr>
      <t>INPUT</t>
    </r>
  </si>
  <si>
    <t>NOTES</t>
  </si>
  <si>
    <t>1 2016.901/00010</t>
  </si>
  <si>
    <t>2016.901/00010</t>
  </si>
  <si>
    <t>Contract Management</t>
  </si>
  <si>
    <t>2 2016.901/00050</t>
  </si>
  <si>
    <t>2016.901/00050</t>
  </si>
  <si>
    <t>Quality Management</t>
  </si>
  <si>
    <t>3 2016.901/00060</t>
  </si>
  <si>
    <t>2016.901/00060</t>
  </si>
  <si>
    <t>Human Resources Management</t>
  </si>
  <si>
    <t>4 2016.901/00070</t>
  </si>
  <si>
    <t>2016.901/00070</t>
  </si>
  <si>
    <t>Safety Management</t>
  </si>
  <si>
    <t>5 2016.901/00080</t>
  </si>
  <si>
    <t>2016.901/00080</t>
  </si>
  <si>
    <t>Public Information Management</t>
  </si>
  <si>
    <t>6 2021.901/00005</t>
  </si>
  <si>
    <t>2021.901/00005</t>
  </si>
  <si>
    <t>Mobilization Design Build</t>
  </si>
  <si>
    <t>7 2012.901/00040</t>
  </si>
  <si>
    <t>2021.901/00040</t>
  </si>
  <si>
    <t>Insurance</t>
  </si>
  <si>
    <t>8 2011.901/00045</t>
  </si>
  <si>
    <t>2011.901/00045</t>
  </si>
  <si>
    <t>Design Services</t>
  </si>
  <si>
    <t>9 2011.901/00060</t>
  </si>
  <si>
    <t>2011.901/00060</t>
  </si>
  <si>
    <t>Design Surveying</t>
  </si>
  <si>
    <t>10 2011.901/00110</t>
  </si>
  <si>
    <t>2011.901/00110</t>
  </si>
  <si>
    <t>Sanitary Design - A</t>
  </si>
  <si>
    <t>11 2011.901/00120</t>
  </si>
  <si>
    <t>2011.901/00120</t>
  </si>
  <si>
    <t>Sanitary Design- B</t>
  </si>
  <si>
    <t>12 2011.901/00210</t>
  </si>
  <si>
    <t>2011.901/00210</t>
  </si>
  <si>
    <t>Watermain Design -A</t>
  </si>
  <si>
    <t>13 2011.901/00220</t>
  </si>
  <si>
    <t>2011.901/00220</t>
  </si>
  <si>
    <t>Watermain Design -B</t>
  </si>
  <si>
    <t>14 2013.901/00025</t>
  </si>
  <si>
    <t>2013.901/00025</t>
  </si>
  <si>
    <t>Environmental Compliance</t>
  </si>
  <si>
    <t>15 2013.901/00130</t>
  </si>
  <si>
    <t>2013.901/00130</t>
  </si>
  <si>
    <t>Geotechnical Investigation</t>
  </si>
  <si>
    <t>16 2011.901/00003</t>
  </si>
  <si>
    <t>2011.901/00003</t>
  </si>
  <si>
    <t>Construction Surveying</t>
  </si>
  <si>
    <t>17 2011.901/00005</t>
  </si>
  <si>
    <t>2011.901/00005</t>
  </si>
  <si>
    <t>R/W - Construction Easements</t>
  </si>
  <si>
    <t>18 2011.901/00100</t>
  </si>
  <si>
    <t>2011.901/00100</t>
  </si>
  <si>
    <t xml:space="preserve">Utilities </t>
  </si>
  <si>
    <t>Do not use with lines10-13 and 39-42)</t>
  </si>
  <si>
    <t>19 2105.901/00029</t>
  </si>
  <si>
    <t>2105.901/00029</t>
  </si>
  <si>
    <t>Grading</t>
  </si>
  <si>
    <t>20 2200.901/00010</t>
  </si>
  <si>
    <t>2200.901/00010</t>
  </si>
  <si>
    <t>Base Construction</t>
  </si>
  <si>
    <t>21 2301.901/00030</t>
  </si>
  <si>
    <t>2301.901/00030</t>
  </si>
  <si>
    <t>Concrete Pavement</t>
  </si>
  <si>
    <t>22 2360.901/00010</t>
  </si>
  <si>
    <t>2360.901/00010</t>
  </si>
  <si>
    <t>Bituminous Pavement</t>
  </si>
  <si>
    <t>23 2400.901/00110</t>
  </si>
  <si>
    <t>2400.901/00110</t>
  </si>
  <si>
    <t>Bridge - A</t>
  </si>
  <si>
    <t>24 2400.901/00120</t>
  </si>
  <si>
    <t>2400.901/00120</t>
  </si>
  <si>
    <t>Bridge - B</t>
  </si>
  <si>
    <t>25 2400.901/00130</t>
  </si>
  <si>
    <t>2400.901/00130</t>
  </si>
  <si>
    <t>Bridge - C</t>
  </si>
  <si>
    <t>26 2400.901/00140</t>
  </si>
  <si>
    <t>2400.901/00140</t>
  </si>
  <si>
    <t>Bridge - D</t>
  </si>
  <si>
    <t>27 2400.901/00150</t>
  </si>
  <si>
    <t>2400.901/00150</t>
  </si>
  <si>
    <t>Bridge - E</t>
  </si>
  <si>
    <t>28 2400.901/00160</t>
  </si>
  <si>
    <t>2400.901/00160</t>
  </si>
  <si>
    <t>Bridge - F</t>
  </si>
  <si>
    <t>29 2400.901/00170</t>
  </si>
  <si>
    <t>2400.901/00170</t>
  </si>
  <si>
    <t>Bridge - G</t>
  </si>
  <si>
    <t>30 2400.901/00180</t>
  </si>
  <si>
    <t>2400.901/00180</t>
  </si>
  <si>
    <t>Bridge - H</t>
  </si>
  <si>
    <t>31 2400.901/00190</t>
  </si>
  <si>
    <t>2400.901/00190</t>
  </si>
  <si>
    <t>Bridge - I</t>
  </si>
  <si>
    <t>32 2400.901/00200</t>
  </si>
  <si>
    <t>2400.901/00200</t>
  </si>
  <si>
    <t>Bridge - J</t>
  </si>
  <si>
    <t>33 2411.901/00003</t>
  </si>
  <si>
    <t>2411.901/00003</t>
  </si>
  <si>
    <t>Minor Structures</t>
  </si>
  <si>
    <t>34 2411.901/00085</t>
  </si>
  <si>
    <t>2411.901/00085</t>
  </si>
  <si>
    <t>35 2422.901/00005</t>
  </si>
  <si>
    <t>2422.901/00005</t>
  </si>
  <si>
    <t>NoiseWalls</t>
  </si>
  <si>
    <t>36 2501.901/00015</t>
  </si>
  <si>
    <t>2501.901/00015</t>
  </si>
  <si>
    <t>37 2502.901/00035</t>
  </si>
  <si>
    <t>2502.901/00035</t>
  </si>
  <si>
    <t>Subsurface Drains</t>
  </si>
  <si>
    <t>38 2503.901/00060</t>
  </si>
  <si>
    <t>2503.901/00060</t>
  </si>
  <si>
    <t>39 2503.901/00401</t>
  </si>
  <si>
    <t>2503.901/00401</t>
  </si>
  <si>
    <t>Sanitary Construction - A</t>
  </si>
  <si>
    <t>40 2503.901/00402</t>
  </si>
  <si>
    <t>2503.901/00402</t>
  </si>
  <si>
    <t>Sanitary Construction - B</t>
  </si>
  <si>
    <t>41 2504.901/00401</t>
  </si>
  <si>
    <t>2504.901/00401</t>
  </si>
  <si>
    <t>Watermain Construction -A</t>
  </si>
  <si>
    <t>42 2504.901/00402</t>
  </si>
  <si>
    <t>2504.901/00402</t>
  </si>
  <si>
    <t>Watermain Construction -B</t>
  </si>
  <si>
    <t>43 2506.901/00100</t>
  </si>
  <si>
    <t>2506.901/00100</t>
  </si>
  <si>
    <t>44 2511.901/00010</t>
  </si>
  <si>
    <t>2511.901/00010</t>
  </si>
  <si>
    <t xml:space="preserve">Riprap </t>
  </si>
  <si>
    <t>45 2512.901/00010</t>
  </si>
  <si>
    <t>2512.901/00010</t>
  </si>
  <si>
    <t>Gabions and Revet Mattresses</t>
  </si>
  <si>
    <t>46 2514.901/00005</t>
  </si>
  <si>
    <t>2514.901/00005</t>
  </si>
  <si>
    <t xml:space="preserve">Slope Paving </t>
  </si>
  <si>
    <t>47 2520.901/00010</t>
  </si>
  <si>
    <t>2520.901/00010</t>
  </si>
  <si>
    <t>48 2521.901/00010</t>
  </si>
  <si>
    <t>2521.901/00010</t>
  </si>
  <si>
    <t>49 2531.901/00010</t>
  </si>
  <si>
    <t>2531.901/00010</t>
  </si>
  <si>
    <t>50 2533.901/00010</t>
  </si>
  <si>
    <t>2533.901/00010</t>
  </si>
  <si>
    <t>51 2535.901/00010</t>
  </si>
  <si>
    <t>2535.901/00010</t>
  </si>
  <si>
    <t>52 2545.901/00119</t>
  </si>
  <si>
    <t>2545.901/00119</t>
  </si>
  <si>
    <t>53 2550.901/00010</t>
  </si>
  <si>
    <t>2550.901/00010</t>
  </si>
  <si>
    <t>Traffic Management System</t>
  </si>
  <si>
    <t>54 2554.901/00100</t>
  </si>
  <si>
    <t>2554.901/00100</t>
  </si>
  <si>
    <t>Traffic Barriers</t>
  </si>
  <si>
    <t>55 2557.901/00010</t>
  </si>
  <si>
    <t>2557.901/00010</t>
  </si>
  <si>
    <t>56 2560.901/00010</t>
  </si>
  <si>
    <t>2560.901/00010</t>
  </si>
  <si>
    <t>57 2563.901/00010</t>
  </si>
  <si>
    <t>2563.901/00010</t>
  </si>
  <si>
    <t>58 2564.901/00010</t>
  </si>
  <si>
    <t>2564.901/00010</t>
  </si>
  <si>
    <t>59 2565.901/00025</t>
  </si>
  <si>
    <t>2565.901/00025</t>
  </si>
  <si>
    <t>60 2571.901/00010</t>
  </si>
  <si>
    <t>2571.901/00010</t>
  </si>
  <si>
    <t>61 2572.901/00020</t>
  </si>
  <si>
    <t>2572.901/00020</t>
  </si>
  <si>
    <t>62 2573.901/00005</t>
  </si>
  <si>
    <t>2573.901/00005</t>
  </si>
  <si>
    <t>63 2575.901/00020</t>
  </si>
  <si>
    <t>2575.901/00020</t>
  </si>
  <si>
    <t>64 2577.901/00010</t>
  </si>
  <si>
    <t>2577.901/00010</t>
  </si>
  <si>
    <t>65 2581.901/00010</t>
  </si>
  <si>
    <t>2581.901/00010</t>
  </si>
  <si>
    <t>66 2582.901/00010</t>
  </si>
  <si>
    <t>2582.901/00010</t>
  </si>
  <si>
    <t>67 2360.901/01000</t>
  </si>
  <si>
    <t>2360.901/01000</t>
  </si>
  <si>
    <t>68 2301.901/01000</t>
  </si>
  <si>
    <t>2301.901/01000</t>
  </si>
  <si>
    <t>69 2301.901/02000</t>
  </si>
  <si>
    <t>2301.901/02000</t>
  </si>
  <si>
    <t>70 2016.621/00020</t>
  </si>
  <si>
    <t>2016.621/00020</t>
  </si>
  <si>
    <t>71 2016.621/00021</t>
  </si>
  <si>
    <t>2016.621/00021</t>
  </si>
  <si>
    <t>**( Place "X" in Cell collumn "D" of Items that apply to your project.)</t>
  </si>
  <si>
    <t>**( Place "Source &amp; % Split" in Funding column. If Multiple, Add Columns. Contact Mark Lemay at 651-366-4775.</t>
  </si>
  <si>
    <t>RISK ADJUSTMENT LOG</t>
  </si>
  <si>
    <t>Instructions:</t>
  </si>
  <si>
    <t>Description and Comments</t>
  </si>
  <si>
    <t>Risk Adjustment for Estimate:</t>
  </si>
  <si>
    <t>Based on projects of similar size and complexity, the ATC adjustment is expected to be</t>
  </si>
  <si>
    <t>Risk Assessment</t>
  </si>
  <si>
    <t>Risk Exposure</t>
  </si>
  <si>
    <t>"Contingency"</t>
  </si>
  <si>
    <t>"Risk"</t>
  </si>
  <si>
    <t>ATC Opportunity</t>
  </si>
  <si>
    <t>Following from the above, this "Risk Adjustment Log" tab must only contain unresolved risks that relate to letting costs (not schedule or other total project costs).  Two two primary categories where risks may exist are situations where it's uncertain whether the Design-Build team will add contingency (or the size of the contingency) and situations where the Design-Build team will likely resolve a known risk within their design prior to letting.  (In the latter case the risk is resolved for the purposes of the Design-Build team, however, MnDOT is not aware of the result so it remains a risk to us)  Examples of risks that might appear here are material/pit availability, contractor staff and equipment availability, the size of a Design-Build team's soil contingency (if not 'almost certain', per the above), earthwork efficiency opportunities, and ATC opportunities.  "Risks" that do not belong here include contaminated materials (these are usually paid as a Change Order and belong only in the TPCE), material quality, local acceptance, and the risk of exceeding the budget.</t>
  </si>
  <si>
    <t>To use this form, it is essential to define the terms "incidental",  "contingency", and "risk".  See the below:</t>
  </si>
  <si>
    <t>Each of the line items on the 'DB PM Template' tab must be estimated using a logical technique.  For example it may be appropriate to estimate some lines as a percentage of project costs (Traffic Control is a common example) and some lines may require estimates based on TRNS*PORT items (Grading is a common example).  In the latter situation where line item estimates are based on significant TRNS*PORT items, it's likely that only the largest TRNS*PORT items in the lump sum are captured (as it's not instructive to guess at minor/small quantities on 30% plans).  In that case, the remaining (less significant) items can be viewed as 'incidental' to the items that were estimated.  Depending on their size, it may be necessary to adjust the TRNS*PORT item estimate (via a percentage or fixed amount) to account for these incidentals.  This activity all occurs on the 'Design PM Template' tab and is separate from the remainder of this contingency and risk discussion.</t>
  </si>
  <si>
    <r>
      <t xml:space="preserve">The only contingency that may appear within this estimate is an amount that a Design-Build team can be expected to add to their bid to account for a known risk that they are unable to resolve prior to letting.  For example, a Contractor will almost certainly add a contingency for soil conditions if muck has been located on some borings but not thoroughly investigated.  As far as MnDOT is concerned, this 'known risk' has been resolved by passing it to the Design-Build team with the knowledge that they will almost certainly add contingency to their bid.  This 'almost certain' contingency must be estimated within one of the line items on the 'Design PM Template' on an appropriate line item row.  The rationale behind any contingency estimate must be explained in the 'Comments' column.  </t>
    </r>
    <r>
      <rPr>
        <sz val="11"/>
        <color rgb="FFFF0000"/>
        <rFont val="Arial"/>
        <family val="2"/>
      </rPr>
      <t>MnDOT Project Managers must not add contingencies of their own into this estimate; within MnDOT contingencies are used to set budgets and they have no place in final letting estimates.  Final letting estimates are only concerned with the most likely cost of the project.</t>
    </r>
  </si>
  <si>
    <r>
      <t xml:space="preserve">After reading the above and listing the appropriate risks, the Project Manager must describe the risk thoroughly enough that others may understand it's implications.  Then the PM determines the </t>
    </r>
    <r>
      <rPr>
        <sz val="11"/>
        <color rgb="FFFF0000"/>
        <rFont val="Arial"/>
        <family val="2"/>
      </rPr>
      <t>most likely</t>
    </r>
    <r>
      <rPr>
        <sz val="11"/>
        <color theme="1"/>
        <rFont val="Arial"/>
        <family val="2"/>
      </rPr>
      <t xml:space="preserve"> cost (positive or negative) of the risk should it occur and enters this number under 'Cost Impact'.  Finally, the PM determines the likelihood that this risk is realized and enters this number beneath 'Probability'.  The spreadsheet multiplies the cost times the probably, adds the combined 'Risk Exposures', and transfers them into the 'Design PM Template'.</t>
    </r>
  </si>
  <si>
    <t>"Incidental":</t>
  </si>
  <si>
    <t>Construction Subtotal W/out Mob. &amp; Ins.</t>
  </si>
  <si>
    <t>Total Mob. &amp; Ins.</t>
  </si>
  <si>
    <t>( % of E &amp; C, )</t>
  </si>
  <si>
    <t>Last Edited on 8-20-15 By PLN</t>
  </si>
  <si>
    <t>Lighting System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</si>
</sst>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quot;$&quot;#,##0.00"/>
  </numFmts>
  <fonts count="67">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b/>
      <sz val="8"/>
      <color theme="1"/>
      <name val="Calibri"/>
      <family val="2"/>
      <scheme val="minor"/>
    </font>
    <font>
      <sz val="8"/>
      <name val="Arial"/>
      <family val="2"/>
    </font>
    <font>
      <sz val="8"/>
      <color theme="1"/>
      <name val="Calibri"/>
      <family val="2"/>
      <scheme val="minor"/>
    </font>
    <font>
      <b/>
      <sz val="16"/>
      <name val="Arial"/>
      <family val="2"/>
    </font>
    <font>
      <sz val="11"/>
      <color theme="1"/>
      <name val="Arial"/>
      <family val="2"/>
    </font>
    <font>
      <b/>
      <sz val="12"/>
      <color theme="1"/>
      <name val="Arial"/>
      <family val="2"/>
    </font>
    <font>
      <sz val="12"/>
      <color theme="1"/>
      <name val="Arial"/>
      <family val="2"/>
    </font>
    <font>
      <b/>
      <sz val="14"/>
      <color theme="1"/>
      <name val="Arial"/>
      <family val="2"/>
    </font>
    <font>
      <sz val="10"/>
      <color theme="1"/>
      <name val="Arial"/>
      <family val="2"/>
    </font>
    <font>
      <b/>
      <sz val="10"/>
      <color theme="1"/>
      <name val="Arial"/>
      <family val="2"/>
    </font>
    <font>
      <sz val="10"/>
      <color theme="1"/>
      <name val="Calibri"/>
      <family val="2"/>
      <scheme val="minor"/>
    </font>
    <font>
      <b/>
      <i/>
      <sz val="12"/>
      <color rgb="FF002060"/>
      <name val="Arial"/>
      <family val="2"/>
    </font>
    <font>
      <b/>
      <i/>
      <sz val="24"/>
      <color theme="1"/>
      <name val="Times New Roman"/>
      <family val="1"/>
    </font>
    <font>
      <b/>
      <sz val="14"/>
      <name val="Arial"/>
      <family val="2"/>
    </font>
    <font>
      <sz val="14"/>
      <name val="Arial"/>
      <family val="2"/>
    </font>
    <font>
      <sz val="14"/>
      <color rgb="FFFF0000"/>
      <name val="Arial"/>
      <family val="2"/>
    </font>
    <font>
      <sz val="16"/>
      <color rgb="FFFF0000"/>
      <name val="Arial"/>
      <family val="2"/>
    </font>
    <font>
      <sz val="10"/>
      <color rgb="FFFF0000"/>
      <name val="Arial"/>
      <family val="2"/>
    </font>
    <font>
      <sz val="16"/>
      <name val="Arial"/>
      <family val="2"/>
    </font>
    <font>
      <b/>
      <sz val="24"/>
      <name val="Arial"/>
      <family val="2"/>
    </font>
    <font>
      <b/>
      <sz val="24"/>
      <color indexed="10"/>
      <name val="Arial"/>
      <family val="2"/>
    </font>
    <font>
      <b/>
      <sz val="36"/>
      <name val="Arial"/>
      <family val="2"/>
    </font>
    <font>
      <b/>
      <sz val="11"/>
      <name val="Times New Roman"/>
      <family val="1"/>
    </font>
    <font>
      <b/>
      <sz val="28"/>
      <name val="Times New Roman"/>
      <family val="1"/>
    </font>
    <font>
      <b/>
      <sz val="14"/>
      <name val="Times New Roman"/>
      <family val="1"/>
    </font>
    <font>
      <b/>
      <sz val="10"/>
      <name val="Arial"/>
      <family val="2"/>
    </font>
    <font>
      <b/>
      <sz val="10"/>
      <color indexed="17"/>
      <name val="Arial"/>
      <family val="2"/>
    </font>
    <font>
      <b/>
      <sz val="10"/>
      <color indexed="40"/>
      <name val="Arial"/>
      <family val="2"/>
    </font>
    <font>
      <b/>
      <sz val="10"/>
      <name val="Times New Roman"/>
      <family val="1"/>
    </font>
    <font>
      <b/>
      <sz val="12"/>
      <name val="Times New Roman"/>
      <family val="1"/>
    </font>
    <font>
      <sz val="11"/>
      <name val="Times New Roman"/>
      <family val="1"/>
    </font>
    <font>
      <sz val="12"/>
      <name val="Arial"/>
      <family val="2"/>
    </font>
    <font>
      <sz val="12"/>
      <name val="Times New Roman"/>
      <family val="1"/>
    </font>
    <font>
      <b/>
      <sz val="11"/>
      <color rgb="FF00B0F0"/>
      <name val="Times New Roman"/>
      <family val="1"/>
    </font>
    <font>
      <sz val="11"/>
      <color rgb="FFFF0000"/>
      <name val="Times New Roman"/>
      <family val="1"/>
    </font>
    <font>
      <i/>
      <sz val="11"/>
      <name val="Times New Roman"/>
      <family val="1"/>
    </font>
    <font>
      <sz val="10"/>
      <name val="Times New Roman"/>
      <family val="1"/>
    </font>
    <font>
      <i/>
      <sz val="12"/>
      <name val="Times New Roman"/>
      <family val="1"/>
    </font>
    <font>
      <b/>
      <sz val="16"/>
      <name val="Times New Roman"/>
      <family val="1"/>
    </font>
    <font>
      <b/>
      <sz val="14"/>
      <color rgb="FF002060"/>
      <name val="Times New Roman"/>
      <family val="1"/>
    </font>
    <font>
      <sz val="20"/>
      <name val="Times New Roman"/>
      <family val="1"/>
    </font>
    <font>
      <b/>
      <sz val="20"/>
      <name val="Times New Roman"/>
      <family val="1"/>
    </font>
    <font>
      <b/>
      <sz val="20"/>
      <name val="Arial"/>
      <family val="2"/>
    </font>
    <font>
      <sz val="11"/>
      <color indexed="40"/>
      <name val="Times New Roman"/>
      <family val="1"/>
    </font>
    <font>
      <sz val="20"/>
      <name val="Arial"/>
      <family val="2"/>
    </font>
    <font>
      <sz val="10"/>
      <color rgb="FFC00000"/>
      <name val="Arial"/>
      <family val="2"/>
    </font>
    <font>
      <sz val="10"/>
      <color rgb="FFFFC000"/>
      <name val="Arial"/>
      <family val="2"/>
    </font>
    <font>
      <sz val="10"/>
      <color rgb="FF00B050"/>
      <name val="Arial"/>
      <family val="2"/>
    </font>
    <font>
      <sz val="10"/>
      <color rgb="FF00B0F0"/>
      <name val="Arial"/>
      <family val="2"/>
    </font>
    <font>
      <b/>
      <sz val="10"/>
      <color theme="0"/>
      <name val="Arial"/>
      <family val="2"/>
    </font>
    <font>
      <b/>
      <sz val="10"/>
      <color indexed="10"/>
      <name val="Arial"/>
      <family val="2"/>
    </font>
    <font>
      <sz val="10"/>
      <color theme="0"/>
      <name val="Arial"/>
      <family val="2"/>
    </font>
    <font>
      <sz val="10"/>
      <color indexed="10"/>
      <name val="Arial"/>
      <family val="2"/>
    </font>
    <font>
      <sz val="18"/>
      <color rgb="FFFF0000"/>
      <name val="Arial"/>
      <family val="2"/>
    </font>
    <font>
      <b/>
      <sz val="12"/>
      <name val="Arial"/>
      <family val="2"/>
    </font>
    <font>
      <b/>
      <sz val="12"/>
      <color theme="1"/>
      <name val="Calibri"/>
      <family val="2"/>
      <scheme val="minor"/>
    </font>
    <font>
      <u val="single"/>
      <sz val="14"/>
      <color theme="1"/>
      <name val="Arial"/>
      <family val="2"/>
    </font>
    <font>
      <sz val="14"/>
      <color theme="1"/>
      <name val="Calibri"/>
      <family val="2"/>
      <scheme val="minor"/>
    </font>
    <font>
      <b/>
      <sz val="14"/>
      <color theme="1"/>
      <name val="Calibri"/>
      <family val="2"/>
      <scheme val="minor"/>
    </font>
    <font>
      <sz val="11"/>
      <color rgb="FFFF0000"/>
      <name val="Arial"/>
      <family val="2"/>
    </font>
    <font>
      <b/>
      <sz val="11"/>
      <name val="Arial"/>
      <family val="2"/>
    </font>
    <font>
      <b/>
      <sz val="8"/>
      <name val="Calibri"/>
      <family val="2"/>
    </font>
  </fonts>
  <fills count="26">
    <fill>
      <patternFill/>
    </fill>
    <fill>
      <patternFill patternType="gray125"/>
    </fill>
    <fill>
      <patternFill patternType="solid">
        <fgColor indexed="50"/>
        <bgColor indexed="64"/>
      </patternFill>
    </fill>
    <fill>
      <patternFill patternType="solid">
        <fgColor indexed="13"/>
        <bgColor indexed="64"/>
      </patternFill>
    </fill>
    <fill>
      <patternFill patternType="solid">
        <fgColor indexed="10"/>
        <bgColor indexed="64"/>
      </patternFill>
    </fill>
    <fill>
      <patternFill patternType="solid">
        <fgColor rgb="FFCC99FF"/>
        <bgColor indexed="64"/>
      </patternFill>
    </fill>
    <fill>
      <patternFill patternType="solid">
        <fgColor rgb="FFFFC000"/>
        <bgColor indexed="64"/>
      </patternFill>
    </fill>
    <fill>
      <patternFill patternType="solid">
        <fgColor rgb="FFFF99CC"/>
        <bgColor indexed="64"/>
      </patternFill>
    </fill>
    <fill>
      <patternFill patternType="solid">
        <fgColor rgb="FF92D050"/>
        <bgColor indexed="64"/>
      </patternFill>
    </fill>
    <fill>
      <patternFill patternType="solid">
        <fgColor rgb="FF99CCFF"/>
        <bgColor indexed="64"/>
      </patternFill>
    </fill>
    <fill>
      <patternFill patternType="solid">
        <fgColor indexed="42"/>
        <bgColor indexed="64"/>
      </patternFill>
    </fill>
    <fill>
      <patternFill patternType="solid">
        <fgColor indexed="46"/>
        <bgColor indexed="64"/>
      </patternFill>
    </fill>
    <fill>
      <patternFill patternType="solid">
        <fgColor theme="3" tint="0.5999900102615356"/>
        <bgColor indexed="64"/>
      </patternFill>
    </fill>
    <fill>
      <patternFill patternType="solid">
        <fgColor theme="7" tint="0.5999900102615356"/>
        <bgColor indexed="64"/>
      </patternFill>
    </fill>
    <fill>
      <patternFill patternType="solid">
        <fgColor theme="0" tint="-0.4999699890613556"/>
        <bgColor indexed="64"/>
      </patternFill>
    </fill>
    <fill>
      <patternFill patternType="solid">
        <fgColor theme="5"/>
        <bgColor indexed="64"/>
      </patternFill>
    </fill>
    <fill>
      <patternFill patternType="solid">
        <fgColor rgb="FFFFFF00"/>
        <bgColor indexed="64"/>
      </patternFill>
    </fill>
    <fill>
      <patternFill patternType="solid">
        <fgColor indexed="22"/>
        <bgColor indexed="64"/>
      </patternFill>
    </fill>
    <fill>
      <patternFill patternType="solid">
        <fgColor theme="1"/>
        <bgColor indexed="64"/>
      </patternFill>
    </fill>
    <fill>
      <patternFill patternType="solid">
        <fgColor theme="4" tint="0.7999799847602844"/>
        <bgColor indexed="64"/>
      </patternFill>
    </fill>
    <fill>
      <patternFill patternType="solid">
        <fgColor rgb="FFC00000"/>
        <bgColor indexed="64"/>
      </patternFill>
    </fill>
    <fill>
      <patternFill patternType="solid">
        <fgColor rgb="FF002060"/>
        <bgColor indexed="64"/>
      </patternFill>
    </fill>
    <fill>
      <patternFill patternType="solid">
        <fgColor indexed="45"/>
        <bgColor indexed="64"/>
      </patternFill>
    </fill>
    <fill>
      <patternFill patternType="solid">
        <fgColor theme="0"/>
        <bgColor indexed="64"/>
      </patternFill>
    </fill>
    <fill>
      <patternFill patternType="solid">
        <fgColor indexed="43"/>
        <bgColor indexed="64"/>
      </patternFill>
    </fill>
    <fill>
      <patternFill patternType="solid">
        <fgColor indexed="41"/>
        <bgColor indexed="64"/>
      </patternFill>
    </fill>
  </fills>
  <borders count="161">
    <border>
      <left/>
      <right/>
      <top/>
      <bottom/>
      <diagonal/>
    </border>
    <border>
      <left style="thin"/>
      <right style="thin"/>
      <top style="thin"/>
      <bottom style="thin"/>
    </border>
    <border>
      <left style="medium"/>
      <right style="medium"/>
      <top style="medium"/>
      <bottom style="medium"/>
    </border>
    <border>
      <left/>
      <right style="thin"/>
      <top/>
      <bottom/>
    </border>
    <border>
      <left/>
      <right/>
      <top/>
      <bottom style="thin"/>
    </border>
    <border>
      <left/>
      <right/>
      <top style="thin"/>
      <bottom style="thin"/>
    </border>
    <border>
      <left style="thin"/>
      <right style="medium"/>
      <top style="medium"/>
      <bottom style="thin"/>
    </border>
    <border>
      <left style="medium"/>
      <right/>
      <top style="medium"/>
      <bottom style="thin"/>
    </border>
    <border>
      <left style="thin"/>
      <right style="medium"/>
      <top style="thin"/>
      <bottom style="thin"/>
    </border>
    <border>
      <left style="medium"/>
      <right/>
      <top style="thin"/>
      <bottom style="medium"/>
    </border>
    <border>
      <left style="medium"/>
      <right/>
      <top style="thin"/>
      <bottom style="thin"/>
    </border>
    <border>
      <left style="thin"/>
      <right style="medium"/>
      <top style="thin"/>
      <bottom style="medium"/>
    </border>
    <border>
      <left style="double"/>
      <right/>
      <top style="double"/>
      <bottom/>
    </border>
    <border>
      <left style="double"/>
      <right/>
      <top/>
      <bottom/>
    </border>
    <border>
      <left style="double"/>
      <right/>
      <top/>
      <bottom style="double"/>
    </border>
    <border>
      <left style="thin"/>
      <right/>
      <top style="medium"/>
      <bottom style="double"/>
    </border>
    <border>
      <left style="thin"/>
      <right style="thick"/>
      <top style="medium"/>
      <bottom style="double"/>
    </border>
    <border>
      <left style="thick"/>
      <right style="thick"/>
      <top style="medium"/>
      <bottom style="double"/>
    </border>
    <border>
      <left/>
      <right style="thin"/>
      <top style="medium"/>
      <bottom style="double"/>
    </border>
    <border>
      <left style="thin"/>
      <right style="thin"/>
      <top style="medium"/>
      <bottom style="double"/>
    </border>
    <border>
      <left/>
      <right/>
      <top style="medium"/>
      <bottom style="double"/>
    </border>
    <border>
      <left style="thin"/>
      <right/>
      <top style="double"/>
      <bottom style="thin"/>
    </border>
    <border>
      <left style="thin"/>
      <right style="thin"/>
      <top style="double"/>
      <bottom style="thin"/>
    </border>
    <border>
      <left style="thin"/>
      <right style="thick"/>
      <top style="double"/>
      <bottom style="thin"/>
    </border>
    <border>
      <left style="thick"/>
      <right style="thick"/>
      <top style="double"/>
      <bottom style="thin"/>
    </border>
    <border>
      <left/>
      <right style="thin"/>
      <top style="double"/>
      <bottom style="thin"/>
    </border>
    <border>
      <left style="thin"/>
      <right/>
      <top style="thin"/>
      <bottom style="thin"/>
    </border>
    <border>
      <left style="thin"/>
      <right style="thick"/>
      <top style="thin"/>
      <bottom/>
    </border>
    <border>
      <left style="thick"/>
      <right style="thick"/>
      <top style="thin"/>
      <bottom style="thin"/>
    </border>
    <border>
      <left/>
      <right style="thin"/>
      <top style="thin"/>
      <bottom style="thin"/>
    </border>
    <border>
      <left style="double"/>
      <right style="thin"/>
      <top style="thin"/>
      <bottom style="thin"/>
    </border>
    <border>
      <left style="thin"/>
      <right style="thick"/>
      <top style="thin"/>
      <bottom style="thin"/>
    </border>
    <border>
      <left style="double"/>
      <right style="thin"/>
      <top style="medium"/>
      <bottom style="double"/>
    </border>
    <border>
      <left/>
      <right/>
      <top style="medium"/>
      <bottom/>
    </border>
    <border>
      <left style="double"/>
      <right style="thin"/>
      <top/>
      <bottom/>
    </border>
    <border>
      <left style="thick"/>
      <right/>
      <top/>
      <bottom/>
    </border>
    <border>
      <left/>
      <right style="double"/>
      <top/>
      <bottom/>
    </border>
    <border>
      <left style="double"/>
      <right style="thin"/>
      <top style="thin"/>
      <bottom/>
    </border>
    <border>
      <left style="thick"/>
      <right style="thick"/>
      <top style="thin"/>
      <bottom/>
    </border>
    <border>
      <left/>
      <right style="thin"/>
      <top style="thin"/>
      <bottom/>
    </border>
    <border>
      <left style="thin"/>
      <right style="thin"/>
      <top style="thin"/>
      <bottom/>
    </border>
    <border>
      <left style="thin"/>
      <right/>
      <top style="thin"/>
      <bottom/>
    </border>
    <border>
      <left style="double"/>
      <right style="thin"/>
      <top/>
      <bottom style="thin"/>
    </border>
    <border>
      <left/>
      <right/>
      <top style="double"/>
      <bottom/>
    </border>
    <border>
      <left style="double"/>
      <right/>
      <top style="thin"/>
      <bottom style="thin"/>
    </border>
    <border>
      <left style="medium"/>
      <right style="medium"/>
      <top style="thin"/>
      <bottom style="thin"/>
    </border>
    <border>
      <left/>
      <right style="thin"/>
      <top/>
      <bottom style="thin"/>
    </border>
    <border>
      <left style="thin"/>
      <right style="thick"/>
      <top/>
      <bottom style="thin"/>
    </border>
    <border>
      <left style="thick"/>
      <right style="thick"/>
      <top/>
      <bottom style="thin"/>
    </border>
    <border>
      <left style="thin"/>
      <right/>
      <top/>
      <bottom style="thin"/>
    </border>
    <border>
      <left style="thick"/>
      <right/>
      <top style="thin"/>
      <bottom style="thin"/>
    </border>
    <border>
      <left/>
      <right style="double"/>
      <top style="thin"/>
      <bottom style="thin"/>
    </border>
    <border>
      <left style="medium"/>
      <right style="thin"/>
      <top style="thin"/>
      <bottom/>
    </border>
    <border>
      <left style="thin"/>
      <right style="thick"/>
      <top/>
      <bottom/>
    </border>
    <border>
      <left style="medium"/>
      <right/>
      <top/>
      <bottom/>
    </border>
    <border>
      <left style="thin"/>
      <right/>
      <top/>
      <bottom/>
    </border>
    <border>
      <left style="thick"/>
      <right style="thick"/>
      <top/>
      <bottom/>
    </border>
    <border>
      <left style="thin"/>
      <right style="thin"/>
      <top/>
      <bottom/>
    </border>
    <border>
      <left style="double"/>
      <right style="medium"/>
      <top/>
      <bottom/>
    </border>
    <border>
      <left style="medium"/>
      <right/>
      <top/>
      <bottom style="medium"/>
    </border>
    <border>
      <left style="thin"/>
      <right/>
      <top/>
      <bottom style="medium"/>
    </border>
    <border>
      <left style="thin"/>
      <right style="thick"/>
      <top/>
      <bottom style="medium"/>
    </border>
    <border>
      <left style="thick"/>
      <right style="thick"/>
      <top/>
      <bottom style="medium"/>
    </border>
    <border>
      <left/>
      <right style="thin"/>
      <top/>
      <bottom style="medium"/>
    </border>
    <border>
      <left style="thin"/>
      <right style="thin"/>
      <top/>
      <bottom style="medium"/>
    </border>
    <border>
      <left style="double"/>
      <right/>
      <top style="medium"/>
      <bottom style="thick"/>
    </border>
    <border>
      <left style="thin"/>
      <right style="thin"/>
      <top style="medium"/>
      <bottom style="thick"/>
    </border>
    <border>
      <left style="thin"/>
      <right style="thick"/>
      <top style="medium"/>
      <bottom style="thick"/>
    </border>
    <border>
      <left style="thick"/>
      <right style="thick"/>
      <top style="medium"/>
      <bottom style="thick"/>
    </border>
    <border>
      <left/>
      <right style="thin"/>
      <top style="medium"/>
      <bottom style="thick"/>
    </border>
    <border>
      <left style="thin"/>
      <right/>
      <top style="medium"/>
      <bottom style="thick"/>
    </border>
    <border>
      <left style="double"/>
      <right/>
      <top style="thick"/>
      <bottom style="double"/>
    </border>
    <border>
      <left style="thin"/>
      <right style="thin"/>
      <top style="thick"/>
      <bottom style="double"/>
    </border>
    <border>
      <left style="thin"/>
      <right style="thick"/>
      <top/>
      <bottom style="double"/>
    </border>
    <border>
      <left style="thick"/>
      <right style="thick"/>
      <top style="thick"/>
      <bottom style="double"/>
    </border>
    <border>
      <left/>
      <right style="thin"/>
      <top/>
      <bottom style="double"/>
    </border>
    <border>
      <left/>
      <right/>
      <top/>
      <bottom style="double"/>
    </border>
    <border>
      <left/>
      <right/>
      <top style="double"/>
      <bottom style="double"/>
    </border>
    <border>
      <left style="thin"/>
      <right style="thin"/>
      <top/>
      <bottom style="thin"/>
    </border>
    <border>
      <left style="thin"/>
      <right style="thin"/>
      <top style="thin"/>
      <bottom style="double"/>
    </border>
    <border>
      <left style="thin"/>
      <right/>
      <top/>
      <bottom style="double"/>
    </border>
    <border>
      <left style="thin"/>
      <right style="thick"/>
      <top style="thin"/>
      <bottom style="double"/>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top style="medium"/>
      <bottom style="thin"/>
    </border>
    <border>
      <left style="medium"/>
      <right style="medium"/>
      <top style="medium"/>
      <bottom style="thin"/>
    </border>
    <border>
      <left style="medium"/>
      <right style="medium"/>
      <top style="thin"/>
      <bottom/>
    </border>
    <border>
      <left style="thin"/>
      <right/>
      <top style="thin"/>
      <bottom style="medium"/>
    </border>
    <border>
      <left style="medium"/>
      <right style="medium"/>
      <top style="thin"/>
      <bottom style="medium"/>
    </border>
    <border>
      <left style="medium"/>
      <right style="thin"/>
      <top/>
      <bottom style="double"/>
    </border>
    <border>
      <left style="thin"/>
      <right style="medium"/>
      <top/>
      <bottom style="double"/>
    </border>
    <border>
      <left style="thin"/>
      <right style="medium"/>
      <top/>
      <bottom style="thin"/>
    </border>
    <border>
      <left style="medium"/>
      <right style="thin"/>
      <top style="double"/>
      <bottom style="thin"/>
    </border>
    <border>
      <left/>
      <right style="medium"/>
      <top/>
      <bottom/>
    </border>
    <border>
      <left/>
      <right style="thin"/>
      <top style="thin"/>
      <bottom style="double"/>
    </border>
    <border>
      <left/>
      <right style="thick"/>
      <top style="medium"/>
      <bottom style="double"/>
    </border>
    <border>
      <left/>
      <right style="thick"/>
      <top style="double"/>
      <bottom style="thin"/>
    </border>
    <border>
      <left/>
      <right style="thick"/>
      <top style="thin"/>
      <bottom style="thin"/>
    </border>
    <border>
      <left/>
      <right style="thick"/>
      <top style="thin"/>
      <bottom/>
    </border>
    <border>
      <left/>
      <right style="thick"/>
      <top/>
      <bottom style="thin"/>
    </border>
    <border>
      <left/>
      <right style="thick"/>
      <top/>
      <bottom/>
    </border>
    <border>
      <left/>
      <right style="thick"/>
      <top/>
      <bottom style="medium"/>
    </border>
    <border>
      <left/>
      <right style="thick"/>
      <top style="medium"/>
      <bottom style="thick"/>
    </border>
    <border>
      <left/>
      <right style="thick"/>
      <top/>
      <bottom style="double"/>
    </border>
    <border>
      <left/>
      <right style="thick"/>
      <top style="thin"/>
      <bottom style="double"/>
    </border>
    <border>
      <left style="thick"/>
      <right/>
      <top/>
      <bottom style="medium"/>
    </border>
    <border>
      <left/>
      <right/>
      <top/>
      <bottom style="medium"/>
    </border>
    <border>
      <left/>
      <right style="double"/>
      <top/>
      <bottom style="medium"/>
    </border>
    <border>
      <left style="medium"/>
      <right/>
      <top style="medium"/>
      <bottom/>
    </border>
    <border>
      <left/>
      <right style="medium"/>
      <top style="medium"/>
      <bottom/>
    </border>
    <border>
      <left/>
      <right style="medium"/>
      <top/>
      <bottom style="medium"/>
    </border>
    <border>
      <left style="medium"/>
      <right style="thin"/>
      <top/>
      <bottom style="thin"/>
    </border>
    <border>
      <left style="thin"/>
      <right style="thin"/>
      <top style="thin"/>
      <bottom style="medium"/>
    </border>
    <border>
      <left style="thin"/>
      <right style="medium"/>
      <top style="thin"/>
      <bottom/>
    </border>
    <border>
      <left style="medium"/>
      <right style="thin">
        <color theme="0"/>
      </right>
      <top style="medium"/>
      <bottom/>
    </border>
    <border>
      <left style="medium"/>
      <right style="thin">
        <color theme="0"/>
      </right>
      <top/>
      <bottom style="medium"/>
    </border>
    <border>
      <left style="thin">
        <color theme="0"/>
      </left>
      <right style="thin">
        <color theme="0"/>
      </right>
      <top style="medium"/>
      <bottom/>
    </border>
    <border>
      <left style="thin">
        <color theme="0"/>
      </left>
      <right style="thin">
        <color theme="0"/>
      </right>
      <top/>
      <bottom style="medium"/>
    </border>
    <border>
      <left style="thin">
        <color theme="0"/>
      </left>
      <right/>
      <top style="medium"/>
      <bottom/>
    </border>
    <border>
      <left style="thin">
        <color theme="0"/>
      </left>
      <right/>
      <top/>
      <bottom style="medium"/>
    </border>
    <border>
      <left style="medium"/>
      <right style="medium"/>
      <top style="medium"/>
      <bottom/>
    </border>
    <border>
      <left style="medium"/>
      <right style="medium"/>
      <top/>
      <bottom style="medium"/>
    </border>
    <border>
      <left style="double"/>
      <right/>
      <top style="double"/>
      <bottom style="medium"/>
    </border>
    <border>
      <left/>
      <right/>
      <top style="double"/>
      <bottom style="medium"/>
    </border>
    <border>
      <left/>
      <right style="thick"/>
      <top style="double"/>
      <bottom style="medium"/>
    </border>
    <border>
      <left style="thick"/>
      <right/>
      <top style="double"/>
      <bottom style="medium"/>
    </border>
    <border>
      <left/>
      <right style="double"/>
      <top style="double"/>
      <bottom style="medium"/>
    </border>
    <border>
      <left style="thick"/>
      <right/>
      <top style="double"/>
      <bottom style="thin"/>
    </border>
    <border>
      <left/>
      <right/>
      <top style="double"/>
      <bottom style="thin"/>
    </border>
    <border>
      <left/>
      <right style="double"/>
      <top style="double"/>
      <bottom style="thin"/>
    </border>
    <border>
      <left style="thick"/>
      <right style="thin"/>
      <top style="thin"/>
      <bottom style="thin"/>
    </border>
    <border>
      <left style="thin"/>
      <right style="double"/>
      <top style="thin"/>
      <bottom style="thin"/>
    </border>
    <border>
      <left/>
      <right style="thin"/>
      <top style="medium"/>
      <bottom/>
    </border>
    <border>
      <left style="thin"/>
      <right style="thin"/>
      <top style="medium"/>
      <bottom/>
    </border>
    <border>
      <left style="thick"/>
      <right/>
      <top style="medium"/>
      <bottom style="double"/>
    </border>
    <border>
      <left/>
      <right style="double"/>
      <top style="medium"/>
      <bottom style="double"/>
    </border>
    <border>
      <left style="thick"/>
      <right/>
      <top style="thin"/>
      <bottom style="medium"/>
    </border>
    <border>
      <left/>
      <right/>
      <top style="thin"/>
      <bottom style="medium"/>
    </border>
    <border>
      <left/>
      <right style="double"/>
      <top style="thin"/>
      <bottom style="medium"/>
    </border>
    <border>
      <left style="thick"/>
      <right style="thin"/>
      <top style="double"/>
      <bottom style="thin"/>
    </border>
    <border>
      <left style="thin"/>
      <right style="double"/>
      <top style="double"/>
      <bottom style="thin"/>
    </border>
    <border>
      <left/>
      <right/>
      <top style="medium"/>
      <bottom style="thick"/>
    </border>
    <border>
      <left style="thick"/>
      <right/>
      <top style="medium"/>
      <bottom style="medium"/>
    </border>
    <border>
      <left/>
      <right/>
      <top style="medium"/>
      <bottom style="medium"/>
    </border>
    <border>
      <left/>
      <right style="double"/>
      <top style="medium"/>
      <bottom style="medium"/>
    </border>
    <border>
      <left/>
      <right/>
      <top style="thick"/>
      <bottom style="double"/>
    </border>
    <border>
      <left/>
      <right style="thin"/>
      <top style="thick"/>
      <bottom style="double"/>
    </border>
    <border>
      <left style="thick"/>
      <right/>
      <top/>
      <bottom style="double"/>
    </border>
    <border>
      <left/>
      <right style="double"/>
      <top/>
      <bottom style="double"/>
    </border>
    <border>
      <left style="medium"/>
      <right/>
      <top style="medium"/>
      <bottom style="medium"/>
    </border>
    <border>
      <left/>
      <right style="thin"/>
      <top style="medium"/>
      <bottom style="medium"/>
    </border>
    <border>
      <left/>
      <right style="thin"/>
      <top style="double"/>
      <bottom/>
    </border>
    <border>
      <left/>
      <right/>
      <top style="thin"/>
      <bottom style="double"/>
    </border>
    <border>
      <left/>
      <right style="double"/>
      <top style="thin"/>
      <bottom style="double"/>
    </border>
    <border>
      <left/>
      <right style="medium"/>
      <top style="medium"/>
      <bottom style="medium"/>
    </border>
    <border>
      <left/>
      <right style="medium"/>
      <top style="thin"/>
      <bottom style="thin"/>
    </border>
    <border>
      <left style="medium"/>
      <right/>
      <top style="double"/>
      <bottom style="thin"/>
    </border>
    <border>
      <left/>
      <right style="thin"/>
      <top style="thin"/>
      <bottom style="medium"/>
    </border>
    <border>
      <left style="medium"/>
      <right/>
      <top style="medium"/>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44" fontId="1" fillId="0" borderId="0" applyFont="0" applyFill="0" applyBorder="0" applyAlignment="0" applyProtection="0"/>
  </cellStyleXfs>
  <cellXfs count="554">
    <xf numFmtId="0" fontId="0" fillId="0" borderId="0" xfId="0"/>
    <xf numFmtId="0" fontId="2" fillId="0" borderId="0" xfId="0" applyFont="1"/>
    <xf numFmtId="0" fontId="0" fillId="0" borderId="0" xfId="0" applyAlignment="1">
      <alignment horizontal="left"/>
    </xf>
    <xf numFmtId="0" fontId="2" fillId="0" borderId="0" xfId="0" applyFont="1" applyFill="1" applyBorder="1" applyAlignment="1">
      <alignment wrapText="1"/>
    </xf>
    <xf numFmtId="0" fontId="5" fillId="0" borderId="0" xfId="0" applyFont="1" applyBorder="1" applyAlignment="1">
      <alignment horizontal="center" vertical="center" wrapText="1"/>
    </xf>
    <xf numFmtId="0" fontId="2" fillId="0" borderId="0" xfId="0" applyFont="1" applyBorder="1" applyAlignment="1">
      <alignment wrapText="1"/>
    </xf>
    <xf numFmtId="0" fontId="6" fillId="0" borderId="0" xfId="0" applyFont="1" applyBorder="1" applyAlignment="1" applyProtection="1" quotePrefix="1">
      <alignment horizontal="center" vertical="center" wrapText="1"/>
      <protection/>
    </xf>
    <xf numFmtId="0" fontId="7" fillId="0" borderId="0" xfId="0" applyFont="1" applyBorder="1" applyAlignment="1">
      <alignment horizontal="center" vertical="center" wrapText="1"/>
    </xf>
    <xf numFmtId="0" fontId="5" fillId="0" borderId="0" xfId="0" applyFont="1" applyBorder="1" applyAlignment="1">
      <alignment wrapText="1"/>
    </xf>
    <xf numFmtId="0" fontId="6" fillId="0" borderId="0" xfId="0" applyFont="1" applyFill="1" applyBorder="1" applyAlignment="1" applyProtection="1">
      <alignment horizontal="center" vertical="center" wrapText="1"/>
      <protection/>
    </xf>
    <xf numFmtId="0" fontId="2" fillId="0" borderId="0" xfId="0" applyFont="1" applyBorder="1" applyAlignment="1" applyProtection="1">
      <alignment wrapText="1"/>
      <protection locked="0"/>
    </xf>
    <xf numFmtId="0" fontId="6" fillId="0" borderId="0" xfId="0" applyFont="1" applyFill="1" applyBorder="1" applyAlignment="1">
      <alignment horizontal="center" vertical="center" wrapText="1"/>
    </xf>
    <xf numFmtId="0" fontId="6" fillId="0" borderId="0" xfId="0" applyFont="1" applyBorder="1" applyAlignment="1" applyProtection="1">
      <alignment horizontal="center" vertical="center" wrapText="1"/>
      <protection/>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0" fillId="0" borderId="0" xfId="0" applyAlignment="1">
      <alignment wrapText="1"/>
    </xf>
    <xf numFmtId="14" fontId="0" fillId="0" borderId="0" xfId="0" applyNumberFormat="1"/>
    <xf numFmtId="0" fontId="9" fillId="0" borderId="0" xfId="0" applyFont="1"/>
    <xf numFmtId="0" fontId="10" fillId="0" borderId="0" xfId="0" applyFont="1"/>
    <xf numFmtId="0" fontId="11" fillId="0" borderId="2" xfId="0" applyFont="1" applyBorder="1" applyAlignment="1">
      <alignment vertical="center" wrapText="1"/>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12" fillId="0" borderId="0" xfId="0" applyFont="1" applyAlignment="1">
      <alignment horizontal="center"/>
    </xf>
    <xf numFmtId="0" fontId="15" fillId="0" borderId="0" xfId="0" applyFont="1" applyAlignment="1">
      <alignment wrapText="1"/>
    </xf>
    <xf numFmtId="0" fontId="0" fillId="0" borderId="0" xfId="0" applyBorder="1"/>
    <xf numFmtId="0" fontId="9" fillId="0" borderId="0" xfId="0" applyFont="1" applyBorder="1" applyAlignment="1">
      <alignment wrapText="1"/>
    </xf>
    <xf numFmtId="14" fontId="9" fillId="0" borderId="0" xfId="0" applyNumberFormat="1" applyFont="1" applyBorder="1" applyAlignment="1">
      <alignment wrapText="1"/>
    </xf>
    <xf numFmtId="0" fontId="0" fillId="0" borderId="0" xfId="0" applyBorder="1" applyAlignment="1">
      <alignment wrapText="1"/>
    </xf>
    <xf numFmtId="0" fontId="0" fillId="0" borderId="3" xfId="0" applyBorder="1"/>
    <xf numFmtId="0" fontId="12" fillId="0" borderId="0" xfId="0" applyFont="1" applyAlignment="1">
      <alignment/>
    </xf>
    <xf numFmtId="0" fontId="15" fillId="0" borderId="0" xfId="0" applyFont="1" applyBorder="1" applyAlignment="1">
      <alignment wrapText="1"/>
    </xf>
    <xf numFmtId="0" fontId="11" fillId="0" borderId="4" xfId="0" applyFont="1" applyBorder="1" applyAlignment="1" applyProtection="1">
      <alignment horizontal="left"/>
      <protection locked="0"/>
    </xf>
    <xf numFmtId="0" fontId="11" fillId="0" borderId="5" xfId="0" applyFont="1" applyBorder="1" applyAlignment="1" applyProtection="1">
      <alignment horizontal="left"/>
      <protection locked="0"/>
    </xf>
    <xf numFmtId="0" fontId="1" fillId="0" borderId="0" xfId="20">
      <alignment/>
      <protection/>
    </xf>
    <xf numFmtId="0" fontId="20" fillId="0" borderId="6" xfId="20" applyFont="1" applyBorder="1" applyAlignment="1">
      <alignment horizontal="center"/>
      <protection/>
    </xf>
    <xf numFmtId="0" fontId="19" fillId="5" borderId="7" xfId="20" applyFont="1" applyFill="1" applyBorder="1">
      <alignment/>
      <protection/>
    </xf>
    <xf numFmtId="0" fontId="19" fillId="6" borderId="7" xfId="20" applyFont="1" applyFill="1" applyBorder="1">
      <alignment/>
      <protection/>
    </xf>
    <xf numFmtId="0" fontId="20" fillId="0" borderId="8" xfId="20" applyFont="1" applyBorder="1" applyAlignment="1">
      <alignment horizontal="center"/>
      <protection/>
    </xf>
    <xf numFmtId="0" fontId="1" fillId="7" borderId="9" xfId="20" applyFill="1" applyBorder="1">
      <alignment/>
      <protection/>
    </xf>
    <xf numFmtId="0" fontId="19" fillId="8" borderId="10" xfId="20" applyFont="1" applyFill="1" applyBorder="1">
      <alignment/>
      <protection/>
    </xf>
    <xf numFmtId="0" fontId="1" fillId="0" borderId="0" xfId="20" applyBorder="1" applyAlignment="1">
      <alignment/>
      <protection/>
    </xf>
    <xf numFmtId="0" fontId="19" fillId="9" borderId="9" xfId="20" applyFont="1" applyFill="1" applyBorder="1">
      <alignment/>
      <protection/>
    </xf>
    <xf numFmtId="0" fontId="20" fillId="0" borderId="11" xfId="20" applyFont="1" applyBorder="1" applyAlignment="1">
      <alignment horizontal="center"/>
      <protection/>
    </xf>
    <xf numFmtId="0" fontId="21" fillId="0" borderId="0" xfId="20" applyFont="1" applyAlignment="1">
      <alignment horizontal="right"/>
      <protection/>
    </xf>
    <xf numFmtId="0" fontId="22" fillId="0" borderId="0" xfId="20" applyFont="1" applyBorder="1" applyAlignment="1">
      <alignment/>
      <protection/>
    </xf>
    <xf numFmtId="0" fontId="23" fillId="0" borderId="0" xfId="20" applyFont="1" applyAlignment="1">
      <alignment horizontal="right"/>
      <protection/>
    </xf>
    <xf numFmtId="0" fontId="1" fillId="10" borderId="12" xfId="20" applyFill="1" applyBorder="1">
      <alignment/>
      <protection/>
    </xf>
    <xf numFmtId="0" fontId="26" fillId="10" borderId="13" xfId="20" applyFont="1" applyFill="1" applyBorder="1" applyAlignment="1">
      <alignment horizontal="center" vertical="center" textRotation="90"/>
      <protection/>
    </xf>
    <xf numFmtId="0" fontId="27" fillId="11" borderId="14" xfId="20" applyFont="1" applyFill="1" applyBorder="1" applyAlignment="1">
      <alignment horizontal="center" wrapText="1"/>
      <protection/>
    </xf>
    <xf numFmtId="0" fontId="27" fillId="11" borderId="15" xfId="20" applyFont="1" applyFill="1" applyBorder="1" applyAlignment="1">
      <alignment horizontal="center" wrapText="1"/>
      <protection/>
    </xf>
    <xf numFmtId="0" fontId="27" fillId="11" borderId="16" xfId="20" applyFont="1" applyFill="1" applyBorder="1" applyAlignment="1">
      <alignment horizontal="center" wrapText="1"/>
      <protection/>
    </xf>
    <xf numFmtId="0" fontId="27" fillId="7" borderId="17" xfId="20" applyFont="1" applyFill="1" applyBorder="1" applyAlignment="1">
      <alignment horizontal="center" wrapText="1"/>
      <protection/>
    </xf>
    <xf numFmtId="0" fontId="27" fillId="5" borderId="18" xfId="20" applyFont="1" applyFill="1" applyBorder="1" applyAlignment="1">
      <alignment horizontal="center" wrapText="1"/>
      <protection/>
    </xf>
    <xf numFmtId="0" fontId="27" fillId="5" borderId="19" xfId="20" applyFont="1" applyFill="1" applyBorder="1" applyAlignment="1">
      <alignment horizontal="center" wrapText="1"/>
      <protection/>
    </xf>
    <xf numFmtId="0" fontId="27" fillId="5" borderId="20" xfId="20" applyFont="1" applyFill="1" applyBorder="1" applyAlignment="1">
      <alignment horizontal="center" wrapText="1"/>
      <protection/>
    </xf>
    <xf numFmtId="0" fontId="28" fillId="6" borderId="13" xfId="20" applyFont="1" applyFill="1" applyBorder="1" applyAlignment="1">
      <alignment horizontal="center" wrapText="1"/>
      <protection/>
    </xf>
    <xf numFmtId="0" fontId="29" fillId="6" borderId="21" xfId="20" applyFont="1" applyFill="1" applyBorder="1" applyAlignment="1">
      <alignment horizontal="left" wrapText="1"/>
      <protection/>
    </xf>
    <xf numFmtId="0" fontId="30" fillId="6" borderId="22" xfId="20" applyFont="1" applyFill="1" applyBorder="1" applyAlignment="1">
      <alignment horizontal="center" wrapText="1"/>
      <protection/>
    </xf>
    <xf numFmtId="0" fontId="33" fillId="6" borderId="23" xfId="20" applyFont="1" applyFill="1" applyBorder="1" applyAlignment="1">
      <alignment horizontal="center" wrapText="1"/>
      <protection/>
    </xf>
    <xf numFmtId="0" fontId="1" fillId="6" borderId="24" xfId="20" applyFill="1" applyBorder="1" applyAlignment="1">
      <alignment horizontal="left" wrapText="1"/>
      <protection/>
    </xf>
    <xf numFmtId="0" fontId="1" fillId="6" borderId="25" xfId="20" applyFill="1" applyBorder="1" applyAlignment="1">
      <alignment horizontal="left" wrapText="1"/>
      <protection/>
    </xf>
    <xf numFmtId="0" fontId="1" fillId="6" borderId="22" xfId="20" applyFill="1" applyBorder="1" applyAlignment="1">
      <alignment horizontal="left" wrapText="1"/>
      <protection/>
    </xf>
    <xf numFmtId="0" fontId="1" fillId="6" borderId="21" xfId="20" applyFill="1" applyBorder="1" applyAlignment="1">
      <alignment horizontal="left" wrapText="1"/>
      <protection/>
    </xf>
    <xf numFmtId="0" fontId="34" fillId="0" borderId="26" xfId="20" applyFont="1" applyBorder="1" applyAlignment="1">
      <alignment wrapText="1"/>
      <protection/>
    </xf>
    <xf numFmtId="0" fontId="35" fillId="0" borderId="1" xfId="20" applyNumberFormat="1" applyFont="1" applyBorder="1" applyAlignment="1">
      <alignment horizontal="center" vertical="center" wrapText="1"/>
      <protection/>
    </xf>
    <xf numFmtId="0" fontId="35" fillId="0" borderId="27" xfId="20" applyFont="1" applyBorder="1" applyAlignment="1">
      <alignment horizontal="center" vertical="center" wrapText="1"/>
      <protection/>
    </xf>
    <xf numFmtId="164" fontId="35" fillId="0" borderId="28" xfId="20" applyNumberFormat="1" applyFont="1" applyBorder="1" applyAlignment="1">
      <alignment horizontal="center" vertical="center" wrapText="1"/>
      <protection/>
    </xf>
    <xf numFmtId="0" fontId="1" fillId="0" borderId="29" xfId="20" applyBorder="1" applyAlignment="1">
      <alignment vertical="center"/>
      <protection/>
    </xf>
    <xf numFmtId="0" fontId="1" fillId="0" borderId="1" xfId="20" applyBorder="1" applyAlignment="1">
      <alignment vertical="center"/>
      <protection/>
    </xf>
    <xf numFmtId="0" fontId="1" fillId="0" borderId="26" xfId="20" applyBorder="1" applyAlignment="1">
      <alignment vertical="center"/>
      <protection/>
    </xf>
    <xf numFmtId="0" fontId="34" fillId="6" borderId="30" xfId="20" applyFont="1" applyFill="1" applyBorder="1" applyAlignment="1">
      <alignment horizontal="center" wrapText="1"/>
      <protection/>
    </xf>
    <xf numFmtId="0" fontId="35" fillId="0" borderId="31" xfId="20" applyFont="1" applyBorder="1" applyAlignment="1">
      <alignment horizontal="center" vertical="center" wrapText="1"/>
      <protection/>
    </xf>
    <xf numFmtId="0" fontId="29" fillId="6" borderId="32" xfId="20" applyFont="1" applyFill="1" applyBorder="1" applyAlignment="1">
      <alignment horizontal="center" wrapText="1"/>
      <protection/>
    </xf>
    <xf numFmtId="164" fontId="36" fillId="6" borderId="33" xfId="20" applyNumberFormat="1" applyFont="1" applyFill="1" applyBorder="1" applyAlignment="1">
      <alignment horizontal="center" vertical="center"/>
      <protection/>
    </xf>
    <xf numFmtId="9" fontId="1" fillId="6" borderId="16" xfId="20" applyNumberFormat="1" applyFill="1" applyBorder="1" applyAlignment="1">
      <alignment vertical="center"/>
      <protection/>
    </xf>
    <xf numFmtId="164" fontId="37" fillId="6" borderId="17" xfId="21" applyNumberFormat="1" applyFont="1" applyFill="1" applyBorder="1" applyAlignment="1">
      <alignment horizontal="center" vertical="center" wrapText="1"/>
    </xf>
    <xf numFmtId="0" fontId="1" fillId="6" borderId="18" xfId="20" applyFill="1" applyBorder="1" applyAlignment="1">
      <alignment vertical="center"/>
      <protection/>
    </xf>
    <xf numFmtId="0" fontId="1" fillId="6" borderId="19" xfId="20" applyFill="1" applyBorder="1" applyAlignment="1">
      <alignment vertical="center"/>
      <protection/>
    </xf>
    <xf numFmtId="0" fontId="1" fillId="6" borderId="15" xfId="20" applyFill="1" applyBorder="1" applyAlignment="1">
      <alignment vertical="center"/>
      <protection/>
    </xf>
    <xf numFmtId="0" fontId="28" fillId="8" borderId="34" xfId="20" applyFont="1" applyFill="1" applyBorder="1" applyAlignment="1">
      <alignment horizontal="center" wrapText="1"/>
      <protection/>
    </xf>
    <xf numFmtId="0" fontId="29" fillId="8" borderId="25" xfId="20" applyFont="1" applyFill="1" applyBorder="1" applyAlignment="1">
      <alignment wrapText="1"/>
      <protection/>
    </xf>
    <xf numFmtId="0" fontId="27" fillId="8" borderId="22" xfId="20" applyFont="1" applyFill="1" applyBorder="1" applyAlignment="1">
      <alignment horizontal="center" vertical="center" wrapText="1"/>
      <protection/>
    </xf>
    <xf numFmtId="0" fontId="27" fillId="8" borderId="23" xfId="20" applyFont="1" applyFill="1" applyBorder="1" applyAlignment="1">
      <alignment horizontal="center" vertical="center" wrapText="1"/>
      <protection/>
    </xf>
    <xf numFmtId="0" fontId="1" fillId="8" borderId="25" xfId="20" applyFill="1" applyBorder="1" applyAlignment="1">
      <alignment vertical="center"/>
      <protection/>
    </xf>
    <xf numFmtId="0" fontId="1" fillId="8" borderId="22" xfId="20" applyFill="1" applyBorder="1" applyAlignment="1">
      <alignment vertical="center"/>
      <protection/>
    </xf>
    <xf numFmtId="0" fontId="1" fillId="8" borderId="21" xfId="20" applyFill="1" applyBorder="1" applyAlignment="1">
      <alignment vertical="center"/>
      <protection/>
    </xf>
    <xf numFmtId="0" fontId="1" fillId="8" borderId="35" xfId="20" applyFill="1" applyBorder="1" applyAlignment="1">
      <alignment vertical="center"/>
      <protection/>
    </xf>
    <xf numFmtId="0" fontId="1" fillId="8" borderId="0" xfId="20" applyFill="1" applyBorder="1" applyAlignment="1">
      <alignment vertical="center"/>
      <protection/>
    </xf>
    <xf numFmtId="0" fontId="1" fillId="8" borderId="36" xfId="20" applyFill="1" applyBorder="1" applyAlignment="1">
      <alignment vertical="center"/>
      <protection/>
    </xf>
    <xf numFmtId="0" fontId="34" fillId="0" borderId="4" xfId="20" applyFont="1" applyBorder="1" applyAlignment="1">
      <alignment wrapText="1"/>
      <protection/>
    </xf>
    <xf numFmtId="0" fontId="1" fillId="0" borderId="29" xfId="20" applyFill="1" applyBorder="1" applyAlignment="1">
      <alignment vertical="center"/>
      <protection/>
    </xf>
    <xf numFmtId="0" fontId="1" fillId="0" borderId="1" xfId="20" applyFill="1" applyBorder="1" applyAlignment="1">
      <alignment vertical="center"/>
      <protection/>
    </xf>
    <xf numFmtId="0" fontId="1" fillId="0" borderId="26" xfId="20" applyFill="1" applyBorder="1" applyAlignment="1">
      <alignment vertical="center"/>
      <protection/>
    </xf>
    <xf numFmtId="0" fontId="27" fillId="8" borderId="37" xfId="20" applyFont="1" applyFill="1" applyBorder="1" applyAlignment="1">
      <alignment horizontal="center" wrapText="1"/>
      <protection/>
    </xf>
    <xf numFmtId="164" fontId="35" fillId="0" borderId="38" xfId="20" applyNumberFormat="1" applyFont="1" applyBorder="1" applyAlignment="1">
      <alignment horizontal="center" vertical="center" wrapText="1"/>
      <protection/>
    </xf>
    <xf numFmtId="0" fontId="1" fillId="0" borderId="39" xfId="20" applyBorder="1" applyAlignment="1">
      <alignment vertical="center"/>
      <protection/>
    </xf>
    <xf numFmtId="0" fontId="1" fillId="0" borderId="40" xfId="20" applyBorder="1" applyAlignment="1">
      <alignment vertical="center"/>
      <protection/>
    </xf>
    <xf numFmtId="0" fontId="1" fillId="0" borderId="41" xfId="20" applyBorder="1" applyAlignment="1">
      <alignment vertical="center"/>
      <protection/>
    </xf>
    <xf numFmtId="0" fontId="29" fillId="8" borderId="32" xfId="20" applyFont="1" applyFill="1" applyBorder="1" applyAlignment="1">
      <alignment horizontal="center" wrapText="1"/>
      <protection/>
    </xf>
    <xf numFmtId="164" fontId="36" fillId="8" borderId="15" xfId="20" applyNumberFormat="1" applyFont="1" applyFill="1" applyBorder="1" applyAlignment="1">
      <alignment horizontal="center" vertical="center"/>
      <protection/>
    </xf>
    <xf numFmtId="9" fontId="1" fillId="8" borderId="16" xfId="20" applyNumberFormat="1" applyFill="1" applyBorder="1" applyAlignment="1">
      <alignment vertical="center"/>
      <protection/>
    </xf>
    <xf numFmtId="164" fontId="37" fillId="8" borderId="17" xfId="21" applyNumberFormat="1" applyFont="1" applyFill="1" applyBorder="1" applyAlignment="1">
      <alignment horizontal="center" vertical="center" wrapText="1"/>
    </xf>
    <xf numFmtId="0" fontId="1" fillId="8" borderId="18" xfId="20" applyFill="1" applyBorder="1" applyAlignment="1">
      <alignment vertical="center"/>
      <protection/>
    </xf>
    <xf numFmtId="0" fontId="1" fillId="8" borderId="19" xfId="20" applyFill="1" applyBorder="1" applyAlignment="1">
      <alignment vertical="center"/>
      <protection/>
    </xf>
    <xf numFmtId="0" fontId="1" fillId="8" borderId="15" xfId="20" applyFill="1" applyBorder="1" applyAlignment="1">
      <alignment vertical="center"/>
      <protection/>
    </xf>
    <xf numFmtId="0" fontId="28" fillId="12" borderId="42" xfId="20" applyFont="1" applyFill="1" applyBorder="1" applyAlignment="1">
      <alignment horizontal="center" wrapText="1"/>
      <protection/>
    </xf>
    <xf numFmtId="0" fontId="29" fillId="12" borderId="43" xfId="20" applyFont="1" applyFill="1" applyBorder="1" applyAlignment="1">
      <alignment wrapText="1"/>
      <protection/>
    </xf>
    <xf numFmtId="0" fontId="27" fillId="12" borderId="22" xfId="20" applyFont="1" applyFill="1" applyBorder="1" applyAlignment="1">
      <alignment horizontal="center" vertical="center" wrapText="1"/>
      <protection/>
    </xf>
    <xf numFmtId="0" fontId="27" fillId="12" borderId="21" xfId="20" applyFont="1" applyFill="1" applyBorder="1" applyAlignment="1">
      <alignment horizontal="center" vertical="center" wrapText="1"/>
      <protection/>
    </xf>
    <xf numFmtId="0" fontId="27" fillId="12" borderId="23" xfId="20" applyFont="1" applyFill="1" applyBorder="1" applyAlignment="1">
      <alignment horizontal="center" vertical="center" wrapText="1"/>
      <protection/>
    </xf>
    <xf numFmtId="0" fontId="1" fillId="12" borderId="25" xfId="20" applyFill="1" applyBorder="1" applyAlignment="1">
      <alignment vertical="center"/>
      <protection/>
    </xf>
    <xf numFmtId="0" fontId="1" fillId="12" borderId="22" xfId="20" applyFill="1" applyBorder="1" applyAlignment="1">
      <alignment vertical="center"/>
      <protection/>
    </xf>
    <xf numFmtId="0" fontId="1" fillId="12" borderId="21" xfId="20" applyFill="1" applyBorder="1" applyAlignment="1">
      <alignment vertical="center"/>
      <protection/>
    </xf>
    <xf numFmtId="0" fontId="27" fillId="12" borderId="44" xfId="20" applyFont="1" applyFill="1" applyBorder="1" applyAlignment="1">
      <alignment horizontal="center" wrapText="1"/>
      <protection/>
    </xf>
    <xf numFmtId="0" fontId="34" fillId="0" borderId="45" xfId="20" applyFont="1" applyBorder="1" applyAlignment="1">
      <alignment wrapText="1"/>
      <protection/>
    </xf>
    <xf numFmtId="0" fontId="27" fillId="0" borderId="46" xfId="20" applyFont="1" applyFill="1" applyBorder="1" applyAlignment="1">
      <alignment horizontal="center" vertical="center" wrapText="1"/>
      <protection/>
    </xf>
    <xf numFmtId="164" fontId="27" fillId="0" borderId="46" xfId="20" applyNumberFormat="1" applyFont="1" applyFill="1" applyBorder="1" applyAlignment="1">
      <alignment horizontal="center" vertical="center" wrapText="1"/>
      <protection/>
    </xf>
    <xf numFmtId="164" fontId="38" fillId="0" borderId="26" xfId="20" applyNumberFormat="1" applyFont="1" applyFill="1" applyBorder="1" applyAlignment="1">
      <alignment horizontal="center" vertical="center" wrapText="1"/>
      <protection/>
    </xf>
    <xf numFmtId="0" fontId="35" fillId="0" borderId="47" xfId="20" applyFont="1" applyBorder="1" applyAlignment="1">
      <alignment horizontal="center" vertical="center" wrapText="1"/>
      <protection/>
    </xf>
    <xf numFmtId="164" fontId="35" fillId="0" borderId="48" xfId="20" applyNumberFormat="1" applyFont="1" applyFill="1" applyBorder="1" applyAlignment="1">
      <alignment horizontal="center" vertical="center" wrapText="1"/>
      <protection/>
    </xf>
    <xf numFmtId="0" fontId="1" fillId="0" borderId="46" xfId="20" applyFill="1" applyBorder="1" applyAlignment="1">
      <alignment vertical="center"/>
      <protection/>
    </xf>
    <xf numFmtId="0" fontId="1" fillId="0" borderId="4" xfId="20" applyFill="1" applyBorder="1" applyAlignment="1">
      <alignment vertical="center"/>
      <protection/>
    </xf>
    <xf numFmtId="0" fontId="1" fillId="0" borderId="49" xfId="20" applyFill="1" applyBorder="1" applyAlignment="1">
      <alignment vertical="center"/>
      <protection/>
    </xf>
    <xf numFmtId="0" fontId="27" fillId="0" borderId="29" xfId="20" applyFont="1" applyFill="1" applyBorder="1" applyAlignment="1">
      <alignment horizontal="center" vertical="center" wrapText="1"/>
      <protection/>
    </xf>
    <xf numFmtId="164" fontId="27" fillId="0" borderId="29" xfId="20" applyNumberFormat="1" applyFont="1" applyFill="1" applyBorder="1" applyAlignment="1">
      <alignment horizontal="center" vertical="center" wrapText="1"/>
      <protection/>
    </xf>
    <xf numFmtId="164" fontId="35" fillId="0" borderId="28" xfId="20" applyNumberFormat="1" applyFont="1" applyFill="1" applyBorder="1" applyAlignment="1">
      <alignment horizontal="center" vertical="center" wrapText="1"/>
      <protection/>
    </xf>
    <xf numFmtId="0" fontId="1" fillId="0" borderId="5" xfId="20" applyFill="1" applyBorder="1" applyAlignment="1">
      <alignment vertical="center"/>
      <protection/>
    </xf>
    <xf numFmtId="164" fontId="27" fillId="0" borderId="28" xfId="20" applyNumberFormat="1" applyFont="1" applyFill="1" applyBorder="1" applyAlignment="1">
      <alignment horizontal="center" vertical="center" wrapText="1"/>
      <protection/>
    </xf>
    <xf numFmtId="0" fontId="39" fillId="12" borderId="44" xfId="20" applyFont="1" applyFill="1" applyBorder="1" applyAlignment="1">
      <alignment horizontal="center" wrapText="1"/>
      <protection/>
    </xf>
    <xf numFmtId="0" fontId="40" fillId="0" borderId="45" xfId="20" applyFont="1" applyBorder="1" applyAlignment="1">
      <alignment horizontal="left" wrapText="1"/>
      <protection/>
    </xf>
    <xf numFmtId="0" fontId="40" fillId="0" borderId="29" xfId="20" applyFont="1" applyBorder="1" applyAlignment="1">
      <alignment horizontal="center" vertical="center" wrapText="1"/>
      <protection/>
    </xf>
    <xf numFmtId="164" fontId="40" fillId="0" borderId="29" xfId="20" applyNumberFormat="1" applyFont="1" applyBorder="1" applyAlignment="1">
      <alignment vertical="center" wrapText="1"/>
      <protection/>
    </xf>
    <xf numFmtId="0" fontId="41" fillId="0" borderId="45" xfId="20" applyFont="1" applyBorder="1" applyAlignment="1">
      <alignment horizontal="center" wrapText="1"/>
      <protection/>
    </xf>
    <xf numFmtId="0" fontId="40" fillId="0" borderId="45" xfId="20" applyFont="1" applyBorder="1" applyAlignment="1">
      <alignment wrapText="1"/>
      <protection/>
    </xf>
    <xf numFmtId="0" fontId="27" fillId="13" borderId="45" xfId="20" applyFont="1" applyFill="1" applyBorder="1" applyAlignment="1">
      <alignment wrapText="1"/>
      <protection/>
    </xf>
    <xf numFmtId="0" fontId="35" fillId="13" borderId="29" xfId="20" applyFont="1" applyFill="1" applyBorder="1" applyAlignment="1">
      <alignment horizontal="center" vertical="center" wrapText="1"/>
      <protection/>
    </xf>
    <xf numFmtId="164" fontId="40" fillId="13" borderId="29" xfId="20" applyNumberFormat="1" applyFont="1" applyFill="1" applyBorder="1" applyAlignment="1">
      <alignment vertical="center" wrapText="1"/>
      <protection/>
    </xf>
    <xf numFmtId="164" fontId="38" fillId="13" borderId="26" xfId="20" applyNumberFormat="1" applyFont="1" applyFill="1" applyBorder="1" applyAlignment="1">
      <alignment horizontal="center" vertical="center" wrapText="1"/>
      <protection/>
    </xf>
    <xf numFmtId="0" fontId="35" fillId="13" borderId="31" xfId="20" applyFont="1" applyFill="1" applyBorder="1" applyAlignment="1">
      <alignment horizontal="center" vertical="center" wrapText="1"/>
      <protection/>
    </xf>
    <xf numFmtId="0" fontId="42" fillId="0" borderId="45" xfId="20" applyFont="1" applyBorder="1" applyAlignment="1">
      <alignment wrapText="1"/>
      <protection/>
    </xf>
    <xf numFmtId="0" fontId="35" fillId="0" borderId="29" xfId="20" applyFont="1" applyFill="1" applyBorder="1" applyAlignment="1">
      <alignment horizontal="center" vertical="center" wrapText="1"/>
      <protection/>
    </xf>
    <xf numFmtId="164" fontId="35" fillId="0" borderId="29" xfId="20" applyNumberFormat="1" applyFont="1" applyFill="1" applyBorder="1" applyAlignment="1">
      <alignment vertical="center" wrapText="1"/>
      <protection/>
    </xf>
    <xf numFmtId="0" fontId="35" fillId="0" borderId="31" xfId="20" applyFont="1" applyFill="1" applyBorder="1" applyAlignment="1">
      <alignment horizontal="center" vertical="center" wrapText="1"/>
      <protection/>
    </xf>
    <xf numFmtId="0" fontId="35" fillId="0" borderId="29" xfId="20" applyFont="1" applyBorder="1" applyAlignment="1">
      <alignment horizontal="center" vertical="center" wrapText="1"/>
      <protection/>
    </xf>
    <xf numFmtId="164" fontId="35" fillId="0" borderId="29" xfId="20" applyNumberFormat="1" applyFont="1" applyBorder="1" applyAlignment="1">
      <alignment vertical="center" wrapText="1"/>
      <protection/>
    </xf>
    <xf numFmtId="165" fontId="27" fillId="0" borderId="29" xfId="20" applyNumberFormat="1" applyFont="1" applyFill="1" applyBorder="1" applyAlignment="1">
      <alignment horizontal="center" vertical="center" wrapText="1"/>
      <protection/>
    </xf>
    <xf numFmtId="165" fontId="35" fillId="0" borderId="28" xfId="20" applyNumberFormat="1" applyFont="1" applyBorder="1" applyAlignment="1">
      <alignment horizontal="center" vertical="center" wrapText="1"/>
      <protection/>
    </xf>
    <xf numFmtId="0" fontId="34" fillId="0" borderId="45" xfId="20" applyFont="1" applyBorder="1" applyAlignment="1">
      <alignment horizontal="left" wrapText="1"/>
      <protection/>
    </xf>
    <xf numFmtId="165" fontId="35" fillId="0" borderId="28" xfId="20" applyNumberFormat="1" applyFont="1" applyFill="1" applyBorder="1" applyAlignment="1">
      <alignment horizontal="center" vertical="center" wrapText="1"/>
      <protection/>
    </xf>
    <xf numFmtId="0" fontId="1" fillId="0" borderId="0" xfId="20" applyFill="1">
      <alignment/>
      <protection/>
    </xf>
    <xf numFmtId="165" fontId="35" fillId="0" borderId="29" xfId="20" applyNumberFormat="1" applyFont="1" applyFill="1" applyBorder="1" applyAlignment="1">
      <alignment horizontal="center" vertical="center" wrapText="1"/>
      <protection/>
    </xf>
    <xf numFmtId="0" fontId="1" fillId="0" borderId="50" xfId="20" applyFill="1" applyBorder="1" applyAlignment="1">
      <alignment horizontal="center" vertical="center"/>
      <protection/>
    </xf>
    <xf numFmtId="0" fontId="1" fillId="0" borderId="5" xfId="20" applyFill="1" applyBorder="1" applyAlignment="1">
      <alignment horizontal="center" vertical="center"/>
      <protection/>
    </xf>
    <xf numFmtId="0" fontId="1" fillId="0" borderId="51" xfId="20" applyFill="1" applyBorder="1" applyAlignment="1">
      <alignment horizontal="center" vertical="center"/>
      <protection/>
    </xf>
    <xf numFmtId="165" fontId="27" fillId="0" borderId="29" xfId="20" applyNumberFormat="1" applyFont="1" applyFill="1" applyBorder="1" applyAlignment="1">
      <alignment horizontal="center" vertical="center"/>
      <protection/>
    </xf>
    <xf numFmtId="0" fontId="42" fillId="0" borderId="45" xfId="20" applyFont="1" applyBorder="1" applyAlignment="1">
      <alignment horizontal="left" wrapText="1"/>
      <protection/>
    </xf>
    <xf numFmtId="0" fontId="1" fillId="0" borderId="29" xfId="20" applyBorder="1" applyAlignment="1">
      <alignment horizontal="center" vertical="center"/>
      <protection/>
    </xf>
    <xf numFmtId="165" fontId="1" fillId="0" borderId="29" xfId="20" applyNumberFormat="1" applyBorder="1" applyAlignment="1">
      <alignment horizontal="center" vertical="center"/>
      <protection/>
    </xf>
    <xf numFmtId="165" fontId="40" fillId="0" borderId="29" xfId="20" applyNumberFormat="1" applyFont="1" applyBorder="1" applyAlignment="1">
      <alignment horizontal="center" vertical="center" wrapText="1"/>
      <protection/>
    </xf>
    <xf numFmtId="165" fontId="35" fillId="0" borderId="38" xfId="20" applyNumberFormat="1" applyFont="1" applyBorder="1" applyAlignment="1">
      <alignment horizontal="center" vertical="center" wrapText="1"/>
      <protection/>
    </xf>
    <xf numFmtId="0" fontId="27" fillId="0" borderId="39" xfId="20" applyFont="1" applyFill="1" applyBorder="1" applyAlignment="1">
      <alignment horizontal="center" vertical="center" wrapText="1"/>
      <protection/>
    </xf>
    <xf numFmtId="165" fontId="27" fillId="0" borderId="39" xfId="20" applyNumberFormat="1" applyFont="1" applyFill="1" applyBorder="1" applyAlignment="1">
      <alignment horizontal="center" vertical="center" wrapText="1"/>
      <protection/>
    </xf>
    <xf numFmtId="0" fontId="27" fillId="0" borderId="52" xfId="20" applyFont="1" applyFill="1" applyBorder="1" applyAlignment="1">
      <alignment horizontal="center" vertical="center" wrapText="1"/>
      <protection/>
    </xf>
    <xf numFmtId="0" fontId="35" fillId="0" borderId="53" xfId="20" applyFont="1" applyBorder="1" applyAlignment="1">
      <alignment horizontal="center" vertical="center" wrapText="1"/>
      <protection/>
    </xf>
    <xf numFmtId="0" fontId="27" fillId="14" borderId="13" xfId="20" applyFont="1" applyFill="1" applyBorder="1" applyAlignment="1">
      <alignment horizontal="center" wrapText="1"/>
      <protection/>
    </xf>
    <xf numFmtId="0" fontId="34" fillId="14" borderId="54" xfId="20" applyFont="1" applyFill="1" applyBorder="1">
      <alignment/>
      <protection/>
    </xf>
    <xf numFmtId="0" fontId="27" fillId="14" borderId="54" xfId="20" applyFont="1" applyFill="1" applyBorder="1" applyAlignment="1">
      <alignment horizontal="center" vertical="center" wrapText="1"/>
      <protection/>
    </xf>
    <xf numFmtId="165" fontId="27" fillId="14" borderId="3" xfId="20" applyNumberFormat="1" applyFont="1" applyFill="1" applyBorder="1" applyAlignment="1">
      <alignment horizontal="center" vertical="center" wrapText="1"/>
      <protection/>
    </xf>
    <xf numFmtId="164" fontId="38" fillId="14" borderId="55" xfId="20" applyNumberFormat="1" applyFont="1" applyFill="1" applyBorder="1" applyAlignment="1">
      <alignment horizontal="center" vertical="center" wrapText="1"/>
      <protection/>
    </xf>
    <xf numFmtId="0" fontId="35" fillId="14" borderId="53" xfId="20" applyFont="1" applyFill="1" applyBorder="1" applyAlignment="1">
      <alignment horizontal="center" vertical="center" wrapText="1"/>
      <protection/>
    </xf>
    <xf numFmtId="165" fontId="35" fillId="14" borderId="56" xfId="20" applyNumberFormat="1" applyFont="1" applyFill="1" applyBorder="1" applyAlignment="1">
      <alignment horizontal="center" vertical="center" wrapText="1"/>
      <protection/>
    </xf>
    <xf numFmtId="0" fontId="1" fillId="14" borderId="3" xfId="20" applyFill="1" applyBorder="1" applyAlignment="1">
      <alignment vertical="center"/>
      <protection/>
    </xf>
    <xf numFmtId="0" fontId="1" fillId="14" borderId="57" xfId="20" applyFill="1" applyBorder="1" applyAlignment="1">
      <alignment vertical="center"/>
      <protection/>
    </xf>
    <xf numFmtId="0" fontId="1" fillId="14" borderId="55" xfId="20" applyFill="1" applyBorder="1" applyAlignment="1">
      <alignment vertical="center"/>
      <protection/>
    </xf>
    <xf numFmtId="0" fontId="1" fillId="14" borderId="35" xfId="20" applyFill="1" applyBorder="1" applyAlignment="1">
      <alignment horizontal="center" vertical="center"/>
      <protection/>
    </xf>
    <xf numFmtId="0" fontId="1" fillId="14" borderId="0" xfId="20" applyFill="1" applyBorder="1" applyAlignment="1">
      <alignment horizontal="center" vertical="center"/>
      <protection/>
    </xf>
    <xf numFmtId="0" fontId="1" fillId="14" borderId="36" xfId="20" applyFill="1" applyBorder="1" applyAlignment="1">
      <alignment horizontal="center" vertical="center"/>
      <protection/>
    </xf>
    <xf numFmtId="0" fontId="27" fillId="15" borderId="58" xfId="20" applyFont="1" applyFill="1" applyBorder="1" applyAlignment="1">
      <alignment horizontal="center" wrapText="1"/>
      <protection/>
    </xf>
    <xf numFmtId="0" fontId="43" fillId="15" borderId="59" xfId="20" applyFont="1" applyFill="1" applyBorder="1" applyAlignment="1">
      <alignment horizontal="center" vertical="center"/>
      <protection/>
    </xf>
    <xf numFmtId="164" fontId="38" fillId="0" borderId="60" xfId="20" applyNumberFormat="1" applyFont="1" applyFill="1" applyBorder="1" applyAlignment="1">
      <alignment horizontal="center" vertical="center" wrapText="1"/>
      <protection/>
    </xf>
    <xf numFmtId="0" fontId="35" fillId="0" borderId="61" xfId="20" applyFont="1" applyBorder="1" applyAlignment="1">
      <alignment horizontal="center" vertical="center" wrapText="1"/>
      <protection/>
    </xf>
    <xf numFmtId="165" fontId="35" fillId="0" borderId="62" xfId="20" applyNumberFormat="1" applyFont="1" applyBorder="1" applyAlignment="1">
      <alignment horizontal="center" vertical="center" wrapText="1"/>
      <protection/>
    </xf>
    <xf numFmtId="0" fontId="1" fillId="0" borderId="63" xfId="20" applyBorder="1" applyAlignment="1">
      <alignment vertical="center"/>
      <protection/>
    </xf>
    <xf numFmtId="0" fontId="1" fillId="0" borderId="64" xfId="20" applyBorder="1" applyAlignment="1">
      <alignment vertical="center"/>
      <protection/>
    </xf>
    <xf numFmtId="0" fontId="1" fillId="0" borderId="60" xfId="20" applyBorder="1" applyAlignment="1">
      <alignment vertical="center"/>
      <protection/>
    </xf>
    <xf numFmtId="0" fontId="27" fillId="12" borderId="65" xfId="20" applyFont="1" applyFill="1" applyBorder="1" applyAlignment="1">
      <alignment horizontal="center" wrapText="1"/>
      <protection/>
    </xf>
    <xf numFmtId="164" fontId="44" fillId="12" borderId="66" xfId="20" applyNumberFormat="1" applyFont="1" applyFill="1" applyBorder="1" applyAlignment="1">
      <alignment horizontal="center" vertical="center" wrapText="1"/>
      <protection/>
    </xf>
    <xf numFmtId="0" fontId="27" fillId="12" borderId="67" xfId="20" applyFont="1" applyFill="1" applyBorder="1" applyAlignment="1">
      <alignment horizontal="center" vertical="center" wrapText="1"/>
      <protection/>
    </xf>
    <xf numFmtId="164" fontId="35" fillId="12" borderId="68" xfId="20" applyNumberFormat="1" applyFont="1" applyFill="1" applyBorder="1" applyAlignment="1">
      <alignment horizontal="center" vertical="center" wrapText="1"/>
      <protection/>
    </xf>
    <xf numFmtId="164" fontId="41" fillId="12" borderId="69" xfId="20" applyNumberFormat="1" applyFont="1" applyFill="1" applyBorder="1" applyAlignment="1">
      <alignment horizontal="center" vertical="center"/>
      <protection/>
    </xf>
    <xf numFmtId="164" fontId="41" fillId="12" borderId="66" xfId="20" applyNumberFormat="1" applyFont="1" applyFill="1" applyBorder="1" applyAlignment="1">
      <alignment horizontal="center" vertical="center"/>
      <protection/>
    </xf>
    <xf numFmtId="164" fontId="41" fillId="12" borderId="70" xfId="20" applyNumberFormat="1" applyFont="1" applyFill="1" applyBorder="1" applyAlignment="1">
      <alignment horizontal="center" vertical="center"/>
      <protection/>
    </xf>
    <xf numFmtId="0" fontId="1" fillId="16" borderId="71" xfId="20" applyFill="1" applyBorder="1">
      <alignment/>
      <protection/>
    </xf>
    <xf numFmtId="164" fontId="45" fillId="16" borderId="72" xfId="20" applyNumberFormat="1" applyFont="1" applyFill="1" applyBorder="1" applyAlignment="1">
      <alignment vertical="center" wrapText="1"/>
      <protection/>
    </xf>
    <xf numFmtId="0" fontId="29" fillId="16" borderId="73" xfId="20" applyFont="1" applyFill="1" applyBorder="1" applyAlignment="1">
      <alignment horizontal="center" vertical="center" wrapText="1"/>
      <protection/>
    </xf>
    <xf numFmtId="164" fontId="46" fillId="16" borderId="74" xfId="20" applyNumberFormat="1" applyFont="1" applyFill="1" applyBorder="1" applyAlignment="1">
      <alignment horizontal="center" vertical="center" wrapText="1"/>
      <protection/>
    </xf>
    <xf numFmtId="164" fontId="41" fillId="16" borderId="75" xfId="20" applyNumberFormat="1" applyFont="1" applyFill="1" applyBorder="1" applyAlignment="1">
      <alignment horizontal="center" vertical="center"/>
      <protection/>
    </xf>
    <xf numFmtId="164" fontId="41" fillId="16" borderId="76" xfId="20" applyNumberFormat="1" applyFont="1" applyFill="1" applyBorder="1" applyAlignment="1">
      <alignment horizontal="center" vertical="center"/>
      <protection/>
    </xf>
    <xf numFmtId="0" fontId="1" fillId="0" borderId="77" xfId="20" applyBorder="1" applyAlignment="1">
      <alignment vertical="center"/>
      <protection/>
    </xf>
    <xf numFmtId="0" fontId="1" fillId="0" borderId="0" xfId="20" applyBorder="1">
      <alignment/>
      <protection/>
    </xf>
    <xf numFmtId="0" fontId="37" fillId="0" borderId="22" xfId="20" applyFont="1" applyBorder="1">
      <alignment/>
      <protection/>
    </xf>
    <xf numFmtId="0" fontId="35" fillId="0" borderId="22" xfId="20" applyNumberFormat="1" applyFont="1" applyBorder="1" applyAlignment="1">
      <alignment horizontal="center" vertical="center" wrapText="1"/>
      <protection/>
    </xf>
    <xf numFmtId="9" fontId="1" fillId="17" borderId="22" xfId="20" applyNumberFormat="1" applyFill="1" applyBorder="1" applyAlignment="1">
      <alignment vertical="center"/>
      <protection/>
    </xf>
    <xf numFmtId="0" fontId="1" fillId="0" borderId="22" xfId="20" applyBorder="1" applyAlignment="1">
      <alignment vertical="center"/>
      <protection/>
    </xf>
    <xf numFmtId="0" fontId="1" fillId="0" borderId="23" xfId="20" applyBorder="1" applyAlignment="1">
      <alignment vertical="center"/>
      <protection/>
    </xf>
    <xf numFmtId="0" fontId="37" fillId="0" borderId="78" xfId="20" applyFont="1" applyBorder="1">
      <alignment/>
      <protection/>
    </xf>
    <xf numFmtId="164" fontId="35" fillId="0" borderId="49" xfId="20" applyNumberFormat="1" applyFont="1" applyBorder="1" applyAlignment="1">
      <alignment horizontal="center" vertical="center" wrapText="1"/>
      <protection/>
    </xf>
    <xf numFmtId="9" fontId="1" fillId="17" borderId="78" xfId="20" applyNumberFormat="1" applyFill="1" applyBorder="1" applyAlignment="1">
      <alignment vertical="center"/>
      <protection/>
    </xf>
    <xf numFmtId="0" fontId="1" fillId="0" borderId="78" xfId="20" applyBorder="1" applyAlignment="1">
      <alignment vertical="center"/>
      <protection/>
    </xf>
    <xf numFmtId="0" fontId="1" fillId="0" borderId="47" xfId="20" applyBorder="1" applyAlignment="1">
      <alignment vertical="center"/>
      <protection/>
    </xf>
    <xf numFmtId="0" fontId="37" fillId="0" borderId="78" xfId="20" applyFont="1" applyBorder="1" applyAlignment="1">
      <alignment wrapText="1"/>
      <protection/>
    </xf>
    <xf numFmtId="0" fontId="37" fillId="0" borderId="1" xfId="20" applyFont="1" applyBorder="1">
      <alignment/>
      <protection/>
    </xf>
    <xf numFmtId="9" fontId="1" fillId="17" borderId="1" xfId="20" applyNumberFormat="1" applyFill="1" applyBorder="1" applyAlignment="1">
      <alignment vertical="center"/>
      <protection/>
    </xf>
    <xf numFmtId="0" fontId="1" fillId="0" borderId="31" xfId="20" applyBorder="1" applyAlignment="1">
      <alignment vertical="center"/>
      <protection/>
    </xf>
    <xf numFmtId="0" fontId="37" fillId="0" borderId="40" xfId="20" applyFont="1" applyBorder="1" applyAlignment="1">
      <alignment wrapText="1"/>
      <protection/>
    </xf>
    <xf numFmtId="9" fontId="1" fillId="17" borderId="40" xfId="20" applyNumberFormat="1" applyFill="1" applyBorder="1" applyAlignment="1">
      <alignment vertical="center"/>
      <protection/>
    </xf>
    <xf numFmtId="0" fontId="1" fillId="0" borderId="27" xfId="20" applyBorder="1" applyAlignment="1">
      <alignment vertical="center"/>
      <protection/>
    </xf>
    <xf numFmtId="164" fontId="35" fillId="0" borderId="26" xfId="20" applyNumberFormat="1" applyFont="1" applyBorder="1" applyAlignment="1">
      <alignment horizontal="center" vertical="center" wrapText="1"/>
      <protection/>
    </xf>
    <xf numFmtId="0" fontId="37" fillId="0" borderId="79" xfId="20" applyFont="1" applyBorder="1">
      <alignment/>
      <protection/>
    </xf>
    <xf numFmtId="164" fontId="35" fillId="0" borderId="80" xfId="20" applyNumberFormat="1" applyFont="1" applyBorder="1" applyAlignment="1">
      <alignment horizontal="center" vertical="center" wrapText="1"/>
      <protection/>
    </xf>
    <xf numFmtId="0" fontId="35" fillId="0" borderId="81" xfId="20" applyFont="1" applyBorder="1" applyAlignment="1">
      <alignment horizontal="center" vertical="center" wrapText="1"/>
      <protection/>
    </xf>
    <xf numFmtId="9" fontId="1" fillId="17" borderId="79" xfId="20" applyNumberFormat="1" applyFill="1" applyBorder="1" applyAlignment="1">
      <alignment vertical="center"/>
      <protection/>
    </xf>
    <xf numFmtId="0" fontId="1" fillId="0" borderId="79" xfId="20" applyBorder="1" applyAlignment="1">
      <alignment vertical="center"/>
      <protection/>
    </xf>
    <xf numFmtId="0" fontId="1" fillId="0" borderId="81" xfId="20" applyBorder="1" applyAlignment="1">
      <alignment vertical="center"/>
      <protection/>
    </xf>
    <xf numFmtId="0" fontId="47" fillId="0" borderId="0" xfId="20" applyFont="1" applyAlignment="1">
      <alignment textRotation="90" wrapText="1"/>
      <protection/>
    </xf>
    <xf numFmtId="0" fontId="1" fillId="0" borderId="0" xfId="20" applyAlignment="1">
      <alignment wrapText="1"/>
      <protection/>
    </xf>
    <xf numFmtId="0" fontId="1" fillId="0" borderId="76" xfId="20" applyBorder="1" applyAlignment="1">
      <alignment wrapText="1"/>
      <protection/>
    </xf>
    <xf numFmtId="0" fontId="1" fillId="0" borderId="0" xfId="20" applyAlignment="1">
      <alignment vertical="center"/>
      <protection/>
    </xf>
    <xf numFmtId="0" fontId="35" fillId="0" borderId="78" xfId="20" applyNumberFormat="1" applyFont="1" applyBorder="1" applyAlignment="1">
      <alignment horizontal="center" vertical="center" wrapText="1"/>
      <protection/>
    </xf>
    <xf numFmtId="0" fontId="35" fillId="0" borderId="23" xfId="20" applyFont="1" applyBorder="1" applyAlignment="1">
      <alignment horizontal="center" vertical="center" wrapText="1"/>
      <protection/>
    </xf>
    <xf numFmtId="0" fontId="37" fillId="0" borderId="1" xfId="20" applyFont="1" applyBorder="1" applyAlignment="1">
      <alignment wrapText="1"/>
      <protection/>
    </xf>
    <xf numFmtId="164" fontId="35" fillId="0" borderId="79" xfId="20" applyNumberFormat="1" applyFont="1" applyBorder="1" applyAlignment="1">
      <alignment horizontal="center" vertical="center" wrapText="1"/>
      <protection/>
    </xf>
    <xf numFmtId="0" fontId="1" fillId="0" borderId="0" xfId="20" applyAlignment="1">
      <alignment horizontal="center"/>
      <protection/>
    </xf>
    <xf numFmtId="0" fontId="1" fillId="0" borderId="82" xfId="20" applyFont="1" applyBorder="1" applyAlignment="1">
      <alignment/>
      <protection/>
    </xf>
    <xf numFmtId="0" fontId="50" fillId="0" borderId="6" xfId="20" applyFont="1" applyBorder="1" applyAlignment="1">
      <alignment horizontal="center"/>
      <protection/>
    </xf>
    <xf numFmtId="0" fontId="1" fillId="0" borderId="83" xfId="20" applyFont="1" applyBorder="1" applyAlignment="1">
      <alignment/>
      <protection/>
    </xf>
    <xf numFmtId="0" fontId="1" fillId="0" borderId="84" xfId="20" applyFont="1" applyBorder="1" applyAlignment="1">
      <alignment/>
      <protection/>
    </xf>
    <xf numFmtId="0" fontId="1" fillId="18" borderId="0" xfId="20" applyFill="1">
      <alignment/>
      <protection/>
    </xf>
    <xf numFmtId="0" fontId="1" fillId="6" borderId="82" xfId="20" applyFill="1" applyBorder="1" applyAlignment="1">
      <alignment horizontal="center"/>
      <protection/>
    </xf>
    <xf numFmtId="0" fontId="37" fillId="0" borderId="85" xfId="20" applyFont="1" applyBorder="1" applyAlignment="1">
      <alignment horizontal="center" wrapText="1"/>
      <protection/>
    </xf>
    <xf numFmtId="0" fontId="37" fillId="0" borderId="85" xfId="20" applyFont="1" applyBorder="1" applyAlignment="1">
      <alignment wrapText="1"/>
      <protection/>
    </xf>
    <xf numFmtId="0" fontId="37" fillId="0" borderId="86" xfId="20" applyFont="1" applyBorder="1" applyAlignment="1">
      <alignment wrapText="1"/>
      <protection/>
    </xf>
    <xf numFmtId="0" fontId="59" fillId="0" borderId="49" xfId="20" applyFont="1" applyBorder="1" applyAlignment="1">
      <alignment horizontal="center"/>
      <protection/>
    </xf>
    <xf numFmtId="0" fontId="1" fillId="0" borderId="87" xfId="20" applyBorder="1">
      <alignment/>
      <protection/>
    </xf>
    <xf numFmtId="0" fontId="1" fillId="6" borderId="83" xfId="20" applyFont="1" applyFill="1" applyBorder="1" applyAlignment="1">
      <alignment horizontal="center"/>
      <protection/>
    </xf>
    <xf numFmtId="0" fontId="37" fillId="0" borderId="1" xfId="20" applyFont="1" applyBorder="1" applyAlignment="1">
      <alignment horizontal="center" wrapText="1"/>
      <protection/>
    </xf>
    <xf numFmtId="0" fontId="37" fillId="0" borderId="26" xfId="20" applyFont="1" applyBorder="1" applyAlignment="1">
      <alignment wrapText="1"/>
      <protection/>
    </xf>
    <xf numFmtId="0" fontId="59" fillId="0" borderId="26" xfId="20" applyFont="1" applyBorder="1" applyAlignment="1">
      <alignment horizontal="center"/>
      <protection/>
    </xf>
    <xf numFmtId="0" fontId="1" fillId="0" borderId="45" xfId="20" applyBorder="1">
      <alignment/>
      <protection/>
    </xf>
    <xf numFmtId="0" fontId="37" fillId="0" borderId="1" xfId="20" applyFont="1" applyBorder="1" applyAlignment="1">
      <alignment horizontal="center" vertical="center" wrapText="1"/>
      <protection/>
    </xf>
    <xf numFmtId="0" fontId="37" fillId="0" borderId="1" xfId="20" applyFont="1" applyBorder="1" applyAlignment="1">
      <alignment vertical="center" wrapText="1"/>
      <protection/>
    </xf>
    <xf numFmtId="0" fontId="37" fillId="0" borderId="26" xfId="20" applyFont="1" applyBorder="1" applyAlignment="1">
      <alignment vertical="center" wrapText="1"/>
      <protection/>
    </xf>
    <xf numFmtId="0" fontId="1" fillId="8" borderId="83" xfId="20" applyFill="1" applyBorder="1" applyAlignment="1">
      <alignment horizontal="center"/>
      <protection/>
    </xf>
    <xf numFmtId="0" fontId="37" fillId="0" borderId="1" xfId="20" applyFont="1" applyBorder="1" applyAlignment="1">
      <alignment horizontal="left" wrapText="1"/>
      <protection/>
    </xf>
    <xf numFmtId="0" fontId="37" fillId="0" borderId="26" xfId="20" applyFont="1" applyBorder="1" applyAlignment="1">
      <alignment horizontal="left" wrapText="1"/>
      <protection/>
    </xf>
    <xf numFmtId="0" fontId="1" fillId="12" borderId="83" xfId="20" applyFill="1" applyBorder="1" applyAlignment="1">
      <alignment horizontal="center"/>
      <protection/>
    </xf>
    <xf numFmtId="0" fontId="22" fillId="0" borderId="45" xfId="20" applyFont="1" applyBorder="1">
      <alignment/>
      <protection/>
    </xf>
    <xf numFmtId="0" fontId="59" fillId="0" borderId="26" xfId="20" applyFont="1" applyFill="1" applyBorder="1" applyAlignment="1">
      <alignment horizontal="center"/>
      <protection/>
    </xf>
    <xf numFmtId="0" fontId="1" fillId="12" borderId="83" xfId="20" applyFont="1" applyFill="1" applyBorder="1" applyAlignment="1">
      <alignment horizontal="center"/>
      <protection/>
    </xf>
    <xf numFmtId="0" fontId="1" fillId="12" borderId="10" xfId="20" applyFill="1" applyBorder="1" applyAlignment="1">
      <alignment horizontal="center"/>
      <protection/>
    </xf>
    <xf numFmtId="0" fontId="37" fillId="0" borderId="40" xfId="20" applyFont="1" applyBorder="1" applyAlignment="1">
      <alignment horizontal="center" wrapText="1"/>
      <protection/>
    </xf>
    <xf numFmtId="0" fontId="37" fillId="0" borderId="40" xfId="20" applyFont="1" applyBorder="1" applyAlignment="1">
      <alignment horizontal="left" wrapText="1"/>
      <protection/>
    </xf>
    <xf numFmtId="0" fontId="37" fillId="0" borderId="41" xfId="20" applyFont="1" applyBorder="1" applyAlignment="1">
      <alignment horizontal="left" wrapText="1"/>
      <protection/>
    </xf>
    <xf numFmtId="0" fontId="59" fillId="0" borderId="41" xfId="20" applyFont="1" applyBorder="1" applyAlignment="1">
      <alignment horizontal="center"/>
      <protection/>
    </xf>
    <xf numFmtId="0" fontId="1" fillId="12" borderId="1" xfId="20" applyFill="1" applyBorder="1" applyAlignment="1">
      <alignment horizontal="center"/>
      <protection/>
    </xf>
    <xf numFmtId="0" fontId="1" fillId="0" borderId="88" xfId="20" applyBorder="1">
      <alignment/>
      <protection/>
    </xf>
    <xf numFmtId="0" fontId="1" fillId="12" borderId="1" xfId="20" applyFont="1" applyFill="1" applyBorder="1" applyAlignment="1">
      <alignment horizontal="center"/>
      <protection/>
    </xf>
    <xf numFmtId="0" fontId="37" fillId="0" borderId="89" xfId="20" applyFont="1" applyBorder="1" applyAlignment="1">
      <alignment horizontal="left" wrapText="1"/>
      <protection/>
    </xf>
    <xf numFmtId="0" fontId="59" fillId="0" borderId="89" xfId="20" applyFont="1" applyBorder="1" applyAlignment="1">
      <alignment horizontal="center"/>
      <protection/>
    </xf>
    <xf numFmtId="0" fontId="1" fillId="0" borderId="90" xfId="20" applyBorder="1">
      <alignment/>
      <protection/>
    </xf>
    <xf numFmtId="0" fontId="37" fillId="0" borderId="0" xfId="20" applyFont="1" applyBorder="1" applyAlignment="1">
      <alignment horizontal="center" wrapText="1"/>
      <protection/>
    </xf>
    <xf numFmtId="0" fontId="37" fillId="0" borderId="0" xfId="20" applyFont="1" applyBorder="1" applyAlignment="1">
      <alignment horizontal="left" wrapText="1"/>
      <protection/>
    </xf>
    <xf numFmtId="0" fontId="59" fillId="0" borderId="0" xfId="20" applyFont="1" applyBorder="1" applyAlignment="1">
      <alignment horizontal="center"/>
      <protection/>
    </xf>
    <xf numFmtId="0" fontId="1" fillId="0" borderId="0" xfId="20" applyFont="1">
      <alignment/>
      <protection/>
    </xf>
    <xf numFmtId="14" fontId="0" fillId="0" borderId="0" xfId="0" applyNumberFormat="1" applyBorder="1" applyAlignment="1">
      <alignment wrapText="1"/>
    </xf>
    <xf numFmtId="14" fontId="0" fillId="0" borderId="0" xfId="0" applyNumberFormat="1" applyBorder="1"/>
    <xf numFmtId="0" fontId="0" fillId="0" borderId="0" xfId="0" applyBorder="1" applyAlignment="1" applyProtection="1">
      <alignment wrapText="1"/>
      <protection locked="0"/>
    </xf>
    <xf numFmtId="0" fontId="9" fillId="0" borderId="0" xfId="0" applyFont="1" applyBorder="1" applyAlignment="1" applyProtection="1">
      <alignment wrapText="1"/>
      <protection locked="0"/>
    </xf>
    <xf numFmtId="0" fontId="13" fillId="0" borderId="0" xfId="0" applyFont="1" applyBorder="1" applyAlignment="1" applyProtection="1">
      <alignment wrapText="1"/>
      <protection locked="0"/>
    </xf>
    <xf numFmtId="0" fontId="14" fillId="0" borderId="0" xfId="0" applyFont="1" applyBorder="1" applyAlignment="1">
      <alignment horizontal="center" wrapText="1"/>
    </xf>
    <xf numFmtId="0" fontId="0" fillId="0" borderId="0" xfId="0" applyBorder="1" applyProtection="1">
      <protection locked="0"/>
    </xf>
    <xf numFmtId="0" fontId="0" fillId="0" borderId="33" xfId="0" applyBorder="1" applyAlignment="1" applyProtection="1">
      <alignment wrapText="1"/>
      <protection locked="0"/>
    </xf>
    <xf numFmtId="0" fontId="9" fillId="0" borderId="33" xfId="0" applyFont="1" applyBorder="1" applyAlignment="1" applyProtection="1">
      <alignment wrapText="1"/>
      <protection locked="0"/>
    </xf>
    <xf numFmtId="0" fontId="60" fillId="0" borderId="0" xfId="0" applyFont="1" applyBorder="1" applyAlignment="1" applyProtection="1">
      <alignment horizontal="right" vertical="top" wrapText="1"/>
      <protection locked="0"/>
    </xf>
    <xf numFmtId="0" fontId="61" fillId="0" borderId="0" xfId="0" applyFont="1" applyBorder="1" applyAlignment="1" applyProtection="1">
      <alignment wrapText="1"/>
      <protection locked="0"/>
    </xf>
    <xf numFmtId="0" fontId="63" fillId="0" borderId="0" xfId="0" applyFont="1" applyAlignment="1">
      <alignment horizontal="right" wrapText="1"/>
    </xf>
    <xf numFmtId="0" fontId="11" fillId="0" borderId="0" xfId="0" applyFont="1" applyBorder="1" applyAlignment="1" applyProtection="1">
      <alignment horizontal="left"/>
      <protection locked="0"/>
    </xf>
    <xf numFmtId="0" fontId="17" fillId="0" borderId="0" xfId="0" applyFont="1" applyBorder="1" applyAlignment="1">
      <alignment/>
    </xf>
    <xf numFmtId="0" fontId="12" fillId="0" borderId="0" xfId="0" applyFont="1" applyBorder="1" applyAlignment="1">
      <alignment/>
    </xf>
    <xf numFmtId="0" fontId="12" fillId="0" borderId="0" xfId="0" applyFont="1" applyBorder="1" applyAlignment="1">
      <alignment horizontal="center"/>
    </xf>
    <xf numFmtId="0" fontId="11" fillId="0" borderId="0" xfId="0" applyFont="1" applyBorder="1" applyAlignment="1" applyProtection="1">
      <alignment vertical="top" wrapText="1"/>
      <protection locked="0"/>
    </xf>
    <xf numFmtId="164" fontId="62" fillId="0" borderId="0" xfId="0" applyNumberFormat="1" applyFont="1" applyAlignment="1">
      <alignment wrapText="1"/>
    </xf>
    <xf numFmtId="0" fontId="16" fillId="19" borderId="91" xfId="0" applyFont="1" applyFill="1" applyBorder="1" applyAlignment="1">
      <alignment horizontal="center" vertical="center" wrapText="1"/>
    </xf>
    <xf numFmtId="0" fontId="16" fillId="19" borderId="75" xfId="0" applyFont="1" applyFill="1" applyBorder="1" applyAlignment="1">
      <alignment horizontal="center" vertical="center" wrapText="1"/>
    </xf>
    <xf numFmtId="0" fontId="16" fillId="19" borderId="92" xfId="0" applyFont="1" applyFill="1" applyBorder="1" applyAlignment="1">
      <alignment horizontal="center" vertical="center" wrapText="1"/>
    </xf>
    <xf numFmtId="164" fontId="14" fillId="0" borderId="93" xfId="0" applyNumberFormat="1" applyFont="1" applyBorder="1" applyAlignment="1">
      <alignment horizontal="center" wrapText="1"/>
    </xf>
    <xf numFmtId="164" fontId="14" fillId="0" borderId="11" xfId="0" applyNumberFormat="1" applyFont="1" applyBorder="1" applyAlignment="1">
      <alignment horizontal="center" wrapText="1"/>
    </xf>
    <xf numFmtId="164" fontId="13" fillId="0" borderId="78" xfId="0" applyNumberFormat="1" applyFont="1" applyBorder="1" applyAlignment="1" applyProtection="1">
      <alignment horizontal="center" wrapText="1"/>
      <protection locked="0"/>
    </xf>
    <xf numFmtId="164" fontId="13" fillId="0" borderId="1" xfId="0" applyNumberFormat="1" applyFont="1" applyBorder="1" applyAlignment="1" applyProtection="1">
      <alignment horizontal="center" wrapText="1"/>
      <protection locked="0"/>
    </xf>
    <xf numFmtId="164" fontId="13" fillId="0" borderId="26" xfId="0" applyNumberFormat="1" applyFont="1" applyBorder="1" applyAlignment="1" applyProtection="1">
      <alignment horizontal="center" wrapText="1"/>
      <protection locked="0"/>
    </xf>
    <xf numFmtId="164" fontId="13" fillId="0" borderId="89" xfId="0" applyNumberFormat="1" applyFont="1" applyBorder="1" applyAlignment="1" applyProtection="1">
      <alignment horizontal="center" wrapText="1"/>
      <protection locked="0"/>
    </xf>
    <xf numFmtId="9" fontId="13" fillId="0" borderId="94" xfId="0" applyNumberFormat="1" applyFont="1" applyBorder="1" applyAlignment="1" applyProtection="1">
      <alignment horizontal="center" wrapText="1"/>
      <protection locked="0"/>
    </xf>
    <xf numFmtId="9" fontId="13" fillId="0" borderId="83" xfId="0" applyNumberFormat="1" applyFont="1" applyBorder="1" applyAlignment="1" applyProtection="1">
      <alignment horizontal="center" wrapText="1"/>
      <protection locked="0"/>
    </xf>
    <xf numFmtId="9" fontId="13" fillId="0" borderId="84" xfId="0" applyNumberFormat="1" applyFont="1" applyBorder="1" applyAlignment="1" applyProtection="1">
      <alignment horizontal="center" wrapText="1"/>
      <protection locked="0"/>
    </xf>
    <xf numFmtId="0" fontId="65" fillId="0" borderId="0" xfId="0" applyFont="1" applyBorder="1" applyAlignment="1" applyProtection="1">
      <alignment horizontal="right" vertical="top" wrapText="1"/>
      <protection locked="0"/>
    </xf>
    <xf numFmtId="0" fontId="1" fillId="0" borderId="95" xfId="20" applyBorder="1" applyAlignment="1">
      <alignment/>
      <protection/>
    </xf>
    <xf numFmtId="0" fontId="38" fillId="0" borderId="26" xfId="20" applyNumberFormat="1" applyFont="1" applyFill="1" applyBorder="1" applyAlignment="1">
      <alignment horizontal="center" vertical="center" wrapText="1"/>
      <protection/>
    </xf>
    <xf numFmtId="0" fontId="18" fillId="0" borderId="0" xfId="20" applyFont="1" applyBorder="1" applyAlignment="1">
      <alignment horizontal="center"/>
      <protection/>
    </xf>
    <xf numFmtId="0" fontId="19" fillId="0" borderId="54" xfId="20" applyFont="1" applyBorder="1" applyAlignment="1">
      <alignment/>
      <protection/>
    </xf>
    <xf numFmtId="0" fontId="1" fillId="0" borderId="25" xfId="20" applyBorder="1" applyAlignment="1">
      <alignment vertical="center"/>
      <protection/>
    </xf>
    <xf numFmtId="0" fontId="1" fillId="0" borderId="46" xfId="20" applyBorder="1" applyAlignment="1">
      <alignment vertical="center"/>
      <protection/>
    </xf>
    <xf numFmtId="0" fontId="1" fillId="0" borderId="96" xfId="20" applyBorder="1" applyAlignment="1">
      <alignment vertical="center"/>
      <protection/>
    </xf>
    <xf numFmtId="0" fontId="27" fillId="7" borderId="97" xfId="20" applyFont="1" applyFill="1" applyBorder="1" applyAlignment="1">
      <alignment horizontal="center" wrapText="1"/>
      <protection/>
    </xf>
    <xf numFmtId="0" fontId="1" fillId="6" borderId="98" xfId="20" applyFill="1" applyBorder="1" applyAlignment="1">
      <alignment horizontal="left" wrapText="1"/>
      <protection/>
    </xf>
    <xf numFmtId="164" fontId="35" fillId="0" borderId="99" xfId="20" applyNumberFormat="1" applyFont="1" applyBorder="1" applyAlignment="1">
      <alignment horizontal="center" vertical="center" wrapText="1"/>
      <protection/>
    </xf>
    <xf numFmtId="164" fontId="37" fillId="6" borderId="97" xfId="21" applyNumberFormat="1" applyFont="1" applyFill="1" applyBorder="1" applyAlignment="1">
      <alignment horizontal="center" vertical="center" wrapText="1"/>
    </xf>
    <xf numFmtId="164" fontId="35" fillId="0" borderId="100" xfId="20" applyNumberFormat="1" applyFont="1" applyBorder="1" applyAlignment="1">
      <alignment horizontal="center" vertical="center" wrapText="1"/>
      <protection/>
    </xf>
    <xf numFmtId="164" fontId="37" fillId="8" borderId="97" xfId="21" applyNumberFormat="1" applyFont="1" applyFill="1" applyBorder="1" applyAlignment="1">
      <alignment horizontal="center" vertical="center" wrapText="1"/>
    </xf>
    <xf numFmtId="165" fontId="35" fillId="0" borderId="99" xfId="20" applyNumberFormat="1" applyFont="1" applyFill="1" applyBorder="1" applyAlignment="1">
      <alignment horizontal="center" vertical="center" wrapText="1"/>
      <protection/>
    </xf>
    <xf numFmtId="164" fontId="35" fillId="0" borderId="101" xfId="20" applyNumberFormat="1" applyFont="1" applyFill="1" applyBorder="1" applyAlignment="1">
      <alignment horizontal="center" vertical="center" wrapText="1"/>
      <protection/>
    </xf>
    <xf numFmtId="164" fontId="35" fillId="0" borderId="99" xfId="20" applyNumberFormat="1" applyFont="1" applyFill="1" applyBorder="1" applyAlignment="1">
      <alignment horizontal="center" vertical="center" wrapText="1"/>
      <protection/>
    </xf>
    <xf numFmtId="164" fontId="27" fillId="0" borderId="99" xfId="20" applyNumberFormat="1" applyFont="1" applyFill="1" applyBorder="1" applyAlignment="1">
      <alignment horizontal="center" vertical="center" wrapText="1"/>
      <protection/>
    </xf>
    <xf numFmtId="165" fontId="35" fillId="0" borderId="99" xfId="20" applyNumberFormat="1" applyFont="1" applyBorder="1" applyAlignment="1">
      <alignment horizontal="center" vertical="center" wrapText="1"/>
      <protection/>
    </xf>
    <xf numFmtId="165" fontId="35" fillId="0" borderId="100" xfId="20" applyNumberFormat="1" applyFont="1" applyBorder="1" applyAlignment="1">
      <alignment horizontal="center" vertical="center" wrapText="1"/>
      <protection/>
    </xf>
    <xf numFmtId="165" fontId="35" fillId="14" borderId="102" xfId="20" applyNumberFormat="1" applyFont="1" applyFill="1" applyBorder="1" applyAlignment="1">
      <alignment horizontal="center" vertical="center" wrapText="1"/>
      <protection/>
    </xf>
    <xf numFmtId="165" fontId="35" fillId="0" borderId="103" xfId="20" applyNumberFormat="1" applyFont="1" applyBorder="1" applyAlignment="1">
      <alignment horizontal="center" vertical="center" wrapText="1"/>
      <protection/>
    </xf>
    <xf numFmtId="164" fontId="35" fillId="12" borderId="104" xfId="20" applyNumberFormat="1" applyFont="1" applyFill="1" applyBorder="1" applyAlignment="1">
      <alignment horizontal="center" vertical="center" wrapText="1"/>
      <protection/>
    </xf>
    <xf numFmtId="164" fontId="46" fillId="16" borderId="105" xfId="20" applyNumberFormat="1" applyFont="1" applyFill="1" applyBorder="1" applyAlignment="1">
      <alignment horizontal="center" vertical="center" wrapText="1"/>
      <protection/>
    </xf>
    <xf numFmtId="9" fontId="1" fillId="17" borderId="98" xfId="20" applyNumberFormat="1" applyFill="1" applyBorder="1" applyAlignment="1">
      <alignment vertical="center"/>
      <protection/>
    </xf>
    <xf numFmtId="9" fontId="1" fillId="17" borderId="101" xfId="20" applyNumberFormat="1" applyFill="1" applyBorder="1" applyAlignment="1">
      <alignment vertical="center"/>
      <protection/>
    </xf>
    <xf numFmtId="9" fontId="1" fillId="17" borderId="99" xfId="20" applyNumberFormat="1" applyFill="1" applyBorder="1" applyAlignment="1">
      <alignment vertical="center"/>
      <protection/>
    </xf>
    <xf numFmtId="9" fontId="1" fillId="17" borderId="100" xfId="20" applyNumberFormat="1" applyFill="1" applyBorder="1" applyAlignment="1">
      <alignment vertical="center"/>
      <protection/>
    </xf>
    <xf numFmtId="9" fontId="1" fillId="17" borderId="106" xfId="20" applyNumberFormat="1" applyFill="1" applyBorder="1" applyAlignment="1">
      <alignment vertical="center"/>
      <protection/>
    </xf>
    <xf numFmtId="0" fontId="1" fillId="0" borderId="0" xfId="20" applyBorder="1" applyAlignment="1">
      <alignment vertical="center"/>
      <protection/>
    </xf>
    <xf numFmtId="164" fontId="27" fillId="8" borderId="48" xfId="20" applyNumberFormat="1" applyFont="1" applyFill="1" applyBorder="1" applyAlignment="1">
      <alignment horizontal="center" vertical="center" wrapText="1"/>
      <protection/>
    </xf>
    <xf numFmtId="164" fontId="27" fillId="8" borderId="101" xfId="20" applyNumberFormat="1" applyFont="1" applyFill="1" applyBorder="1" applyAlignment="1">
      <alignment horizontal="center" vertical="center" wrapText="1"/>
      <protection/>
    </xf>
    <xf numFmtId="164" fontId="27" fillId="12" borderId="24" xfId="20" applyNumberFormat="1" applyFont="1" applyFill="1" applyBorder="1" applyAlignment="1">
      <alignment horizontal="center" vertical="center" wrapText="1"/>
      <protection/>
    </xf>
    <xf numFmtId="164" fontId="27" fillId="12" borderId="98" xfId="20" applyNumberFormat="1" applyFont="1" applyFill="1" applyBorder="1" applyAlignment="1">
      <alignment horizontal="center" vertical="center" wrapText="1"/>
      <protection/>
    </xf>
    <xf numFmtId="0" fontId="34" fillId="20" borderId="30" xfId="20" applyFont="1" applyFill="1" applyBorder="1" applyAlignment="1">
      <alignment horizontal="center" wrapText="1"/>
      <protection/>
    </xf>
    <xf numFmtId="0" fontId="34" fillId="20" borderId="37" xfId="20" applyFont="1" applyFill="1" applyBorder="1" applyAlignment="1">
      <alignment horizontal="center" vertical="center" wrapText="1"/>
      <protection/>
    </xf>
    <xf numFmtId="0" fontId="27" fillId="15" borderId="13" xfId="20" applyFont="1" applyFill="1" applyBorder="1" applyAlignment="1">
      <alignment horizontal="center" wrapText="1"/>
      <protection/>
    </xf>
    <xf numFmtId="164" fontId="38" fillId="0" borderId="55" xfId="20" applyNumberFormat="1" applyFont="1" applyFill="1" applyBorder="1" applyAlignment="1">
      <alignment horizontal="center" vertical="center" wrapText="1"/>
      <protection/>
    </xf>
    <xf numFmtId="165" fontId="35" fillId="0" borderId="56" xfId="20" applyNumberFormat="1" applyFont="1" applyBorder="1" applyAlignment="1">
      <alignment horizontal="center" vertical="center" wrapText="1"/>
      <protection/>
    </xf>
    <xf numFmtId="165" fontId="35" fillId="0" borderId="102" xfId="20" applyNumberFormat="1" applyFont="1" applyBorder="1" applyAlignment="1">
      <alignment horizontal="center" vertical="center" wrapText="1"/>
      <protection/>
    </xf>
    <xf numFmtId="0" fontId="1" fillId="0" borderId="3" xfId="20" applyBorder="1" applyAlignment="1">
      <alignment vertical="center"/>
      <protection/>
    </xf>
    <xf numFmtId="0" fontId="1" fillId="0" borderId="57" xfId="20" applyBorder="1" applyAlignment="1">
      <alignment vertical="center"/>
      <protection/>
    </xf>
    <xf numFmtId="0" fontId="1" fillId="0" borderId="55" xfId="20" applyBorder="1" applyAlignment="1">
      <alignment vertical="center"/>
      <protection/>
    </xf>
    <xf numFmtId="0" fontId="1" fillId="0" borderId="107" xfId="20" applyFont="1" applyBorder="1" applyAlignment="1">
      <alignment horizontal="center" vertical="center"/>
      <protection/>
    </xf>
    <xf numFmtId="0" fontId="1" fillId="0" borderId="108" xfId="20" applyBorder="1" applyAlignment="1">
      <alignment horizontal="center" vertical="center"/>
      <protection/>
    </xf>
    <xf numFmtId="0" fontId="1" fillId="0" borderId="109" xfId="20" applyBorder="1" applyAlignment="1">
      <alignment horizontal="center" vertical="center"/>
      <protection/>
    </xf>
    <xf numFmtId="0" fontId="43" fillId="15" borderId="2" xfId="20" applyFont="1" applyFill="1" applyBorder="1" applyAlignment="1">
      <alignment horizontal="center" vertical="center"/>
      <protection/>
    </xf>
    <xf numFmtId="0" fontId="1" fillId="20" borderId="83" xfId="20" applyFont="1" applyFill="1" applyBorder="1" applyAlignment="1">
      <alignment horizontal="center"/>
      <protection/>
    </xf>
    <xf numFmtId="0" fontId="1" fillId="20" borderId="83" xfId="20" applyFill="1" applyBorder="1" applyAlignment="1">
      <alignment horizontal="center"/>
      <protection/>
    </xf>
    <xf numFmtId="0" fontId="1" fillId="18" borderId="83" xfId="20" applyFill="1" applyBorder="1" applyAlignment="1">
      <alignment horizontal="center"/>
      <protection/>
    </xf>
    <xf numFmtId="0" fontId="37" fillId="18" borderId="1" xfId="20" applyFont="1" applyFill="1" applyBorder="1" applyAlignment="1">
      <alignment horizontal="center" wrapText="1"/>
      <protection/>
    </xf>
    <xf numFmtId="0" fontId="37" fillId="18" borderId="1" xfId="20" applyFont="1" applyFill="1" applyBorder="1" applyAlignment="1">
      <alignment wrapText="1"/>
      <protection/>
    </xf>
    <xf numFmtId="0" fontId="37" fillId="18" borderId="26" xfId="20" applyFont="1" applyFill="1" applyBorder="1" applyAlignment="1">
      <alignment wrapText="1"/>
      <protection/>
    </xf>
    <xf numFmtId="0" fontId="59" fillId="18" borderId="26" xfId="20" applyFont="1" applyFill="1" applyBorder="1" applyAlignment="1">
      <alignment horizontal="center"/>
      <protection/>
    </xf>
    <xf numFmtId="0" fontId="1" fillId="18" borderId="45" xfId="20" applyFill="1" applyBorder="1">
      <alignment/>
      <protection/>
    </xf>
    <xf numFmtId="0" fontId="1" fillId="18" borderId="83" xfId="20" applyFont="1" applyFill="1" applyBorder="1" applyAlignment="1">
      <alignment horizontal="center"/>
      <protection/>
    </xf>
    <xf numFmtId="0" fontId="22" fillId="18" borderId="29" xfId="20" applyFont="1" applyFill="1" applyBorder="1" applyAlignment="1">
      <alignment horizontal="left"/>
      <protection/>
    </xf>
    <xf numFmtId="0" fontId="1" fillId="18" borderId="1" xfId="20" applyFill="1" applyBorder="1" applyAlignment="1">
      <alignment/>
      <protection/>
    </xf>
    <xf numFmtId="0" fontId="22" fillId="0" borderId="108" xfId="20" applyFont="1" applyBorder="1" applyAlignment="1">
      <alignment horizontal="left"/>
      <protection/>
    </xf>
    <xf numFmtId="0" fontId="49" fillId="0" borderId="110" xfId="20" applyFont="1" applyBorder="1" applyAlignment="1">
      <alignment horizontal="center"/>
      <protection/>
    </xf>
    <xf numFmtId="0" fontId="49" fillId="0" borderId="33" xfId="20" applyFont="1" applyBorder="1" applyAlignment="1">
      <alignment/>
      <protection/>
    </xf>
    <xf numFmtId="0" fontId="1" fillId="0" borderId="111" xfId="20" applyBorder="1" applyAlignment="1">
      <alignment/>
      <protection/>
    </xf>
    <xf numFmtId="0" fontId="49" fillId="0" borderId="54" xfId="20" applyFont="1" applyBorder="1" applyAlignment="1">
      <alignment horizontal="center"/>
      <protection/>
    </xf>
    <xf numFmtId="0" fontId="49" fillId="0" borderId="0" xfId="20" applyFont="1" applyBorder="1" applyAlignment="1">
      <alignment/>
      <protection/>
    </xf>
    <xf numFmtId="0" fontId="1" fillId="0" borderId="95" xfId="20" applyBorder="1" applyAlignment="1">
      <alignment/>
      <protection/>
    </xf>
    <xf numFmtId="0" fontId="49" fillId="0" borderId="108" xfId="20" applyFont="1" applyBorder="1" applyAlignment="1">
      <alignment/>
      <protection/>
    </xf>
    <xf numFmtId="0" fontId="1" fillId="0" borderId="112" xfId="20" applyBorder="1" applyAlignment="1">
      <alignment/>
      <protection/>
    </xf>
    <xf numFmtId="0" fontId="22" fillId="18" borderId="46" xfId="20" applyFont="1" applyFill="1" applyBorder="1" applyAlignment="1">
      <alignment horizontal="left"/>
      <protection/>
    </xf>
    <xf numFmtId="0" fontId="1" fillId="18" borderId="78" xfId="20" applyFill="1" applyBorder="1" applyAlignment="1">
      <alignment/>
      <protection/>
    </xf>
    <xf numFmtId="0" fontId="1" fillId="18" borderId="29" xfId="20" applyFont="1" applyFill="1" applyBorder="1" applyAlignment="1">
      <alignment horizontal="left"/>
      <protection/>
    </xf>
    <xf numFmtId="0" fontId="1" fillId="6" borderId="113" xfId="20" applyFill="1" applyBorder="1" applyAlignment="1">
      <alignment horizontal="center"/>
      <protection/>
    </xf>
    <xf numFmtId="0" fontId="1" fillId="6" borderId="78" xfId="20" applyFill="1" applyBorder="1" applyAlignment="1">
      <alignment/>
      <protection/>
    </xf>
    <xf numFmtId="0" fontId="51" fillId="0" borderId="78" xfId="20" applyFont="1" applyBorder="1" applyAlignment="1">
      <alignment/>
      <protection/>
    </xf>
    <xf numFmtId="0" fontId="51" fillId="0" borderId="49" xfId="20" applyFont="1" applyBorder="1" applyAlignment="1">
      <alignment/>
      <protection/>
    </xf>
    <xf numFmtId="0" fontId="51" fillId="0" borderId="93" xfId="20" applyFont="1" applyBorder="1" applyAlignment="1">
      <alignment/>
      <protection/>
    </xf>
    <xf numFmtId="0" fontId="1" fillId="8" borderId="83" xfId="20" applyFill="1" applyBorder="1" applyAlignment="1">
      <alignment horizontal="center"/>
      <protection/>
    </xf>
    <xf numFmtId="0" fontId="1" fillId="8" borderId="1" xfId="20" applyFill="1" applyBorder="1" applyAlignment="1">
      <alignment/>
      <protection/>
    </xf>
    <xf numFmtId="0" fontId="52" fillId="0" borderId="1" xfId="20" applyFont="1" applyBorder="1" applyAlignment="1">
      <alignment/>
      <protection/>
    </xf>
    <xf numFmtId="0" fontId="52" fillId="0" borderId="26" xfId="20" applyFont="1" applyBorder="1" applyAlignment="1">
      <alignment/>
      <protection/>
    </xf>
    <xf numFmtId="0" fontId="52" fillId="0" borderId="8" xfId="20" applyFont="1" applyBorder="1" applyAlignment="1">
      <alignment/>
      <protection/>
    </xf>
    <xf numFmtId="0" fontId="58" fillId="18" borderId="54" xfId="20" applyFont="1" applyFill="1" applyBorder="1" applyAlignment="1">
      <alignment horizontal="center"/>
      <protection/>
    </xf>
    <xf numFmtId="0" fontId="1" fillId="0" borderId="0" xfId="20" applyFont="1" applyFill="1" applyBorder="1" applyAlignment="1">
      <alignment horizontal="left" vertical="top" wrapText="1"/>
      <protection/>
    </xf>
    <xf numFmtId="0" fontId="1" fillId="0" borderId="0" xfId="20" applyFont="1" applyAlignment="1">
      <alignment horizontal="left" vertical="top"/>
      <protection/>
    </xf>
    <xf numFmtId="0" fontId="1" fillId="0" borderId="0" xfId="20" applyAlignment="1">
      <alignment horizontal="left" vertical="top"/>
      <protection/>
    </xf>
    <xf numFmtId="0" fontId="1" fillId="12" borderId="84" xfId="20" applyFill="1" applyBorder="1" applyAlignment="1">
      <alignment horizontal="center"/>
      <protection/>
    </xf>
    <xf numFmtId="0" fontId="1" fillId="12" borderId="114" xfId="20" applyFill="1" applyBorder="1" applyAlignment="1">
      <alignment/>
      <protection/>
    </xf>
    <xf numFmtId="0" fontId="53" fillId="0" borderId="114" xfId="20" applyFont="1" applyBorder="1" applyAlignment="1">
      <alignment/>
      <protection/>
    </xf>
    <xf numFmtId="0" fontId="53" fillId="0" borderId="89" xfId="20" applyFont="1" applyBorder="1" applyAlignment="1">
      <alignment/>
      <protection/>
    </xf>
    <xf numFmtId="0" fontId="53" fillId="0" borderId="115" xfId="20" applyFont="1" applyBorder="1" applyAlignment="1">
      <alignment/>
      <protection/>
    </xf>
    <xf numFmtId="0" fontId="54" fillId="21" borderId="95" xfId="20" applyFont="1" applyFill="1" applyBorder="1" applyAlignment="1">
      <alignment horizontal="center" textRotation="90" wrapText="1"/>
      <protection/>
    </xf>
    <xf numFmtId="0" fontId="54" fillId="18" borderId="116" xfId="20" applyFont="1" applyFill="1" applyBorder="1" applyAlignment="1">
      <alignment horizontal="center" vertical="center"/>
      <protection/>
    </xf>
    <xf numFmtId="0" fontId="1" fillId="0" borderId="117" xfId="20" applyBorder="1" applyAlignment="1">
      <alignment horizontal="center" vertical="center"/>
      <protection/>
    </xf>
    <xf numFmtId="0" fontId="54" fillId="18" borderId="118" xfId="20" applyFont="1" applyFill="1" applyBorder="1" applyAlignment="1">
      <alignment horizontal="center" vertical="center"/>
      <protection/>
    </xf>
    <xf numFmtId="0" fontId="1" fillId="0" borderId="119" xfId="20" applyBorder="1" applyAlignment="1">
      <alignment horizontal="center" vertical="center"/>
      <protection/>
    </xf>
    <xf numFmtId="0" fontId="54" fillId="18" borderId="120" xfId="20" applyFont="1" applyFill="1" applyBorder="1" applyAlignment="1">
      <alignment horizontal="center" wrapText="1"/>
      <protection/>
    </xf>
    <xf numFmtId="0" fontId="54" fillId="18" borderId="121" xfId="20" applyFont="1" applyFill="1" applyBorder="1" applyAlignment="1">
      <alignment horizontal="center" wrapText="1"/>
      <protection/>
    </xf>
    <xf numFmtId="0" fontId="56" fillId="18" borderId="122" xfId="20" applyFont="1" applyFill="1" applyBorder="1" applyAlignment="1">
      <alignment horizontal="center" vertical="center" wrapText="1"/>
      <protection/>
    </xf>
    <xf numFmtId="0" fontId="56" fillId="18" borderId="123" xfId="20" applyFont="1" applyFill="1" applyBorder="1" applyAlignment="1">
      <alignment horizontal="center" vertical="center" wrapText="1"/>
      <protection/>
    </xf>
    <xf numFmtId="0" fontId="18" fillId="0" borderId="108" xfId="20" applyFont="1" applyBorder="1" applyAlignment="1">
      <alignment horizontal="center"/>
      <protection/>
    </xf>
    <xf numFmtId="0" fontId="19" fillId="0" borderId="82" xfId="20" applyFont="1" applyBorder="1" applyAlignment="1">
      <alignment/>
      <protection/>
    </xf>
    <xf numFmtId="0" fontId="19" fillId="0" borderId="85" xfId="20" applyFont="1" applyBorder="1" applyAlignment="1">
      <alignment/>
      <protection/>
    </xf>
    <xf numFmtId="0" fontId="19" fillId="0" borderId="86" xfId="20" applyFont="1" applyBorder="1" applyAlignment="1">
      <alignment/>
      <protection/>
    </xf>
    <xf numFmtId="0" fontId="1" fillId="0" borderId="6" xfId="20" applyFont="1" applyBorder="1" applyAlignment="1">
      <alignment/>
      <protection/>
    </xf>
    <xf numFmtId="0" fontId="24" fillId="0" borderId="0" xfId="20" applyFont="1" applyAlignment="1">
      <alignment horizontal="center"/>
      <protection/>
    </xf>
    <xf numFmtId="0" fontId="18" fillId="5" borderId="124" xfId="20" applyFont="1" applyFill="1" applyBorder="1" applyAlignment="1">
      <alignment horizontal="center"/>
      <protection/>
    </xf>
    <xf numFmtId="0" fontId="18" fillId="5" borderId="125" xfId="20" applyFont="1" applyFill="1" applyBorder="1" applyAlignment="1">
      <alignment horizontal="center"/>
      <protection/>
    </xf>
    <xf numFmtId="0" fontId="18" fillId="5" borderId="126" xfId="20" applyFont="1" applyFill="1" applyBorder="1" applyAlignment="1">
      <alignment horizontal="center"/>
      <protection/>
    </xf>
    <xf numFmtId="44" fontId="18" fillId="5" borderId="125" xfId="21" applyFont="1" applyFill="1" applyBorder="1" applyAlignment="1">
      <alignment horizontal="center"/>
    </xf>
    <xf numFmtId="44" fontId="18" fillId="5" borderId="127" xfId="21" applyFont="1" applyFill="1" applyBorder="1" applyAlignment="1">
      <alignment horizontal="center"/>
    </xf>
    <xf numFmtId="44" fontId="18" fillId="5" borderId="128" xfId="21" applyFont="1" applyFill="1" applyBorder="1" applyAlignment="1">
      <alignment horizontal="center"/>
    </xf>
    <xf numFmtId="0" fontId="26" fillId="10" borderId="13" xfId="20" applyFont="1" applyFill="1" applyBorder="1" applyAlignment="1">
      <alignment horizontal="center" vertical="center" textRotation="90"/>
      <protection/>
    </xf>
    <xf numFmtId="0" fontId="26" fillId="10" borderId="14" xfId="20" applyFont="1" applyFill="1" applyBorder="1" applyAlignment="1">
      <alignment horizontal="center" vertical="center" textRotation="90"/>
      <protection/>
    </xf>
    <xf numFmtId="0" fontId="30" fillId="6" borderId="21" xfId="20" applyFont="1" applyFill="1" applyBorder="1" applyAlignment="1">
      <alignment horizontal="center" vertical="center" wrapText="1"/>
      <protection/>
    </xf>
    <xf numFmtId="0" fontId="30" fillId="6" borderId="25" xfId="20" applyFont="1" applyFill="1" applyBorder="1" applyAlignment="1">
      <alignment horizontal="center" vertical="center" wrapText="1"/>
      <protection/>
    </xf>
    <xf numFmtId="0" fontId="30" fillId="6" borderId="129" xfId="20" applyFont="1" applyFill="1" applyBorder="1" applyAlignment="1">
      <alignment horizontal="center" vertical="center" wrapText="1"/>
      <protection/>
    </xf>
    <xf numFmtId="0" fontId="30" fillId="6" borderId="130" xfId="20" applyFont="1" applyFill="1" applyBorder="1" applyAlignment="1">
      <alignment horizontal="center" vertical="center" wrapText="1"/>
      <protection/>
    </xf>
    <xf numFmtId="0" fontId="30" fillId="6" borderId="131" xfId="20" applyFont="1" applyFill="1" applyBorder="1" applyAlignment="1">
      <alignment horizontal="center" vertical="center" wrapText="1"/>
      <protection/>
    </xf>
    <xf numFmtId="0" fontId="35" fillId="0" borderId="26" xfId="20" applyFont="1" applyBorder="1" applyAlignment="1">
      <alignment horizontal="center" vertical="center" wrapText="1"/>
      <protection/>
    </xf>
    <xf numFmtId="0" fontId="1" fillId="0" borderId="29" xfId="20" applyBorder="1" applyAlignment="1">
      <alignment vertical="center" wrapText="1"/>
      <protection/>
    </xf>
    <xf numFmtId="0" fontId="35" fillId="0" borderId="132" xfId="20" applyFont="1" applyFill="1" applyBorder="1" applyAlignment="1">
      <alignment horizontal="left" vertical="center" wrapText="1"/>
      <protection/>
    </xf>
    <xf numFmtId="0" fontId="35" fillId="0" borderId="1" xfId="20" applyFont="1" applyFill="1" applyBorder="1" applyAlignment="1">
      <alignment horizontal="left" vertical="center" wrapText="1"/>
      <protection/>
    </xf>
    <xf numFmtId="0" fontId="35" fillId="0" borderId="133" xfId="20" applyFont="1" applyFill="1" applyBorder="1" applyAlignment="1">
      <alignment horizontal="left" vertical="center" wrapText="1"/>
      <protection/>
    </xf>
    <xf numFmtId="0" fontId="29" fillId="6" borderId="134" xfId="20" applyFont="1" applyFill="1" applyBorder="1" applyAlignment="1">
      <alignment horizontal="left" vertical="center" wrapText="1"/>
      <protection/>
    </xf>
    <xf numFmtId="0" fontId="1" fillId="6" borderId="135" xfId="20" applyFill="1" applyBorder="1" applyAlignment="1">
      <alignment vertical="center"/>
      <protection/>
    </xf>
    <xf numFmtId="0" fontId="1" fillId="6" borderId="136" xfId="20" applyFill="1" applyBorder="1" applyAlignment="1">
      <alignment horizontal="center" vertical="center"/>
      <protection/>
    </xf>
    <xf numFmtId="0" fontId="1" fillId="6" borderId="20" xfId="20" applyFill="1" applyBorder="1" applyAlignment="1">
      <alignment horizontal="center" vertical="center"/>
      <protection/>
    </xf>
    <xf numFmtId="0" fontId="1" fillId="6" borderId="137" xfId="20" applyFill="1" applyBorder="1" applyAlignment="1">
      <alignment horizontal="center" vertical="center"/>
      <protection/>
    </xf>
    <xf numFmtId="0" fontId="30" fillId="8" borderId="22" xfId="20" applyFont="1" applyFill="1" applyBorder="1" applyAlignment="1">
      <alignment horizontal="center" wrapText="1"/>
      <protection/>
    </xf>
    <xf numFmtId="0" fontId="35" fillId="0" borderId="49" xfId="20" applyFont="1" applyBorder="1" applyAlignment="1">
      <alignment horizontal="center" vertical="center" wrapText="1"/>
      <protection/>
    </xf>
    <xf numFmtId="0" fontId="1" fillId="0" borderId="46" xfId="20" applyBorder="1" applyAlignment="1">
      <alignment wrapText="1"/>
      <protection/>
    </xf>
    <xf numFmtId="0" fontId="35" fillId="0" borderId="50" xfId="20" applyFont="1" applyFill="1" applyBorder="1" applyAlignment="1">
      <alignment horizontal="left" vertical="center" wrapText="1"/>
      <protection/>
    </xf>
    <xf numFmtId="0" fontId="35" fillId="0" borderId="5" xfId="20" applyFont="1" applyFill="1" applyBorder="1" applyAlignment="1">
      <alignment horizontal="left" vertical="center" wrapText="1"/>
      <protection/>
    </xf>
    <xf numFmtId="0" fontId="35" fillId="0" borderId="51" xfId="20" applyFont="1" applyFill="1" applyBorder="1" applyAlignment="1">
      <alignment horizontal="left" vertical="center" wrapText="1"/>
      <protection/>
    </xf>
    <xf numFmtId="0" fontId="27" fillId="0" borderId="50" xfId="20" applyFont="1" applyFill="1" applyBorder="1" applyAlignment="1">
      <alignment horizontal="left" vertical="center" wrapText="1"/>
      <protection/>
    </xf>
    <xf numFmtId="0" fontId="27" fillId="0" borderId="5" xfId="20" applyFont="1" applyFill="1" applyBorder="1" applyAlignment="1">
      <alignment horizontal="left" vertical="center" wrapText="1"/>
      <protection/>
    </xf>
    <xf numFmtId="0" fontId="27" fillId="0" borderId="51" xfId="20" applyFont="1" applyFill="1" applyBorder="1" applyAlignment="1">
      <alignment horizontal="left" vertical="center" wrapText="1"/>
      <protection/>
    </xf>
    <xf numFmtId="0" fontId="1" fillId="0" borderId="50" xfId="20" applyFill="1" applyBorder="1" applyAlignment="1">
      <alignment horizontal="center" vertical="center"/>
      <protection/>
    </xf>
    <xf numFmtId="0" fontId="1" fillId="0" borderId="5" xfId="20" applyFill="1" applyBorder="1" applyAlignment="1">
      <alignment horizontal="center" vertical="center"/>
      <protection/>
    </xf>
    <xf numFmtId="0" fontId="1" fillId="0" borderId="51" xfId="20" applyFill="1" applyBorder="1" applyAlignment="1">
      <alignment horizontal="center" vertical="center"/>
      <protection/>
    </xf>
    <xf numFmtId="0" fontId="35" fillId="0" borderId="138" xfId="20" applyFont="1" applyFill="1" applyBorder="1" applyAlignment="1">
      <alignment horizontal="left" vertical="center" wrapText="1"/>
      <protection/>
    </xf>
    <xf numFmtId="0" fontId="35" fillId="0" borderId="139" xfId="20" applyFont="1" applyFill="1" applyBorder="1" applyAlignment="1">
      <alignment horizontal="left" vertical="center" wrapText="1"/>
      <protection/>
    </xf>
    <xf numFmtId="0" fontId="35" fillId="0" borderId="140" xfId="20" applyFont="1" applyFill="1" applyBorder="1" applyAlignment="1">
      <alignment horizontal="left" vertical="center" wrapText="1"/>
      <protection/>
    </xf>
    <xf numFmtId="0" fontId="27" fillId="5" borderId="80" xfId="20" applyFont="1" applyFill="1" applyBorder="1" applyAlignment="1">
      <alignment horizontal="center" wrapText="1"/>
      <protection/>
    </xf>
    <xf numFmtId="0" fontId="27" fillId="5" borderId="76" xfId="20" applyFont="1" applyFill="1" applyBorder="1" applyAlignment="1">
      <alignment horizontal="center" wrapText="1"/>
      <protection/>
    </xf>
    <xf numFmtId="0" fontId="27" fillId="5" borderId="136" xfId="20" applyFont="1" applyFill="1" applyBorder="1" applyAlignment="1">
      <alignment horizontal="center" wrapText="1"/>
      <protection/>
    </xf>
    <xf numFmtId="0" fontId="27" fillId="5" borderId="20" xfId="20" applyFont="1" applyFill="1" applyBorder="1" applyAlignment="1">
      <alignment horizontal="center" wrapText="1"/>
      <protection/>
    </xf>
    <xf numFmtId="0" fontId="27" fillId="5" borderId="137" xfId="20" applyFont="1" applyFill="1" applyBorder="1" applyAlignment="1">
      <alignment horizontal="center" wrapText="1"/>
      <protection/>
    </xf>
    <xf numFmtId="0" fontId="19" fillId="0" borderId="83" xfId="20" applyFont="1" applyBorder="1" applyAlignment="1">
      <alignment/>
      <protection/>
    </xf>
    <xf numFmtId="0" fontId="19" fillId="0" borderId="1" xfId="20" applyFont="1" applyBorder="1" applyAlignment="1">
      <alignment/>
      <protection/>
    </xf>
    <xf numFmtId="0" fontId="19" fillId="0" borderId="9" xfId="20" applyFont="1" applyBorder="1" applyAlignment="1">
      <alignment/>
      <protection/>
    </xf>
    <xf numFmtId="0" fontId="19" fillId="0" borderId="139" xfId="20" applyFont="1" applyBorder="1" applyAlignment="1">
      <alignment/>
      <protection/>
    </xf>
    <xf numFmtId="0" fontId="1" fillId="0" borderId="8" xfId="20" applyFont="1" applyBorder="1" applyAlignment="1">
      <alignment/>
      <protection/>
    </xf>
    <xf numFmtId="0" fontId="19" fillId="0" borderId="84" xfId="20" applyFont="1" applyBorder="1" applyAlignment="1">
      <alignment/>
      <protection/>
    </xf>
    <xf numFmtId="0" fontId="19" fillId="0" borderId="114" xfId="20" applyFont="1" applyBorder="1" applyAlignment="1">
      <alignment/>
      <protection/>
    </xf>
    <xf numFmtId="0" fontId="1" fillId="0" borderId="11" xfId="20" applyFont="1" applyBorder="1" applyAlignment="1">
      <alignment/>
      <protection/>
    </xf>
    <xf numFmtId="0" fontId="18" fillId="22" borderId="127" xfId="20" applyFont="1" applyFill="1" applyBorder="1" applyAlignment="1">
      <alignment horizontal="center"/>
      <protection/>
    </xf>
    <xf numFmtId="0" fontId="18" fillId="22" borderId="126" xfId="20" applyFont="1" applyFill="1" applyBorder="1" applyAlignment="1">
      <alignment horizontal="center"/>
      <protection/>
    </xf>
    <xf numFmtId="0" fontId="29" fillId="8" borderId="18" xfId="20" applyFont="1" applyFill="1" applyBorder="1" applyAlignment="1">
      <alignment horizontal="left" vertical="center" wrapText="1"/>
      <protection/>
    </xf>
    <xf numFmtId="0" fontId="1" fillId="8" borderId="19" xfId="20" applyFill="1" applyBorder="1" applyAlignment="1">
      <alignment horizontal="left" vertical="center"/>
      <protection/>
    </xf>
    <xf numFmtId="0" fontId="1" fillId="8" borderId="136" xfId="20" applyFill="1" applyBorder="1" applyAlignment="1">
      <alignment horizontal="center" vertical="center"/>
      <protection/>
    </xf>
    <xf numFmtId="0" fontId="1" fillId="8" borderId="20" xfId="20" applyFill="1" applyBorder="1" applyAlignment="1">
      <alignment horizontal="center" vertical="center"/>
      <protection/>
    </xf>
    <xf numFmtId="0" fontId="1" fillId="8" borderId="137" xfId="20" applyFill="1" applyBorder="1" applyAlignment="1">
      <alignment horizontal="center" vertical="center"/>
      <protection/>
    </xf>
    <xf numFmtId="0" fontId="35" fillId="12" borderId="141" xfId="20" applyFont="1" applyFill="1" applyBorder="1" applyAlignment="1">
      <alignment horizontal="left" vertical="center" wrapText="1"/>
      <protection/>
    </xf>
    <xf numFmtId="0" fontId="35" fillId="12" borderId="22" xfId="20" applyFont="1" applyFill="1" applyBorder="1" applyAlignment="1">
      <alignment horizontal="left" vertical="center" wrapText="1"/>
      <protection/>
    </xf>
    <xf numFmtId="0" fontId="35" fillId="12" borderId="142" xfId="20" applyFont="1" applyFill="1" applyBorder="1" applyAlignment="1">
      <alignment horizontal="left" vertical="center" wrapText="1"/>
      <protection/>
    </xf>
    <xf numFmtId="0" fontId="27" fillId="0" borderId="10" xfId="20" applyFont="1" applyFill="1" applyBorder="1" applyAlignment="1">
      <alignment horizontal="center" vertical="center" wrapText="1"/>
      <protection/>
    </xf>
    <xf numFmtId="0" fontId="27" fillId="0" borderId="29" xfId="20" applyFont="1" applyFill="1" applyBorder="1" applyAlignment="1">
      <alignment horizontal="center" vertical="center" wrapText="1"/>
      <protection/>
    </xf>
    <xf numFmtId="0" fontId="1" fillId="0" borderId="50" xfId="20" applyFont="1" applyFill="1" applyBorder="1" applyAlignment="1">
      <alignment horizontal="center" vertical="center" wrapText="1"/>
      <protection/>
    </xf>
    <xf numFmtId="0" fontId="1" fillId="0" borderId="5" xfId="20" applyFill="1" applyBorder="1" applyAlignment="1">
      <alignment horizontal="center" vertical="center" wrapText="1"/>
      <protection/>
    </xf>
    <xf numFmtId="0" fontId="1" fillId="0" borderId="51" xfId="20" applyFill="1" applyBorder="1" applyAlignment="1">
      <alignment horizontal="center" vertical="center" wrapText="1"/>
      <protection/>
    </xf>
    <xf numFmtId="0" fontId="1" fillId="0" borderId="50" xfId="20" applyBorder="1" applyAlignment="1">
      <alignment horizontal="center" vertical="center"/>
      <protection/>
    </xf>
    <xf numFmtId="0" fontId="1" fillId="0" borderId="5" xfId="20" applyBorder="1" applyAlignment="1">
      <alignment horizontal="center" vertical="center"/>
      <protection/>
    </xf>
    <xf numFmtId="0" fontId="1" fillId="0" borderId="51" xfId="20" applyBorder="1" applyAlignment="1">
      <alignment horizontal="center" vertical="center"/>
      <protection/>
    </xf>
    <xf numFmtId="0" fontId="27" fillId="0" borderId="59" xfId="20" applyFont="1" applyFill="1" applyBorder="1" applyAlignment="1">
      <alignment horizontal="center" vertical="center" wrapText="1"/>
      <protection/>
    </xf>
    <xf numFmtId="0" fontId="27" fillId="0" borderId="63" xfId="20" applyFont="1" applyFill="1" applyBorder="1" applyAlignment="1">
      <alignment horizontal="center" vertical="center" wrapText="1"/>
      <protection/>
    </xf>
    <xf numFmtId="0" fontId="1" fillId="0" borderId="138" xfId="20" applyFont="1" applyBorder="1" applyAlignment="1">
      <alignment horizontal="center" vertical="center"/>
      <protection/>
    </xf>
    <xf numFmtId="0" fontId="1" fillId="0" borderId="139" xfId="20" applyBorder="1" applyAlignment="1">
      <alignment horizontal="center" vertical="center"/>
      <protection/>
    </xf>
    <xf numFmtId="0" fontId="1" fillId="0" borderId="140" xfId="20" applyBorder="1" applyAlignment="1">
      <alignment horizontal="center" vertical="center"/>
      <protection/>
    </xf>
    <xf numFmtId="0" fontId="35" fillId="23" borderId="132" xfId="20" applyFont="1" applyFill="1" applyBorder="1" applyAlignment="1">
      <alignment horizontal="left" vertical="center" wrapText="1"/>
      <protection/>
    </xf>
    <xf numFmtId="0" fontId="35" fillId="23" borderId="1" xfId="20" applyFont="1" applyFill="1" applyBorder="1" applyAlignment="1">
      <alignment horizontal="left" vertical="center" wrapText="1"/>
      <protection/>
    </xf>
    <xf numFmtId="0" fontId="35" fillId="23" borderId="133" xfId="20" applyFont="1" applyFill="1" applyBorder="1" applyAlignment="1">
      <alignment horizontal="left" vertical="center" wrapText="1"/>
      <protection/>
    </xf>
    <xf numFmtId="0" fontId="43" fillId="12" borderId="143" xfId="20" applyFont="1" applyFill="1" applyBorder="1" applyAlignment="1">
      <alignment horizontal="left" vertical="center" wrapText="1"/>
      <protection/>
    </xf>
    <xf numFmtId="0" fontId="43" fillId="12" borderId="69" xfId="20" applyFont="1" applyFill="1" applyBorder="1" applyAlignment="1">
      <alignment horizontal="left" vertical="center" wrapText="1"/>
      <protection/>
    </xf>
    <xf numFmtId="0" fontId="1" fillId="12" borderId="144" xfId="20" applyFill="1" applyBorder="1" applyAlignment="1">
      <alignment horizontal="center" vertical="center"/>
      <protection/>
    </xf>
    <xf numFmtId="0" fontId="1" fillId="12" borderId="145" xfId="20" applyFill="1" applyBorder="1" applyAlignment="1">
      <alignment horizontal="center" vertical="center"/>
      <protection/>
    </xf>
    <xf numFmtId="0" fontId="1" fillId="12" borderId="146" xfId="20" applyFill="1" applyBorder="1" applyAlignment="1">
      <alignment horizontal="center" vertical="center"/>
      <protection/>
    </xf>
    <xf numFmtId="0" fontId="29" fillId="16" borderId="147" xfId="20" applyFont="1" applyFill="1" applyBorder="1" applyAlignment="1">
      <alignment horizontal="left" vertical="center" wrapText="1"/>
      <protection/>
    </xf>
    <xf numFmtId="0" fontId="29" fillId="16" borderId="148" xfId="20" applyFont="1" applyFill="1" applyBorder="1" applyAlignment="1">
      <alignment horizontal="left" vertical="center" wrapText="1"/>
      <protection/>
    </xf>
    <xf numFmtId="0" fontId="1" fillId="16" borderId="149" xfId="20" applyFill="1" applyBorder="1" applyAlignment="1">
      <alignment horizontal="center" vertical="center"/>
      <protection/>
    </xf>
    <xf numFmtId="0" fontId="1" fillId="16" borderId="76" xfId="20" applyFill="1" applyBorder="1" applyAlignment="1">
      <alignment horizontal="center" vertical="center"/>
      <protection/>
    </xf>
    <xf numFmtId="0" fontId="1" fillId="16" borderId="150" xfId="20" applyFill="1" applyBorder="1" applyAlignment="1">
      <alignment horizontal="center" vertical="center"/>
      <protection/>
    </xf>
    <xf numFmtId="0" fontId="35" fillId="0" borderId="21" xfId="20" applyFont="1" applyBorder="1" applyAlignment="1">
      <alignment horizontal="center" vertical="center" wrapText="1"/>
      <protection/>
    </xf>
    <xf numFmtId="0" fontId="1" fillId="0" borderId="25" xfId="20" applyBorder="1" applyAlignment="1">
      <alignment wrapText="1"/>
      <protection/>
    </xf>
    <xf numFmtId="0" fontId="1" fillId="0" borderId="130" xfId="20" applyBorder="1" applyAlignment="1">
      <alignment horizontal="center" vertical="center"/>
      <protection/>
    </xf>
    <xf numFmtId="0" fontId="1" fillId="0" borderId="131" xfId="20" applyBorder="1" applyAlignment="1">
      <alignment horizontal="center" vertical="center"/>
      <protection/>
    </xf>
    <xf numFmtId="0" fontId="27" fillId="0" borderId="151" xfId="20" applyFont="1" applyFill="1" applyBorder="1" applyAlignment="1">
      <alignment horizontal="center" vertical="center" wrapText="1"/>
      <protection/>
    </xf>
    <xf numFmtId="0" fontId="27" fillId="0" borderId="152" xfId="20" applyFont="1" applyFill="1" applyBorder="1" applyAlignment="1">
      <alignment horizontal="center" vertical="center" wrapText="1"/>
      <protection/>
    </xf>
    <xf numFmtId="0" fontId="47" fillId="24" borderId="12" xfId="20" applyFont="1" applyFill="1" applyBorder="1" applyAlignment="1">
      <alignment horizontal="center" vertical="center" textRotation="90" wrapText="1"/>
      <protection/>
    </xf>
    <xf numFmtId="0" fontId="47" fillId="24" borderId="153" xfId="20" applyFont="1" applyFill="1" applyBorder="1" applyAlignment="1">
      <alignment horizontal="center" vertical="center" textRotation="90" wrapText="1"/>
      <protection/>
    </xf>
    <xf numFmtId="0" fontId="47" fillId="24" borderId="13" xfId="20" applyFont="1" applyFill="1" applyBorder="1" applyAlignment="1">
      <alignment horizontal="center" vertical="center" textRotation="90" wrapText="1"/>
      <protection/>
    </xf>
    <xf numFmtId="0" fontId="47" fillId="24" borderId="3" xfId="20" applyFont="1" applyFill="1" applyBorder="1" applyAlignment="1">
      <alignment horizontal="center" vertical="center" textRotation="90" wrapText="1"/>
      <protection/>
    </xf>
    <xf numFmtId="0" fontId="47" fillId="24" borderId="14" xfId="20" applyFont="1" applyFill="1" applyBorder="1" applyAlignment="1">
      <alignment horizontal="center" vertical="center" textRotation="90" wrapText="1"/>
      <protection/>
    </xf>
    <xf numFmtId="0" fontId="47" fillId="24" borderId="75" xfId="20" applyFont="1" applyFill="1" applyBorder="1" applyAlignment="1">
      <alignment horizontal="center" vertical="center" textRotation="90" wrapText="1"/>
      <protection/>
    </xf>
    <xf numFmtId="0" fontId="35" fillId="0" borderId="22" xfId="20" applyFont="1" applyBorder="1" applyAlignment="1">
      <alignment horizontal="center" vertical="center" wrapText="1"/>
      <protection/>
    </xf>
    <xf numFmtId="0" fontId="1" fillId="0" borderId="22" xfId="20" applyBorder="1" applyAlignment="1">
      <alignment wrapText="1"/>
      <protection/>
    </xf>
    <xf numFmtId="0" fontId="35" fillId="0" borderId="1" xfId="20" applyFont="1" applyBorder="1" applyAlignment="1">
      <alignment horizontal="center" vertical="center" wrapText="1"/>
      <protection/>
    </xf>
    <xf numFmtId="0" fontId="1" fillId="0" borderId="1" xfId="20" applyBorder="1" applyAlignment="1">
      <alignment wrapText="1"/>
      <protection/>
    </xf>
    <xf numFmtId="0" fontId="47" fillId="25" borderId="12" xfId="20" applyFont="1" applyFill="1" applyBorder="1" applyAlignment="1">
      <alignment horizontal="center" vertical="center" textRotation="90" wrapText="1"/>
      <protection/>
    </xf>
    <xf numFmtId="0" fontId="47" fillId="25" borderId="153" xfId="20" applyFont="1" applyFill="1" applyBorder="1" applyAlignment="1">
      <alignment horizontal="center" vertical="center" textRotation="90" wrapText="1"/>
      <protection/>
    </xf>
    <xf numFmtId="0" fontId="47" fillId="25" borderId="13" xfId="20" applyFont="1" applyFill="1" applyBorder="1" applyAlignment="1">
      <alignment horizontal="center" vertical="center" textRotation="90" wrapText="1"/>
      <protection/>
    </xf>
    <xf numFmtId="0" fontId="47" fillId="25" borderId="3" xfId="20" applyFont="1" applyFill="1" applyBorder="1" applyAlignment="1">
      <alignment horizontal="center" vertical="center" textRotation="90" wrapText="1"/>
      <protection/>
    </xf>
    <xf numFmtId="0" fontId="47" fillId="25" borderId="14" xfId="20" applyFont="1" applyFill="1" applyBorder="1" applyAlignment="1">
      <alignment horizontal="center" vertical="center" textRotation="90" wrapText="1"/>
      <protection/>
    </xf>
    <xf numFmtId="0" fontId="47" fillId="25" borderId="75" xfId="20" applyFont="1" applyFill="1" applyBorder="1" applyAlignment="1">
      <alignment horizontal="center" vertical="center" textRotation="90" wrapText="1"/>
      <protection/>
    </xf>
    <xf numFmtId="164" fontId="35" fillId="0" borderId="79" xfId="20" applyNumberFormat="1" applyFont="1" applyBorder="1" applyAlignment="1">
      <alignment horizontal="center" vertical="center" wrapText="1"/>
      <protection/>
    </xf>
    <xf numFmtId="0" fontId="1" fillId="0" borderId="79" xfId="20" applyBorder="1" applyAlignment="1">
      <alignment wrapText="1"/>
      <protection/>
    </xf>
    <xf numFmtId="0" fontId="1" fillId="0" borderId="154" xfId="20" applyBorder="1" applyAlignment="1">
      <alignment horizontal="center" vertical="center"/>
      <protection/>
    </xf>
    <xf numFmtId="0" fontId="1" fillId="0" borderId="155" xfId="20" applyBorder="1" applyAlignment="1">
      <alignment horizontal="center" vertical="center"/>
      <protection/>
    </xf>
    <xf numFmtId="0" fontId="1" fillId="0" borderId="29" xfId="20" applyBorder="1" applyAlignment="1">
      <alignment wrapText="1"/>
      <protection/>
    </xf>
    <xf numFmtId="0" fontId="35" fillId="0" borderId="80" xfId="20" applyFont="1" applyBorder="1" applyAlignment="1">
      <alignment horizontal="center" vertical="center" wrapText="1"/>
      <protection/>
    </xf>
    <xf numFmtId="0" fontId="1" fillId="0" borderId="75" xfId="20" applyBorder="1" applyAlignment="1">
      <alignment wrapText="1"/>
      <protection/>
    </xf>
    <xf numFmtId="0" fontId="9" fillId="0" borderId="0" xfId="0" applyFont="1" applyBorder="1" applyAlignment="1" applyProtection="1">
      <alignment horizontal="left" vertical="top" wrapText="1"/>
      <protection locked="0"/>
    </xf>
    <xf numFmtId="0" fontId="9" fillId="0" borderId="0" xfId="0" applyFont="1" applyBorder="1" applyAlignment="1">
      <alignment horizontal="left" vertical="top" wrapText="1"/>
    </xf>
    <xf numFmtId="0" fontId="13" fillId="0" borderId="10" xfId="0" applyFont="1" applyBorder="1" applyAlignment="1" applyProtection="1">
      <alignment horizontal="center" wrapText="1"/>
      <protection locked="0"/>
    </xf>
    <xf numFmtId="0" fontId="13" fillId="0" borderId="29" xfId="0" applyFont="1" applyBorder="1" applyAlignment="1" applyProtection="1">
      <alignment horizontal="center" wrapText="1"/>
      <protection locked="0"/>
    </xf>
    <xf numFmtId="0" fontId="16" fillId="19" borderId="151" xfId="0" applyFont="1" applyFill="1" applyBorder="1" applyAlignment="1">
      <alignment horizontal="center" vertical="center" wrapText="1"/>
    </xf>
    <xf numFmtId="0" fontId="16" fillId="19" borderId="145" xfId="0" applyFont="1" applyFill="1" applyBorder="1" applyAlignment="1">
      <alignment horizontal="center" vertical="center" wrapText="1"/>
    </xf>
    <xf numFmtId="0" fontId="16" fillId="19" borderId="156" xfId="0" applyFont="1" applyFill="1" applyBorder="1" applyAlignment="1">
      <alignment horizontal="center" vertical="center" wrapText="1"/>
    </xf>
    <xf numFmtId="0" fontId="63" fillId="0" borderId="33" xfId="0" applyFont="1" applyBorder="1" applyAlignment="1">
      <alignment horizontal="right" wrapText="1"/>
    </xf>
    <xf numFmtId="0" fontId="13" fillId="0" borderId="26" xfId="0" applyFont="1" applyBorder="1" applyAlignment="1" applyProtection="1">
      <alignment horizontal="center" wrapText="1"/>
      <protection locked="0"/>
    </xf>
    <xf numFmtId="0" fontId="13" fillId="0" borderId="157" xfId="0" applyFont="1" applyBorder="1" applyAlignment="1" applyProtection="1">
      <alignment horizontal="center" wrapText="1"/>
      <protection locked="0"/>
    </xf>
    <xf numFmtId="0" fontId="17" fillId="0" borderId="80" xfId="0" applyFont="1" applyBorder="1" applyAlignment="1">
      <alignment horizontal="center"/>
    </xf>
    <xf numFmtId="0" fontId="17" fillId="0" borderId="76" xfId="0" applyFont="1" applyBorder="1" applyAlignment="1">
      <alignment horizontal="center"/>
    </xf>
    <xf numFmtId="0" fontId="13" fillId="0" borderId="26" xfId="0" applyFont="1" applyBorder="1" applyAlignment="1" applyProtection="1">
      <alignment horizontal="left" wrapText="1"/>
      <protection locked="0"/>
    </xf>
    <xf numFmtId="0" fontId="13" fillId="0" borderId="5" xfId="0" applyFont="1" applyBorder="1" applyAlignment="1" applyProtection="1">
      <alignment horizontal="left" wrapText="1"/>
      <protection locked="0"/>
    </xf>
    <xf numFmtId="0" fontId="13" fillId="0" borderId="89" xfId="0" applyFont="1" applyBorder="1" applyAlignment="1" applyProtection="1">
      <alignment horizontal="left" wrapText="1"/>
      <protection locked="0"/>
    </xf>
    <xf numFmtId="0" fontId="13" fillId="0" borderId="139" xfId="0" applyFont="1" applyBorder="1" applyAlignment="1" applyProtection="1">
      <alignment horizontal="left" wrapText="1"/>
      <protection locked="0"/>
    </xf>
    <xf numFmtId="0" fontId="13" fillId="0" borderId="158" xfId="0" applyFont="1" applyBorder="1" applyAlignment="1" applyProtection="1">
      <alignment horizontal="center" wrapText="1"/>
      <protection locked="0"/>
    </xf>
    <xf numFmtId="0" fontId="13" fillId="0" borderId="25" xfId="0" applyFont="1" applyBorder="1" applyAlignment="1" applyProtection="1">
      <alignment horizontal="center" wrapText="1"/>
      <protection locked="0"/>
    </xf>
    <xf numFmtId="0" fontId="13" fillId="0" borderId="21" xfId="0" applyFont="1" applyBorder="1" applyAlignment="1" applyProtection="1">
      <alignment horizontal="left" wrapText="1"/>
      <protection locked="0"/>
    </xf>
    <xf numFmtId="0" fontId="13" fillId="0" borderId="130" xfId="0" applyFont="1" applyBorder="1" applyAlignment="1" applyProtection="1">
      <alignment horizontal="left" wrapText="1"/>
      <protection locked="0"/>
    </xf>
    <xf numFmtId="0" fontId="13" fillId="0" borderId="9" xfId="0" applyFont="1" applyBorder="1" applyAlignment="1" applyProtection="1">
      <alignment horizontal="center" wrapText="1"/>
      <protection locked="0"/>
    </xf>
    <xf numFmtId="0" fontId="13" fillId="0" borderId="159" xfId="0" applyFont="1" applyBorder="1" applyAlignment="1" applyProtection="1">
      <alignment horizontal="center" wrapText="1"/>
      <protection locked="0"/>
    </xf>
    <xf numFmtId="0" fontId="16" fillId="19" borderId="15" xfId="0" applyFont="1" applyFill="1" applyBorder="1" applyAlignment="1">
      <alignment horizontal="center" vertical="center" wrapText="1"/>
    </xf>
    <xf numFmtId="0" fontId="16" fillId="19" borderId="20" xfId="0" applyFont="1" applyFill="1" applyBorder="1" applyAlignment="1">
      <alignment horizontal="center" vertical="center" wrapText="1"/>
    </xf>
    <xf numFmtId="0" fontId="16" fillId="19" borderId="160" xfId="0" applyFont="1" applyFill="1" applyBorder="1" applyAlignment="1">
      <alignment horizontal="center" vertical="center" wrapText="1"/>
    </xf>
    <xf numFmtId="0" fontId="16" fillId="19" borderId="18" xfId="0" applyFont="1" applyFill="1" applyBorder="1" applyAlignment="1">
      <alignment horizontal="center" vertical="center" wrapText="1"/>
    </xf>
    <xf numFmtId="0" fontId="2" fillId="0" borderId="0" xfId="0" applyFont="1" applyBorder="1" applyAlignment="1">
      <alignment horizontal="center"/>
    </xf>
    <xf numFmtId="0" fontId="2" fillId="0" borderId="0" xfId="0" applyFont="1" applyAlignment="1">
      <alignment horizontal="left"/>
    </xf>
    <xf numFmtId="0" fontId="2" fillId="0" borderId="0" xfId="0" applyFont="1" applyBorder="1" applyAlignment="1">
      <alignment horizontal="center" wrapText="1"/>
    </xf>
  </cellXfs>
  <cellStyles count="8">
    <cellStyle name="Normal" xfId="0"/>
    <cellStyle name="Percent" xfId="15"/>
    <cellStyle name="Currency" xfId="16"/>
    <cellStyle name="Currency [0]" xfId="17"/>
    <cellStyle name="Comma" xfId="18"/>
    <cellStyle name="Comma [0]" xfId="19"/>
    <cellStyle name="Normal 2" xfId="20"/>
    <cellStyle name="Currency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1162050</xdr:colOff>
      <xdr:row>1</xdr:row>
      <xdr:rowOff>161925</xdr:rowOff>
    </xdr:from>
    <xdr:to>
      <xdr:col>3</xdr:col>
      <xdr:colOff>2457450</xdr:colOff>
      <xdr:row>7</xdr:row>
      <xdr:rowOff>190500</xdr:rowOff>
    </xdr:to>
    <xdr:pic>
      <xdr:nvPicPr>
        <xdr:cNvPr id="2" name="Picture 1" descr="letterhead-logo"/>
        <xdr:cNvPicPr preferRelativeResize="1">
          <a:picLocks noChangeAspect="1"/>
        </xdr:cNvPicPr>
      </xdr:nvPicPr>
      <xdr:blipFill>
        <a:blip r:embed="rId1"/>
        <a:stretch>
          <a:fillRect/>
        </a:stretch>
      </xdr:blipFill>
      <xdr:spPr bwMode="auto">
        <a:xfrm>
          <a:off x="6200775" y="552450"/>
          <a:ext cx="1295400" cy="1228725"/>
        </a:xfrm>
        <a:prstGeom prst="rect">
          <a:avLst/>
        </a:prstGeom>
        <a:noFill/>
        <a:ln w="9525">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PMTS%20Project%20Management\Cost%20Management\Forms\Other%20Website%20Forms\riskregisterissuelog.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avi1pet\AppData\Local\Microsoft\Windows\Temporary%20Internet%20Files\Content.Outlook\3Z1X8FE4\Estimate%20Template%20-%20Revised%20Risk%20PAD%209-3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iskRegister"/>
      <sheetName val="dropdown"/>
      <sheetName val="IssueList"/>
      <sheetName val="Pxl"/>
    </sheetNames>
    <sheetDataSet>
      <sheetData sheetId="0">
        <row r="4">
          <cell r="G4" t="str">
            <v>5 - H (&gt;60%)</v>
          </cell>
          <cell r="H4" t="str">
            <v>5 - H (&gt;$2000000)</v>
          </cell>
          <cell r="I4" t="str">
            <v>5 - H (&gt;120d)</v>
          </cell>
        </row>
        <row r="5">
          <cell r="G5" t="str">
            <v>4 - M (&gt;40%)</v>
          </cell>
          <cell r="H5" t="str">
            <v>4 - M (&gt;$1000000)</v>
          </cell>
          <cell r="I5" t="str">
            <v>4 - M (&gt;60d)</v>
          </cell>
        </row>
        <row r="6">
          <cell r="G6" t="str">
            <v>3 - L (&gt;20%)</v>
          </cell>
          <cell r="H6" t="str">
            <v>3 - L (&gt;$500000)</v>
          </cell>
          <cell r="I6" t="str">
            <v>3 - L (&gt;25d)</v>
          </cell>
        </row>
        <row r="7">
          <cell r="G7" t="str">
            <v>2 - VL (&gt;10%)</v>
          </cell>
          <cell r="H7" t="str">
            <v>2 - VL (&gt;$250000)</v>
          </cell>
          <cell r="I7" t="str">
            <v>2 - VL (&gt;15d)</v>
          </cell>
        </row>
        <row r="8">
          <cell r="G8" t="str">
            <v>1 - EL (&lt;=10%)</v>
          </cell>
          <cell r="H8" t="str">
            <v>1 - EL (&lt;=$250000)</v>
          </cell>
          <cell r="I8" t="str">
            <v>1 - EL (&lt;=5d)</v>
          </cell>
        </row>
        <row r="11">
          <cell r="G11">
            <v>0</v>
          </cell>
          <cell r="H11">
            <v>0</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lankStandard Items"/>
      <sheetName val="Design PM Template"/>
      <sheetName val="Sheet1"/>
    </sheetNames>
    <sheetDataSet>
      <sheetData sheetId="0" refreshError="1">
        <row r="5">
          <cell r="B5" t="str">
            <v>INPUT</v>
          </cell>
        </row>
        <row r="6">
          <cell r="B6" t="str">
            <v>INPUT</v>
          </cell>
        </row>
        <row r="7">
          <cell r="B7" t="str">
            <v>INPUT</v>
          </cell>
        </row>
        <row r="8">
          <cell r="B8" t="str">
            <v>INPUT</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1"/>
  <sheetViews>
    <sheetView workbookViewId="0" topLeftCell="A55">
      <selection activeCell="C67" sqref="C67"/>
    </sheetView>
  </sheetViews>
  <sheetFormatPr defaultColWidth="9.140625" defaultRowHeight="15"/>
  <cols>
    <col min="1" max="1" width="17.140625" style="233" customWidth="1"/>
    <col min="2" max="2" width="16.8515625" style="34" customWidth="1"/>
    <col min="3" max="3" width="39.00390625" style="34" customWidth="1"/>
    <col min="4" max="4" width="11.421875" style="34" customWidth="1"/>
    <col min="5" max="5" width="12.8515625" style="233" customWidth="1"/>
    <col min="6" max="6" width="33.00390625" style="34" customWidth="1"/>
    <col min="7" max="16384" width="9.140625" style="34" customWidth="1"/>
  </cols>
  <sheetData>
    <row r="1" spans="1:3" ht="13.5" thickBot="1">
      <c r="A1" s="363" t="s">
        <v>410</v>
      </c>
      <c r="B1" s="363"/>
      <c r="C1" s="363"/>
    </row>
    <row r="2" spans="1:6" ht="25.5">
      <c r="A2" s="364" t="s">
        <v>188</v>
      </c>
      <c r="B2" s="365"/>
      <c r="C2" s="365"/>
      <c r="D2" s="365"/>
      <c r="E2" s="365"/>
      <c r="F2" s="366"/>
    </row>
    <row r="3" spans="1:6" ht="25.5">
      <c r="A3" s="367" t="s">
        <v>189</v>
      </c>
      <c r="B3" s="368"/>
      <c r="C3" s="368"/>
      <c r="D3" s="368"/>
      <c r="E3" s="368"/>
      <c r="F3" s="369"/>
    </row>
    <row r="4" spans="1:6" ht="26.25" thickBot="1">
      <c r="A4" s="367" t="s">
        <v>190</v>
      </c>
      <c r="B4" s="368"/>
      <c r="C4" s="370"/>
      <c r="D4" s="370"/>
      <c r="E4" s="370"/>
      <c r="F4" s="371"/>
    </row>
    <row r="5" spans="1:6" ht="14.1" customHeight="1" thickBot="1">
      <c r="A5" s="234" t="s">
        <v>191</v>
      </c>
      <c r="B5" s="235">
        <v>12345</v>
      </c>
      <c r="C5" s="372"/>
      <c r="D5" s="373"/>
      <c r="E5" s="373"/>
      <c r="F5" s="373"/>
    </row>
    <row r="6" spans="1:6" ht="14.1" customHeight="1" thickBot="1">
      <c r="A6" s="236" t="s">
        <v>193</v>
      </c>
      <c r="B6" s="235" t="s">
        <v>192</v>
      </c>
      <c r="C6" s="361"/>
      <c r="D6" s="362"/>
      <c r="E6" s="362"/>
      <c r="F6" s="362"/>
    </row>
    <row r="7" spans="1:6" ht="14.1" customHeight="1" thickBot="1">
      <c r="A7" s="236" t="s">
        <v>194</v>
      </c>
      <c r="B7" s="235" t="s">
        <v>192</v>
      </c>
      <c r="C7" s="361"/>
      <c r="D7" s="362"/>
      <c r="E7" s="362"/>
      <c r="F7" s="362"/>
    </row>
    <row r="8" spans="1:6" ht="14.1" customHeight="1" thickBot="1">
      <c r="A8" s="237" t="s">
        <v>1</v>
      </c>
      <c r="B8" s="235" t="s">
        <v>192</v>
      </c>
      <c r="C8" s="374"/>
      <c r="D8" s="362"/>
      <c r="E8" s="362"/>
      <c r="F8" s="362"/>
    </row>
    <row r="9" spans="1:6" ht="12.75">
      <c r="A9" s="375"/>
      <c r="B9" s="376"/>
      <c r="C9" s="377" t="s">
        <v>195</v>
      </c>
      <c r="D9" s="378"/>
      <c r="E9" s="379"/>
      <c r="F9" s="238"/>
    </row>
    <row r="10" spans="1:6" ht="12.75">
      <c r="A10" s="380"/>
      <c r="B10" s="381"/>
      <c r="C10" s="382" t="s">
        <v>82</v>
      </c>
      <c r="D10" s="383"/>
      <c r="E10" s="384"/>
      <c r="F10" s="238"/>
    </row>
    <row r="11" spans="1:6" ht="13.5" thickBot="1">
      <c r="A11" s="389"/>
      <c r="B11" s="390"/>
      <c r="C11" s="391" t="s">
        <v>87</v>
      </c>
      <c r="D11" s="392"/>
      <c r="E11" s="393"/>
      <c r="F11" s="238"/>
    </row>
    <row r="12" spans="1:6" ht="25.5" customHeight="1">
      <c r="A12" s="394" t="s">
        <v>196</v>
      </c>
      <c r="B12" s="395" t="s">
        <v>197</v>
      </c>
      <c r="C12" s="397" t="s">
        <v>198</v>
      </c>
      <c r="D12" s="399" t="s">
        <v>199</v>
      </c>
      <c r="E12" s="401" t="s">
        <v>200</v>
      </c>
      <c r="F12" s="385" t="s">
        <v>201</v>
      </c>
    </row>
    <row r="13" spans="1:6" ht="13.8" thickBot="1">
      <c r="A13" s="394"/>
      <c r="B13" s="396"/>
      <c r="C13" s="398"/>
      <c r="D13" s="400"/>
      <c r="E13" s="402"/>
      <c r="F13" s="385"/>
    </row>
    <row r="14" spans="1:6" ht="15.75">
      <c r="A14" s="239" t="s">
        <v>202</v>
      </c>
      <c r="B14" s="240" t="s">
        <v>203</v>
      </c>
      <c r="C14" s="241" t="s">
        <v>204</v>
      </c>
      <c r="D14" s="242"/>
      <c r="E14" s="243"/>
      <c r="F14" s="244"/>
    </row>
    <row r="15" spans="1:6" ht="15.75">
      <c r="A15" s="245" t="s">
        <v>205</v>
      </c>
      <c r="B15" s="246" t="s">
        <v>206</v>
      </c>
      <c r="C15" s="231" t="s">
        <v>207</v>
      </c>
      <c r="D15" s="247"/>
      <c r="E15" s="248"/>
      <c r="F15" s="249"/>
    </row>
    <row r="16" spans="1:6" ht="15.75">
      <c r="A16" s="245" t="s">
        <v>208</v>
      </c>
      <c r="B16" s="246" t="s">
        <v>209</v>
      </c>
      <c r="C16" s="231" t="s">
        <v>210</v>
      </c>
      <c r="D16" s="247"/>
      <c r="E16" s="248"/>
      <c r="F16" s="249"/>
    </row>
    <row r="17" spans="1:6" ht="15.75">
      <c r="A17" s="245" t="s">
        <v>211</v>
      </c>
      <c r="B17" s="246" t="s">
        <v>212</v>
      </c>
      <c r="C17" s="231" t="s">
        <v>213</v>
      </c>
      <c r="D17" s="247"/>
      <c r="E17" s="248"/>
      <c r="F17" s="249"/>
    </row>
    <row r="18" spans="1:6" ht="15.6">
      <c r="A18" s="245" t="s">
        <v>214</v>
      </c>
      <c r="B18" s="246" t="s">
        <v>215</v>
      </c>
      <c r="C18" s="231" t="s">
        <v>216</v>
      </c>
      <c r="D18" s="247"/>
      <c r="E18" s="248"/>
      <c r="F18" s="249"/>
    </row>
    <row r="19" spans="1:6" ht="9" customHeight="1">
      <c r="A19" s="360"/>
      <c r="B19" s="355"/>
      <c r="C19" s="356"/>
      <c r="D19" s="357"/>
      <c r="E19" s="358"/>
      <c r="F19" s="359"/>
    </row>
    <row r="20" spans="1:6" ht="15.6">
      <c r="A20" s="253" t="s">
        <v>223</v>
      </c>
      <c r="B20" s="246" t="s">
        <v>224</v>
      </c>
      <c r="C20" s="231" t="s">
        <v>225</v>
      </c>
      <c r="D20" s="247"/>
      <c r="E20" s="248"/>
      <c r="F20" s="249"/>
    </row>
    <row r="21" spans="1:6" ht="15.75">
      <c r="A21" s="253" t="s">
        <v>226</v>
      </c>
      <c r="B21" s="246" t="s">
        <v>227</v>
      </c>
      <c r="C21" s="231" t="s">
        <v>228</v>
      </c>
      <c r="D21" s="247"/>
      <c r="E21" s="248"/>
      <c r="F21" s="249"/>
    </row>
    <row r="22" spans="1:6" ht="15.75">
      <c r="A22" s="253" t="s">
        <v>229</v>
      </c>
      <c r="B22" s="246" t="s">
        <v>230</v>
      </c>
      <c r="C22" s="254" t="s">
        <v>231</v>
      </c>
      <c r="D22" s="255"/>
      <c r="E22" s="248"/>
      <c r="F22" s="249"/>
    </row>
    <row r="23" spans="1:6" ht="15.75">
      <c r="A23" s="253" t="s">
        <v>232</v>
      </c>
      <c r="B23" s="246" t="s">
        <v>233</v>
      </c>
      <c r="C23" s="254" t="s">
        <v>234</v>
      </c>
      <c r="D23" s="255"/>
      <c r="E23" s="248"/>
      <c r="F23" s="249"/>
    </row>
    <row r="24" spans="1:6" ht="15.75">
      <c r="A24" s="253" t="s">
        <v>235</v>
      </c>
      <c r="B24" s="246" t="s">
        <v>236</v>
      </c>
      <c r="C24" s="254" t="s">
        <v>237</v>
      </c>
      <c r="D24" s="255"/>
      <c r="E24" s="248"/>
      <c r="F24" s="249"/>
    </row>
    <row r="25" spans="1:6" ht="15.75">
      <c r="A25" s="253" t="s">
        <v>238</v>
      </c>
      <c r="B25" s="246" t="s">
        <v>239</v>
      </c>
      <c r="C25" s="254" t="s">
        <v>240</v>
      </c>
      <c r="D25" s="255"/>
      <c r="E25" s="248"/>
      <c r="F25" s="249"/>
    </row>
    <row r="26" spans="1:6" ht="15.6">
      <c r="A26" s="253" t="s">
        <v>241</v>
      </c>
      <c r="B26" s="246" t="s">
        <v>242</v>
      </c>
      <c r="C26" s="231" t="s">
        <v>243</v>
      </c>
      <c r="D26" s="247"/>
      <c r="E26" s="248"/>
      <c r="F26" s="249"/>
    </row>
    <row r="27" spans="1:6" ht="15.6">
      <c r="A27" s="253" t="s">
        <v>244</v>
      </c>
      <c r="B27" s="246" t="s">
        <v>245</v>
      </c>
      <c r="C27" s="231" t="s">
        <v>246</v>
      </c>
      <c r="D27" s="247"/>
      <c r="E27" s="248"/>
      <c r="F27" s="249"/>
    </row>
    <row r="28" spans="1:6" ht="9" customHeight="1">
      <c r="A28" s="354"/>
      <c r="B28" s="355"/>
      <c r="C28" s="356"/>
      <c r="D28" s="357"/>
      <c r="E28" s="358"/>
      <c r="F28" s="359"/>
    </row>
    <row r="29" spans="1:6" ht="15.6">
      <c r="A29" s="352" t="s">
        <v>217</v>
      </c>
      <c r="B29" s="246" t="s">
        <v>218</v>
      </c>
      <c r="C29" s="231" t="s">
        <v>219</v>
      </c>
      <c r="D29" s="247"/>
      <c r="E29" s="248"/>
      <c r="F29" s="249"/>
    </row>
    <row r="30" spans="1:6" ht="15.6">
      <c r="A30" s="353" t="s">
        <v>220</v>
      </c>
      <c r="B30" s="250" t="s">
        <v>221</v>
      </c>
      <c r="C30" s="251" t="s">
        <v>222</v>
      </c>
      <c r="D30" s="252"/>
      <c r="E30" s="248"/>
      <c r="F30" s="249"/>
    </row>
    <row r="31" spans="1:6" ht="15.6">
      <c r="A31" s="256" t="s">
        <v>247</v>
      </c>
      <c r="B31" s="246" t="s">
        <v>248</v>
      </c>
      <c r="C31" s="231" t="s">
        <v>249</v>
      </c>
      <c r="D31" s="247"/>
      <c r="E31" s="248"/>
      <c r="F31" s="249"/>
    </row>
    <row r="32" spans="1:6" ht="15.75">
      <c r="A32" s="256" t="s">
        <v>250</v>
      </c>
      <c r="B32" s="246" t="s">
        <v>251</v>
      </c>
      <c r="C32" s="231" t="s">
        <v>252</v>
      </c>
      <c r="D32" s="247"/>
      <c r="E32" s="248"/>
      <c r="F32" s="249"/>
    </row>
    <row r="33" spans="1:6" ht="15.75">
      <c r="A33" s="256" t="s">
        <v>253</v>
      </c>
      <c r="B33" s="246" t="s">
        <v>254</v>
      </c>
      <c r="C33" s="254" t="s">
        <v>255</v>
      </c>
      <c r="D33" s="255"/>
      <c r="E33" s="248"/>
      <c r="F33" s="257" t="s">
        <v>256</v>
      </c>
    </row>
    <row r="34" spans="1:6" ht="15.75">
      <c r="A34" s="256" t="s">
        <v>257</v>
      </c>
      <c r="B34" s="246" t="s">
        <v>258</v>
      </c>
      <c r="C34" s="231" t="s">
        <v>259</v>
      </c>
      <c r="D34" s="247"/>
      <c r="E34" s="248"/>
      <c r="F34" s="249"/>
    </row>
    <row r="35" spans="1:6" ht="15.75">
      <c r="A35" s="256" t="s">
        <v>260</v>
      </c>
      <c r="B35" s="246" t="s">
        <v>261</v>
      </c>
      <c r="C35" s="231" t="s">
        <v>262</v>
      </c>
      <c r="D35" s="247"/>
      <c r="E35" s="258"/>
      <c r="F35" s="249"/>
    </row>
    <row r="36" spans="1:6" ht="15.75">
      <c r="A36" s="259" t="s">
        <v>263</v>
      </c>
      <c r="B36" s="246" t="s">
        <v>264</v>
      </c>
      <c r="C36" s="231" t="s">
        <v>265</v>
      </c>
      <c r="D36" s="247"/>
      <c r="E36" s="258"/>
      <c r="F36" s="249"/>
    </row>
    <row r="37" spans="1:6" ht="15.75">
      <c r="A37" s="256" t="s">
        <v>266</v>
      </c>
      <c r="B37" s="246" t="s">
        <v>267</v>
      </c>
      <c r="C37" s="254" t="s">
        <v>268</v>
      </c>
      <c r="D37" s="255"/>
      <c r="E37" s="258"/>
      <c r="F37" s="249"/>
    </row>
    <row r="38" spans="1:6" ht="15.75">
      <c r="A38" s="256" t="s">
        <v>269</v>
      </c>
      <c r="B38" s="246" t="s">
        <v>270</v>
      </c>
      <c r="C38" s="231" t="s">
        <v>271</v>
      </c>
      <c r="D38" s="247"/>
      <c r="E38" s="258"/>
      <c r="F38" s="249"/>
    </row>
    <row r="39" spans="1:6" ht="15.75">
      <c r="A39" s="256" t="s">
        <v>272</v>
      </c>
      <c r="B39" s="246" t="s">
        <v>273</v>
      </c>
      <c r="C39" s="231" t="s">
        <v>274</v>
      </c>
      <c r="D39" s="247"/>
      <c r="E39" s="248"/>
      <c r="F39" s="249"/>
    </row>
    <row r="40" spans="1:6" ht="15.75">
      <c r="A40" s="256" t="s">
        <v>275</v>
      </c>
      <c r="B40" s="246" t="s">
        <v>276</v>
      </c>
      <c r="C40" s="231" t="s">
        <v>277</v>
      </c>
      <c r="D40" s="247"/>
      <c r="E40" s="248"/>
      <c r="F40" s="249"/>
    </row>
    <row r="41" spans="1:6" ht="15.75">
      <c r="A41" s="256" t="s">
        <v>278</v>
      </c>
      <c r="B41" s="246" t="s">
        <v>279</v>
      </c>
      <c r="C41" s="231" t="s">
        <v>280</v>
      </c>
      <c r="D41" s="247"/>
      <c r="E41" s="248"/>
      <c r="F41" s="249"/>
    </row>
    <row r="42" spans="1:6" ht="15.75">
      <c r="A42" s="256" t="s">
        <v>281</v>
      </c>
      <c r="B42" s="246" t="s">
        <v>282</v>
      </c>
      <c r="C42" s="231" t="s">
        <v>283</v>
      </c>
      <c r="D42" s="247"/>
      <c r="E42" s="248"/>
      <c r="F42" s="249"/>
    </row>
    <row r="43" spans="1:6" ht="15.75">
      <c r="A43" s="256" t="s">
        <v>284</v>
      </c>
      <c r="B43" s="246" t="s">
        <v>285</v>
      </c>
      <c r="C43" s="231" t="s">
        <v>286</v>
      </c>
      <c r="D43" s="247"/>
      <c r="E43" s="248"/>
      <c r="F43" s="249"/>
    </row>
    <row r="44" spans="1:6" ht="15.6">
      <c r="A44" s="256" t="s">
        <v>287</v>
      </c>
      <c r="B44" s="246" t="s">
        <v>288</v>
      </c>
      <c r="C44" s="231" t="s">
        <v>289</v>
      </c>
      <c r="D44" s="247"/>
      <c r="E44" s="248"/>
      <c r="F44" s="249"/>
    </row>
    <row r="45" spans="1:6" ht="15.6">
      <c r="A45" s="256" t="s">
        <v>290</v>
      </c>
      <c r="B45" s="246" t="s">
        <v>291</v>
      </c>
      <c r="C45" s="231" t="s">
        <v>292</v>
      </c>
      <c r="D45" s="247"/>
      <c r="E45" s="248"/>
      <c r="F45" s="249"/>
    </row>
    <row r="46" spans="1:6" ht="15.6">
      <c r="A46" s="256" t="s">
        <v>293</v>
      </c>
      <c r="B46" s="246" t="s">
        <v>294</v>
      </c>
      <c r="C46" s="231" t="s">
        <v>295</v>
      </c>
      <c r="D46" s="247"/>
      <c r="E46" s="248"/>
      <c r="F46" s="249"/>
    </row>
    <row r="47" spans="1:6" ht="15.6">
      <c r="A47" s="256" t="s">
        <v>296</v>
      </c>
      <c r="B47" s="246" t="s">
        <v>297</v>
      </c>
      <c r="C47" s="231" t="s">
        <v>298</v>
      </c>
      <c r="D47" s="247"/>
      <c r="E47" s="248"/>
      <c r="F47" s="249"/>
    </row>
    <row r="48" spans="1:6" ht="15.6">
      <c r="A48" s="256" t="s">
        <v>299</v>
      </c>
      <c r="B48" s="246" t="s">
        <v>300</v>
      </c>
      <c r="C48" s="231" t="s">
        <v>301</v>
      </c>
      <c r="D48" s="247"/>
      <c r="E48" s="248"/>
      <c r="F48" s="249"/>
    </row>
    <row r="49" spans="1:6" ht="15.6">
      <c r="A49" s="256" t="s">
        <v>302</v>
      </c>
      <c r="B49" s="246" t="s">
        <v>303</v>
      </c>
      <c r="C49" s="231" t="s">
        <v>134</v>
      </c>
      <c r="D49" s="247"/>
      <c r="E49" s="248"/>
      <c r="F49" s="249"/>
    </row>
    <row r="50" spans="1:6" ht="15.6">
      <c r="A50" s="256" t="s">
        <v>304</v>
      </c>
      <c r="B50" s="246" t="s">
        <v>305</v>
      </c>
      <c r="C50" s="231" t="s">
        <v>306</v>
      </c>
      <c r="D50" s="247"/>
      <c r="E50" s="248"/>
      <c r="F50" s="249"/>
    </row>
    <row r="51" spans="1:6" ht="15.6">
      <c r="A51" s="256" t="s">
        <v>307</v>
      </c>
      <c r="B51" s="246" t="s">
        <v>308</v>
      </c>
      <c r="C51" s="231" t="s">
        <v>135</v>
      </c>
      <c r="D51" s="247"/>
      <c r="E51" s="248"/>
      <c r="F51" s="249"/>
    </row>
    <row r="52" spans="1:6" ht="15.6">
      <c r="A52" s="256" t="s">
        <v>309</v>
      </c>
      <c r="B52" s="246" t="s">
        <v>310</v>
      </c>
      <c r="C52" s="254" t="s">
        <v>311</v>
      </c>
      <c r="D52" s="255"/>
      <c r="E52" s="248"/>
      <c r="F52" s="249"/>
    </row>
    <row r="53" spans="1:6" ht="15.6">
      <c r="A53" s="256" t="s">
        <v>312</v>
      </c>
      <c r="B53" s="246" t="s">
        <v>313</v>
      </c>
      <c r="C53" s="254" t="s">
        <v>136</v>
      </c>
      <c r="D53" s="255"/>
      <c r="E53" s="248"/>
      <c r="F53" s="249"/>
    </row>
    <row r="54" spans="1:6" ht="15.6">
      <c r="A54" s="256" t="s">
        <v>314</v>
      </c>
      <c r="B54" s="246" t="s">
        <v>315</v>
      </c>
      <c r="C54" s="254" t="s">
        <v>316</v>
      </c>
      <c r="D54" s="255"/>
      <c r="E54" s="248"/>
      <c r="F54" s="249"/>
    </row>
    <row r="55" spans="1:6" ht="15.6">
      <c r="A55" s="256" t="s">
        <v>317</v>
      </c>
      <c r="B55" s="246" t="s">
        <v>318</v>
      </c>
      <c r="C55" s="254" t="s">
        <v>319</v>
      </c>
      <c r="D55" s="255"/>
      <c r="E55" s="248"/>
      <c r="F55" s="249"/>
    </row>
    <row r="56" spans="1:6" ht="15.6">
      <c r="A56" s="256" t="s">
        <v>320</v>
      </c>
      <c r="B56" s="246" t="s">
        <v>321</v>
      </c>
      <c r="C56" s="254" t="s">
        <v>322</v>
      </c>
      <c r="D56" s="255"/>
      <c r="E56" s="248"/>
      <c r="F56" s="249"/>
    </row>
    <row r="57" spans="1:6" ht="15.6">
      <c r="A57" s="256" t="s">
        <v>323</v>
      </c>
      <c r="B57" s="246" t="s">
        <v>324</v>
      </c>
      <c r="C57" s="254" t="s">
        <v>325</v>
      </c>
      <c r="D57" s="255"/>
      <c r="E57" s="248"/>
      <c r="F57" s="249"/>
    </row>
    <row r="58" spans="1:6" ht="15.6">
      <c r="A58" s="256" t="s">
        <v>326</v>
      </c>
      <c r="B58" s="246" t="s">
        <v>327</v>
      </c>
      <c r="C58" s="254" t="s">
        <v>138</v>
      </c>
      <c r="D58" s="255"/>
      <c r="E58" s="248"/>
      <c r="F58" s="249"/>
    </row>
    <row r="59" spans="1:6" ht="15.6">
      <c r="A59" s="256" t="s">
        <v>328</v>
      </c>
      <c r="B59" s="246" t="s">
        <v>329</v>
      </c>
      <c r="C59" s="254" t="s">
        <v>330</v>
      </c>
      <c r="D59" s="255"/>
      <c r="E59" s="248"/>
      <c r="F59" s="249"/>
    </row>
    <row r="60" spans="1:6" ht="15.6">
      <c r="A60" s="256" t="s">
        <v>331</v>
      </c>
      <c r="B60" s="246" t="s">
        <v>332</v>
      </c>
      <c r="C60" s="254" t="s">
        <v>333</v>
      </c>
      <c r="D60" s="255"/>
      <c r="E60" s="248"/>
      <c r="F60" s="249"/>
    </row>
    <row r="61" spans="1:6" ht="15.6">
      <c r="A61" s="256" t="s">
        <v>334</v>
      </c>
      <c r="B61" s="246" t="s">
        <v>335</v>
      </c>
      <c r="C61" s="254" t="s">
        <v>336</v>
      </c>
      <c r="D61" s="255"/>
      <c r="E61" s="248"/>
      <c r="F61" s="249"/>
    </row>
    <row r="62" spans="1:6" ht="15.6">
      <c r="A62" s="256" t="s">
        <v>337</v>
      </c>
      <c r="B62" s="246" t="s">
        <v>338</v>
      </c>
      <c r="C62" s="254" t="s">
        <v>139</v>
      </c>
      <c r="D62" s="255"/>
      <c r="E62" s="248"/>
      <c r="F62" s="249"/>
    </row>
    <row r="63" spans="1:6" ht="15.6">
      <c r="A63" s="256" t="s">
        <v>339</v>
      </c>
      <c r="B63" s="246" t="s">
        <v>340</v>
      </c>
      <c r="C63" s="231" t="s">
        <v>140</v>
      </c>
      <c r="D63" s="247"/>
      <c r="E63" s="248"/>
      <c r="F63" s="249"/>
    </row>
    <row r="64" spans="1:6" ht="15.6">
      <c r="A64" s="256" t="s">
        <v>341</v>
      </c>
      <c r="B64" s="246" t="s">
        <v>342</v>
      </c>
      <c r="C64" s="231" t="s">
        <v>141</v>
      </c>
      <c r="D64" s="247"/>
      <c r="E64" s="248"/>
      <c r="F64" s="249"/>
    </row>
    <row r="65" spans="1:6" ht="15.6">
      <c r="A65" s="256" t="s">
        <v>343</v>
      </c>
      <c r="B65" s="246" t="s">
        <v>344</v>
      </c>
      <c r="C65" s="231" t="s">
        <v>142</v>
      </c>
      <c r="D65" s="247"/>
      <c r="E65" s="248"/>
      <c r="F65" s="249"/>
    </row>
    <row r="66" spans="1:6" ht="15.6">
      <c r="A66" s="256" t="s">
        <v>345</v>
      </c>
      <c r="B66" s="246" t="s">
        <v>346</v>
      </c>
      <c r="C66" s="231" t="s">
        <v>143</v>
      </c>
      <c r="D66" s="247"/>
      <c r="E66" s="248"/>
      <c r="F66" s="249"/>
    </row>
    <row r="67" spans="1:6" ht="15.6">
      <c r="A67" s="256" t="s">
        <v>347</v>
      </c>
      <c r="B67" s="246" t="s">
        <v>348</v>
      </c>
      <c r="C67" s="231" t="s">
        <v>411</v>
      </c>
      <c r="D67" s="247"/>
      <c r="E67" s="248"/>
      <c r="F67" s="249"/>
    </row>
    <row r="68" spans="1:6" ht="15.6">
      <c r="A68" s="256" t="s">
        <v>349</v>
      </c>
      <c r="B68" s="246" t="s">
        <v>350</v>
      </c>
      <c r="C68" s="231" t="s">
        <v>351</v>
      </c>
      <c r="D68" s="247"/>
      <c r="E68" s="248"/>
      <c r="F68" s="249"/>
    </row>
    <row r="69" spans="1:6" ht="15.6">
      <c r="A69" s="256" t="s">
        <v>352</v>
      </c>
      <c r="B69" s="246" t="s">
        <v>353</v>
      </c>
      <c r="C69" s="231" t="s">
        <v>354</v>
      </c>
      <c r="D69" s="247"/>
      <c r="E69" s="248"/>
      <c r="F69" s="249"/>
    </row>
    <row r="70" spans="1:6" ht="15.6">
      <c r="A70" s="256" t="s">
        <v>355</v>
      </c>
      <c r="B70" s="246" t="s">
        <v>356</v>
      </c>
      <c r="C70" s="231" t="s">
        <v>144</v>
      </c>
      <c r="D70" s="247"/>
      <c r="E70" s="248"/>
      <c r="F70" s="249"/>
    </row>
    <row r="71" spans="1:6" ht="15.6" customHeight="1">
      <c r="A71" s="256" t="s">
        <v>357</v>
      </c>
      <c r="B71" s="246" t="s">
        <v>358</v>
      </c>
      <c r="C71" s="231" t="s">
        <v>145</v>
      </c>
      <c r="D71" s="247"/>
      <c r="E71" s="248"/>
      <c r="F71" s="249"/>
    </row>
    <row r="72" spans="1:6" ht="15.6">
      <c r="A72" s="256" t="s">
        <v>359</v>
      </c>
      <c r="B72" s="246" t="s">
        <v>360</v>
      </c>
      <c r="C72" s="254" t="s">
        <v>146</v>
      </c>
      <c r="D72" s="255"/>
      <c r="E72" s="248"/>
      <c r="F72" s="249"/>
    </row>
    <row r="73" spans="1:6" ht="15.6">
      <c r="A73" s="256" t="s">
        <v>361</v>
      </c>
      <c r="B73" s="246" t="s">
        <v>362</v>
      </c>
      <c r="C73" s="254" t="s">
        <v>147</v>
      </c>
      <c r="D73" s="255"/>
      <c r="E73" s="248"/>
      <c r="F73" s="249"/>
    </row>
    <row r="74" spans="1:6" ht="15.6">
      <c r="A74" s="256" t="s">
        <v>363</v>
      </c>
      <c r="B74" s="246" t="s">
        <v>364</v>
      </c>
      <c r="C74" s="254" t="s">
        <v>148</v>
      </c>
      <c r="D74" s="255"/>
      <c r="E74" s="248"/>
      <c r="F74" s="249"/>
    </row>
    <row r="75" spans="1:6" ht="15.6">
      <c r="A75" s="256" t="s">
        <v>365</v>
      </c>
      <c r="B75" s="246" t="s">
        <v>366</v>
      </c>
      <c r="C75" s="254" t="s">
        <v>149</v>
      </c>
      <c r="D75" s="255"/>
      <c r="E75" s="248"/>
      <c r="F75" s="249"/>
    </row>
    <row r="76" spans="1:6" ht="15.6">
      <c r="A76" s="256" t="s">
        <v>367</v>
      </c>
      <c r="B76" s="246" t="s">
        <v>368</v>
      </c>
      <c r="C76" s="254" t="s">
        <v>150</v>
      </c>
      <c r="D76" s="255"/>
      <c r="E76" s="248"/>
      <c r="F76" s="249"/>
    </row>
    <row r="77" spans="1:6" ht="15.6">
      <c r="A77" s="256" t="s">
        <v>369</v>
      </c>
      <c r="B77" s="246" t="s">
        <v>370</v>
      </c>
      <c r="C77" s="254" t="s">
        <v>151</v>
      </c>
      <c r="D77" s="255"/>
      <c r="E77" s="248"/>
      <c r="F77" s="249"/>
    </row>
    <row r="78" spans="1:6" ht="31.2">
      <c r="A78" s="256" t="s">
        <v>371</v>
      </c>
      <c r="B78" s="250" t="s">
        <v>372</v>
      </c>
      <c r="C78" s="254" t="s">
        <v>152</v>
      </c>
      <c r="D78" s="255"/>
      <c r="E78" s="248"/>
      <c r="F78" s="249"/>
    </row>
    <row r="79" spans="1:6" ht="15.6">
      <c r="A79" s="256" t="s">
        <v>373</v>
      </c>
      <c r="B79" s="246" t="s">
        <v>374</v>
      </c>
      <c r="C79" s="254" t="s">
        <v>153</v>
      </c>
      <c r="D79" s="255"/>
      <c r="E79" s="248"/>
      <c r="F79" s="249"/>
    </row>
    <row r="80" spans="1:6" ht="31.2">
      <c r="A80" s="256" t="s">
        <v>375</v>
      </c>
      <c r="B80" s="250" t="s">
        <v>376</v>
      </c>
      <c r="C80" s="254" t="s">
        <v>154</v>
      </c>
      <c r="D80" s="255"/>
      <c r="E80" s="248"/>
      <c r="F80" s="249"/>
    </row>
    <row r="81" spans="1:6" ht="15.6">
      <c r="A81" s="260" t="s">
        <v>377</v>
      </c>
      <c r="B81" s="246" t="s">
        <v>378</v>
      </c>
      <c r="C81" s="254" t="s">
        <v>155</v>
      </c>
      <c r="D81" s="255"/>
      <c r="E81" s="248"/>
      <c r="F81" s="249"/>
    </row>
    <row r="82" spans="1:6" ht="15.6">
      <c r="A82" s="259" t="s">
        <v>379</v>
      </c>
      <c r="B82" s="261" t="s">
        <v>380</v>
      </c>
      <c r="C82" s="262" t="s">
        <v>156</v>
      </c>
      <c r="D82" s="263"/>
      <c r="E82" s="264"/>
      <c r="F82" s="249"/>
    </row>
    <row r="83" spans="1:6" ht="15.6">
      <c r="A83" s="259" t="s">
        <v>381</v>
      </c>
      <c r="B83" s="261" t="s">
        <v>382</v>
      </c>
      <c r="C83" s="262" t="s">
        <v>157</v>
      </c>
      <c r="D83" s="263"/>
      <c r="E83" s="264"/>
      <c r="F83" s="249"/>
    </row>
    <row r="84" spans="1:6" ht="18.6" customHeight="1">
      <c r="A84" s="265" t="s">
        <v>383</v>
      </c>
      <c r="B84" s="246" t="s">
        <v>384</v>
      </c>
      <c r="C84" s="254" t="s">
        <v>158</v>
      </c>
      <c r="D84" s="263"/>
      <c r="E84" s="264"/>
      <c r="F84" s="266"/>
    </row>
    <row r="85" spans="1:6" ht="15.6">
      <c r="A85" s="267" t="s">
        <v>385</v>
      </c>
      <c r="B85" s="246" t="s">
        <v>386</v>
      </c>
      <c r="C85" s="254" t="s">
        <v>159</v>
      </c>
      <c r="D85" s="263"/>
      <c r="E85" s="264"/>
      <c r="F85" s="266"/>
    </row>
    <row r="86" spans="1:6" ht="16.2" thickBot="1">
      <c r="A86" s="267" t="s">
        <v>387</v>
      </c>
      <c r="B86" s="246" t="s">
        <v>388</v>
      </c>
      <c r="C86" s="212" t="s">
        <v>161</v>
      </c>
      <c r="D86" s="268"/>
      <c r="E86" s="269"/>
      <c r="F86" s="270"/>
    </row>
    <row r="87" spans="2:6" ht="15.6">
      <c r="B87" s="271"/>
      <c r="C87" s="272"/>
      <c r="D87" s="272"/>
      <c r="E87" s="273"/>
      <c r="F87" s="200"/>
    </row>
    <row r="89" ht="15">
      <c r="B89" s="274" t="s">
        <v>389</v>
      </c>
    </row>
    <row r="90" spans="2:5" ht="14.25" customHeight="1">
      <c r="B90" s="386" t="s">
        <v>390</v>
      </c>
      <c r="C90" s="387"/>
      <c r="D90" s="387"/>
      <c r="E90" s="387"/>
    </row>
    <row r="91" spans="2:5" ht="15">
      <c r="B91" s="388"/>
      <c r="C91" s="388"/>
      <c r="D91" s="388"/>
      <c r="E91" s="388"/>
    </row>
  </sheetData>
  <mergeCells count="21">
    <mergeCell ref="F12:F13"/>
    <mergeCell ref="B90:E91"/>
    <mergeCell ref="A11:B11"/>
    <mergeCell ref="C11:E11"/>
    <mergeCell ref="A12:A13"/>
    <mergeCell ref="B12:B13"/>
    <mergeCell ref="C12:C13"/>
    <mergeCell ref="D12:D13"/>
    <mergeCell ref="E12:E13"/>
    <mergeCell ref="C7:F7"/>
    <mergeCell ref="C8:F8"/>
    <mergeCell ref="A9:B9"/>
    <mergeCell ref="C9:E9"/>
    <mergeCell ref="A10:B10"/>
    <mergeCell ref="C10:E10"/>
    <mergeCell ref="C6:F6"/>
    <mergeCell ref="A1:C1"/>
    <mergeCell ref="A2:F2"/>
    <mergeCell ref="A3:F3"/>
    <mergeCell ref="A4:F4"/>
    <mergeCell ref="C5:F5"/>
  </mergeCells>
  <printOptions/>
  <pageMargins left="0.75" right="0.75" top="0.34" bottom="0.17" header="0.5" footer="0.5"/>
  <pageSetup fitToHeight="1" fitToWidth="1" horizontalDpi="600" verticalDpi="600" orientation="portrait" paperSize="17" scale="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89"/>
  <sheetViews>
    <sheetView tabSelected="1" zoomScale="75" zoomScaleNormal="75" zoomScalePageLayoutView="60" workbookViewId="0" topLeftCell="A100">
      <selection activeCell="B103" sqref="B103"/>
    </sheetView>
  </sheetViews>
  <sheetFormatPr defaultColWidth="9.140625" defaultRowHeight="15"/>
  <cols>
    <col min="1" max="1" width="9.140625" style="34" customWidth="1"/>
    <col min="2" max="2" width="16.140625" style="34" customWidth="1"/>
    <col min="3" max="3" width="35.00390625" style="34" customWidth="1"/>
    <col min="4" max="4" width="17.57421875" style="34" customWidth="1"/>
    <col min="5" max="5" width="17.140625" style="34" customWidth="1"/>
    <col min="6" max="6" width="17.57421875" style="34" customWidth="1"/>
    <col min="7" max="7" width="14.7109375" style="34" customWidth="1"/>
    <col min="8" max="9" width="28.421875" style="34" customWidth="1"/>
    <col min="10" max="13" width="15.7109375" style="34" customWidth="1"/>
    <col min="14" max="15" width="14.421875" style="34" customWidth="1"/>
    <col min="16" max="16" width="34.28125" style="34" customWidth="1"/>
    <col min="17" max="16384" width="9.140625" style="34" customWidth="1"/>
  </cols>
  <sheetData>
    <row r="1" spans="2:14" ht="25.5" customHeight="1" thickBot="1">
      <c r="B1" s="403" t="s">
        <v>48</v>
      </c>
      <c r="C1" s="403"/>
      <c r="D1" s="403"/>
      <c r="F1" s="403" t="s">
        <v>49</v>
      </c>
      <c r="G1" s="403"/>
      <c r="H1" s="403"/>
      <c r="I1" s="308"/>
      <c r="K1" s="403" t="s">
        <v>50</v>
      </c>
      <c r="L1" s="403"/>
      <c r="M1" s="403"/>
      <c r="N1" s="403"/>
    </row>
    <row r="2" spans="2:14" ht="18">
      <c r="B2" s="404" t="s">
        <v>51</v>
      </c>
      <c r="C2" s="405"/>
      <c r="D2" s="35" t="str">
        <f>'[2]BlankStandard Items'!B5</f>
        <v>INPUT</v>
      </c>
      <c r="F2" s="36"/>
      <c r="G2" s="404" t="s">
        <v>52</v>
      </c>
      <c r="H2" s="406"/>
      <c r="I2" s="309"/>
      <c r="J2" s="306"/>
      <c r="K2" s="37"/>
      <c r="L2" s="404" t="s">
        <v>53</v>
      </c>
      <c r="M2" s="405"/>
      <c r="N2" s="407"/>
    </row>
    <row r="3" spans="2:14" ht="18.75" thickBot="1">
      <c r="B3" s="452" t="s">
        <v>54</v>
      </c>
      <c r="C3" s="453"/>
      <c r="D3" s="38" t="str">
        <f>'[2]BlankStandard Items'!B6</f>
        <v>INPUT</v>
      </c>
      <c r="F3" s="39"/>
      <c r="G3" s="454" t="s">
        <v>55</v>
      </c>
      <c r="H3" s="455"/>
      <c r="I3" s="309"/>
      <c r="J3" s="306"/>
      <c r="K3" s="40"/>
      <c r="L3" s="452" t="s">
        <v>56</v>
      </c>
      <c r="M3" s="453"/>
      <c r="N3" s="456"/>
    </row>
    <row r="4" spans="2:14" ht="18.75" thickBot="1">
      <c r="B4" s="452" t="s">
        <v>57</v>
      </c>
      <c r="C4" s="453"/>
      <c r="D4" s="38" t="str">
        <f>'[2]BlankStandard Items'!B7</f>
        <v>INPUT</v>
      </c>
      <c r="J4" s="41"/>
      <c r="K4" s="42"/>
      <c r="L4" s="457" t="s">
        <v>58</v>
      </c>
      <c r="M4" s="458"/>
      <c r="N4" s="459"/>
    </row>
    <row r="5" spans="2:10" ht="21" thickBot="1">
      <c r="B5" s="457" t="s">
        <v>1</v>
      </c>
      <c r="C5" s="458"/>
      <c r="D5" s="43" t="str">
        <f>'[2]BlankStandard Items'!B8</f>
        <v>INPUT</v>
      </c>
      <c r="E5" s="44"/>
      <c r="J5" s="45"/>
    </row>
    <row r="6" ht="17.25" customHeight="1">
      <c r="D6" s="46"/>
    </row>
    <row r="7" spans="1:16" ht="30">
      <c r="A7" s="408" t="s">
        <v>59</v>
      </c>
      <c r="B7" s="408"/>
      <c r="C7" s="408"/>
      <c r="D7" s="408"/>
      <c r="E7" s="408"/>
      <c r="F7" s="408"/>
      <c r="G7" s="408"/>
      <c r="H7" s="408"/>
      <c r="I7" s="408"/>
      <c r="J7" s="408"/>
      <c r="K7" s="408"/>
      <c r="L7" s="408"/>
      <c r="M7" s="408"/>
      <c r="N7" s="408"/>
      <c r="O7" s="408"/>
      <c r="P7" s="408"/>
    </row>
    <row r="8" ht="13.5" thickBot="1"/>
    <row r="9" spans="1:16" ht="19.5" thickBot="1" thickTop="1">
      <c r="A9" s="47"/>
      <c r="B9" s="409" t="s">
        <v>60</v>
      </c>
      <c r="C9" s="410"/>
      <c r="D9" s="410"/>
      <c r="E9" s="410"/>
      <c r="F9" s="410"/>
      <c r="G9" s="411"/>
      <c r="H9" s="460" t="s">
        <v>61</v>
      </c>
      <c r="I9" s="461"/>
      <c r="J9" s="412" t="s">
        <v>62</v>
      </c>
      <c r="K9" s="412"/>
      <c r="L9" s="412"/>
      <c r="M9" s="412"/>
      <c r="N9" s="413" t="s">
        <v>63</v>
      </c>
      <c r="O9" s="412"/>
      <c r="P9" s="414"/>
    </row>
    <row r="10" spans="1:16" ht="45.75" customHeight="1" thickBot="1">
      <c r="A10" s="48"/>
      <c r="B10" s="49" t="s">
        <v>64</v>
      </c>
      <c r="C10" s="50" t="s">
        <v>4</v>
      </c>
      <c r="D10" s="447" t="s">
        <v>65</v>
      </c>
      <c r="E10" s="448"/>
      <c r="F10" s="448"/>
      <c r="G10" s="51" t="s">
        <v>66</v>
      </c>
      <c r="H10" s="52" t="s">
        <v>67</v>
      </c>
      <c r="I10" s="313" t="s">
        <v>77</v>
      </c>
      <c r="J10" s="53" t="s">
        <v>68</v>
      </c>
      <c r="K10" s="54" t="s">
        <v>69</v>
      </c>
      <c r="L10" s="54" t="s">
        <v>70</v>
      </c>
      <c r="M10" s="55" t="s">
        <v>71</v>
      </c>
      <c r="N10" s="449" t="s">
        <v>72</v>
      </c>
      <c r="O10" s="450"/>
      <c r="P10" s="451"/>
    </row>
    <row r="11" spans="1:16" ht="28.5" customHeight="1" thickTop="1">
      <c r="A11" s="415" t="s">
        <v>73</v>
      </c>
      <c r="B11" s="56" t="s">
        <v>74</v>
      </c>
      <c r="C11" s="57" t="s">
        <v>75</v>
      </c>
      <c r="D11" s="417" t="s">
        <v>76</v>
      </c>
      <c r="E11" s="418"/>
      <c r="F11" s="58" t="s">
        <v>77</v>
      </c>
      <c r="G11" s="59" t="s">
        <v>66</v>
      </c>
      <c r="H11" s="60"/>
      <c r="I11" s="314"/>
      <c r="J11" s="61"/>
      <c r="K11" s="62"/>
      <c r="L11" s="62"/>
      <c r="M11" s="63"/>
      <c r="N11" s="419"/>
      <c r="O11" s="420"/>
      <c r="P11" s="421"/>
    </row>
    <row r="12" spans="1:16" ht="30" customHeight="1">
      <c r="A12" s="415"/>
      <c r="B12" s="71" t="str">
        <f>'BlankStandard Items'!A14</f>
        <v>1 2016.901/00010</v>
      </c>
      <c r="C12" s="64" t="str">
        <f>'BlankStandard Items'!C14</f>
        <v>Contract Management</v>
      </c>
      <c r="D12" s="422" t="s">
        <v>78</v>
      </c>
      <c r="E12" s="423"/>
      <c r="F12" s="65" t="e">
        <f>D12*(F$27+F$126)</f>
        <v>#VALUE!</v>
      </c>
      <c r="G12" s="66" t="s">
        <v>79</v>
      </c>
      <c r="H12" s="67"/>
      <c r="I12" s="315"/>
      <c r="J12" s="68"/>
      <c r="K12" s="69"/>
      <c r="L12" s="69"/>
      <c r="M12" s="70"/>
      <c r="N12" s="424"/>
      <c r="O12" s="425"/>
      <c r="P12" s="426"/>
    </row>
    <row r="13" spans="1:16" ht="30" customHeight="1">
      <c r="A13" s="415"/>
      <c r="B13" s="71" t="str">
        <f>'BlankStandard Items'!A15</f>
        <v>2 2016.901/00050</v>
      </c>
      <c r="C13" s="64" t="str">
        <f>'BlankStandard Items'!C15</f>
        <v>Quality Management</v>
      </c>
      <c r="D13" s="422" t="s">
        <v>78</v>
      </c>
      <c r="E13" s="423"/>
      <c r="F13" s="65" t="e">
        <f>D13*(F$27+F$126)</f>
        <v>#VALUE!</v>
      </c>
      <c r="G13" s="72" t="s">
        <v>79</v>
      </c>
      <c r="H13" s="67"/>
      <c r="I13" s="315"/>
      <c r="J13" s="68"/>
      <c r="K13" s="69"/>
      <c r="L13" s="69"/>
      <c r="M13" s="70"/>
      <c r="N13" s="424"/>
      <c r="O13" s="425"/>
      <c r="P13" s="426"/>
    </row>
    <row r="14" spans="1:16" ht="30" customHeight="1">
      <c r="A14" s="415"/>
      <c r="B14" s="71" t="str">
        <f>'BlankStandard Items'!A16</f>
        <v>3 2016.901/00060</v>
      </c>
      <c r="C14" s="64" t="str">
        <f>'BlankStandard Items'!C16</f>
        <v>Human Resources Management</v>
      </c>
      <c r="D14" s="422" t="s">
        <v>78</v>
      </c>
      <c r="E14" s="423"/>
      <c r="F14" s="65" t="e">
        <f>D14*(F$27+F$126)</f>
        <v>#VALUE!</v>
      </c>
      <c r="G14" s="72" t="s">
        <v>79</v>
      </c>
      <c r="H14" s="67"/>
      <c r="I14" s="315"/>
      <c r="J14" s="68"/>
      <c r="K14" s="69"/>
      <c r="L14" s="69"/>
      <c r="M14" s="70"/>
      <c r="N14" s="424"/>
      <c r="O14" s="425"/>
      <c r="P14" s="426"/>
    </row>
    <row r="15" spans="1:16" ht="30" customHeight="1">
      <c r="A15" s="415"/>
      <c r="B15" s="71" t="str">
        <f>'BlankStandard Items'!A17</f>
        <v>4 2016.901/00070</v>
      </c>
      <c r="C15" s="64" t="str">
        <f>'BlankStandard Items'!C17</f>
        <v>Safety Management</v>
      </c>
      <c r="D15" s="422" t="s">
        <v>78</v>
      </c>
      <c r="E15" s="423"/>
      <c r="F15" s="65" t="e">
        <f>D15*(F$27+F$126)</f>
        <v>#VALUE!</v>
      </c>
      <c r="G15" s="72" t="s">
        <v>79</v>
      </c>
      <c r="H15" s="67"/>
      <c r="I15" s="315"/>
      <c r="J15" s="68"/>
      <c r="K15" s="69"/>
      <c r="L15" s="69"/>
      <c r="M15" s="70"/>
      <c r="N15" s="424"/>
      <c r="O15" s="425"/>
      <c r="P15" s="426"/>
    </row>
    <row r="16" spans="1:16" ht="30" customHeight="1" thickBot="1">
      <c r="A16" s="415"/>
      <c r="B16" s="71" t="str">
        <f>'BlankStandard Items'!A18</f>
        <v>5 2016.901/00080</v>
      </c>
      <c r="C16" s="64" t="str">
        <f>'BlankStandard Items'!C18</f>
        <v>Public Information Management</v>
      </c>
      <c r="D16" s="422" t="s">
        <v>78</v>
      </c>
      <c r="E16" s="423"/>
      <c r="F16" s="65" t="e">
        <f>D16*(F$27+F$126)</f>
        <v>#VALUE!</v>
      </c>
      <c r="G16" s="72" t="s">
        <v>79</v>
      </c>
      <c r="H16" s="67"/>
      <c r="I16" s="315"/>
      <c r="J16" s="68"/>
      <c r="K16" s="69"/>
      <c r="L16" s="69"/>
      <c r="M16" s="70"/>
      <c r="N16" s="424"/>
      <c r="O16" s="425"/>
      <c r="P16" s="426"/>
    </row>
    <row r="17" spans="1:16" ht="40.5" customHeight="1" thickBot="1">
      <c r="A17" s="415"/>
      <c r="B17" s="73"/>
      <c r="C17" s="427" t="s">
        <v>80</v>
      </c>
      <c r="D17" s="428"/>
      <c r="E17" s="428"/>
      <c r="F17" s="74" t="e">
        <f>SUM(F12:F16)</f>
        <v>#VALUE!</v>
      </c>
      <c r="G17" s="75"/>
      <c r="H17" s="76"/>
      <c r="I17" s="316">
        <f>SUM(I12:I16)</f>
        <v>0</v>
      </c>
      <c r="J17" s="77"/>
      <c r="K17" s="78"/>
      <c r="L17" s="78"/>
      <c r="M17" s="79"/>
      <c r="N17" s="429"/>
      <c r="O17" s="430"/>
      <c r="P17" s="431"/>
    </row>
    <row r="18" spans="1:16" ht="33.75" customHeight="1" thickTop="1">
      <c r="A18" s="415"/>
      <c r="B18" s="80" t="s">
        <v>81</v>
      </c>
      <c r="C18" s="81" t="s">
        <v>82</v>
      </c>
      <c r="D18" s="432" t="s">
        <v>83</v>
      </c>
      <c r="E18" s="432"/>
      <c r="F18" s="82" t="s">
        <v>77</v>
      </c>
      <c r="G18" s="83" t="s">
        <v>66</v>
      </c>
      <c r="H18" s="335" t="s">
        <v>67</v>
      </c>
      <c r="I18" s="336" t="s">
        <v>77</v>
      </c>
      <c r="J18" s="84"/>
      <c r="K18" s="85"/>
      <c r="L18" s="85"/>
      <c r="M18" s="86"/>
      <c r="N18" s="87"/>
      <c r="O18" s="88"/>
      <c r="P18" s="89"/>
    </row>
    <row r="19" spans="1:16" ht="30" customHeight="1">
      <c r="A19" s="415"/>
      <c r="B19" s="94" t="str">
        <f>'BlankStandard Items'!A20</f>
        <v>8 2011.901/00045</v>
      </c>
      <c r="C19" s="90" t="str">
        <f>'BlankStandard Items'!C20</f>
        <v>Design Services</v>
      </c>
      <c r="D19" s="433" t="s">
        <v>84</v>
      </c>
      <c r="E19" s="434"/>
      <c r="F19" s="65" t="e">
        <f aca="true" t="shared" si="0" ref="F19:F26">D19*F$126</f>
        <v>#VALUE!</v>
      </c>
      <c r="G19" s="72" t="s">
        <v>79</v>
      </c>
      <c r="H19" s="67"/>
      <c r="I19" s="315"/>
      <c r="J19" s="68"/>
      <c r="K19" s="69"/>
      <c r="L19" s="69"/>
      <c r="M19" s="70"/>
      <c r="N19" s="435"/>
      <c r="O19" s="436"/>
      <c r="P19" s="437"/>
    </row>
    <row r="20" spans="1:16" ht="30" customHeight="1">
      <c r="A20" s="415"/>
      <c r="B20" s="94" t="str">
        <f>'BlankStandard Items'!A21</f>
        <v>9 2011.901/00060</v>
      </c>
      <c r="C20" s="90" t="str">
        <f>'BlankStandard Items'!C21</f>
        <v>Design Surveying</v>
      </c>
      <c r="D20" s="433" t="s">
        <v>84</v>
      </c>
      <c r="E20" s="434"/>
      <c r="F20" s="65" t="e">
        <f t="shared" si="0"/>
        <v>#VALUE!</v>
      </c>
      <c r="G20" s="72" t="s">
        <v>79</v>
      </c>
      <c r="H20" s="67"/>
      <c r="I20" s="315"/>
      <c r="J20" s="68"/>
      <c r="K20" s="69"/>
      <c r="L20" s="69"/>
      <c r="M20" s="70"/>
      <c r="N20" s="438"/>
      <c r="O20" s="439"/>
      <c r="P20" s="440"/>
    </row>
    <row r="21" spans="1:16" ht="30" customHeight="1">
      <c r="A21" s="415"/>
      <c r="B21" s="94" t="str">
        <f>'BlankStandard Items'!A22</f>
        <v>10 2011.901/00110</v>
      </c>
      <c r="C21" s="90" t="str">
        <f>'BlankStandard Items'!C22</f>
        <v>Sanitary Design - A</v>
      </c>
      <c r="D21" s="433" t="s">
        <v>84</v>
      </c>
      <c r="E21" s="434"/>
      <c r="F21" s="65" t="e">
        <f t="shared" si="0"/>
        <v>#VALUE!</v>
      </c>
      <c r="G21" s="72" t="s">
        <v>79</v>
      </c>
      <c r="H21" s="67"/>
      <c r="I21" s="315"/>
      <c r="J21" s="68"/>
      <c r="K21" s="69"/>
      <c r="L21" s="69"/>
      <c r="M21" s="70"/>
      <c r="N21" s="441"/>
      <c r="O21" s="442"/>
      <c r="P21" s="443"/>
    </row>
    <row r="22" spans="1:16" ht="30" customHeight="1">
      <c r="A22" s="415"/>
      <c r="B22" s="94" t="str">
        <f>'BlankStandard Items'!A23</f>
        <v>11 2011.901/00120</v>
      </c>
      <c r="C22" s="90" t="str">
        <f>'BlankStandard Items'!C23</f>
        <v>Sanitary Design- B</v>
      </c>
      <c r="D22" s="433" t="s">
        <v>84</v>
      </c>
      <c r="E22" s="434"/>
      <c r="F22" s="65" t="e">
        <f t="shared" si="0"/>
        <v>#VALUE!</v>
      </c>
      <c r="G22" s="72" t="s">
        <v>79</v>
      </c>
      <c r="H22" s="67"/>
      <c r="I22" s="315"/>
      <c r="J22" s="68"/>
      <c r="K22" s="69"/>
      <c r="L22" s="69"/>
      <c r="M22" s="70"/>
      <c r="N22" s="441"/>
      <c r="O22" s="442"/>
      <c r="P22" s="443"/>
    </row>
    <row r="23" spans="1:16" ht="30" customHeight="1">
      <c r="A23" s="415"/>
      <c r="B23" s="94" t="str">
        <f>'BlankStandard Items'!A24</f>
        <v>12 2011.901/00210</v>
      </c>
      <c r="C23" s="90" t="str">
        <f>'BlankStandard Items'!C24</f>
        <v>Watermain Design -A</v>
      </c>
      <c r="D23" s="433" t="s">
        <v>84</v>
      </c>
      <c r="E23" s="434"/>
      <c r="F23" s="65" t="e">
        <f t="shared" si="0"/>
        <v>#VALUE!</v>
      </c>
      <c r="G23" s="72" t="s">
        <v>79</v>
      </c>
      <c r="H23" s="67"/>
      <c r="I23" s="315"/>
      <c r="J23" s="68"/>
      <c r="K23" s="69"/>
      <c r="L23" s="69"/>
      <c r="M23" s="70"/>
      <c r="N23" s="441"/>
      <c r="O23" s="442"/>
      <c r="P23" s="443"/>
    </row>
    <row r="24" spans="1:16" ht="30" customHeight="1">
      <c r="A24" s="415"/>
      <c r="B24" s="94" t="str">
        <f>'BlankStandard Items'!A25</f>
        <v>13 2011.901/00220</v>
      </c>
      <c r="C24" s="90" t="str">
        <f>'BlankStandard Items'!C25</f>
        <v>Watermain Design -B</v>
      </c>
      <c r="D24" s="433" t="s">
        <v>84</v>
      </c>
      <c r="E24" s="434"/>
      <c r="F24" s="65" t="e">
        <f t="shared" si="0"/>
        <v>#VALUE!</v>
      </c>
      <c r="G24" s="72" t="s">
        <v>79</v>
      </c>
      <c r="H24" s="67"/>
      <c r="I24" s="315"/>
      <c r="J24" s="68"/>
      <c r="K24" s="69"/>
      <c r="L24" s="69"/>
      <c r="M24" s="70"/>
      <c r="N24" s="441"/>
      <c r="O24" s="442"/>
      <c r="P24" s="443"/>
    </row>
    <row r="25" spans="1:16" ht="30" customHeight="1">
      <c r="A25" s="415"/>
      <c r="B25" s="94" t="str">
        <f>'BlankStandard Items'!A26</f>
        <v>14 2013.901/00025</v>
      </c>
      <c r="C25" s="90" t="str">
        <f>'BlankStandard Items'!C26</f>
        <v>Environmental Compliance</v>
      </c>
      <c r="D25" s="433" t="s">
        <v>84</v>
      </c>
      <c r="E25" s="434"/>
      <c r="F25" s="65" t="e">
        <f t="shared" si="0"/>
        <v>#VALUE!</v>
      </c>
      <c r="G25" s="72" t="s">
        <v>79</v>
      </c>
      <c r="H25" s="67"/>
      <c r="I25" s="315"/>
      <c r="J25" s="91"/>
      <c r="K25" s="92"/>
      <c r="L25" s="92"/>
      <c r="M25" s="93"/>
      <c r="N25" s="435"/>
      <c r="O25" s="436"/>
      <c r="P25" s="437"/>
    </row>
    <row r="26" spans="1:16" ht="30" customHeight="1" thickBot="1">
      <c r="A26" s="415"/>
      <c r="B26" s="94" t="str">
        <f>'BlankStandard Items'!A27</f>
        <v>15 2013.901/00130</v>
      </c>
      <c r="C26" s="90" t="str">
        <f>'BlankStandard Items'!C27</f>
        <v>Geotechnical Investigation</v>
      </c>
      <c r="D26" s="433" t="s">
        <v>84</v>
      </c>
      <c r="E26" s="434"/>
      <c r="F26" s="65" t="e">
        <f t="shared" si="0"/>
        <v>#VALUE!</v>
      </c>
      <c r="G26" s="66" t="s">
        <v>79</v>
      </c>
      <c r="H26" s="95"/>
      <c r="I26" s="317"/>
      <c r="J26" s="96"/>
      <c r="K26" s="97"/>
      <c r="L26" s="97"/>
      <c r="M26" s="98"/>
      <c r="N26" s="444"/>
      <c r="O26" s="445"/>
      <c r="P26" s="446"/>
    </row>
    <row r="27" spans="1:16" ht="40.5" customHeight="1" thickBot="1">
      <c r="A27" s="415"/>
      <c r="B27" s="99"/>
      <c r="C27" s="462" t="s">
        <v>85</v>
      </c>
      <c r="D27" s="463"/>
      <c r="E27" s="463"/>
      <c r="F27" s="100" t="e">
        <f>SUM(F19:F26)</f>
        <v>#VALUE!</v>
      </c>
      <c r="G27" s="101"/>
      <c r="H27" s="102"/>
      <c r="I27" s="318">
        <f>SUM(I19:I26)</f>
        <v>0</v>
      </c>
      <c r="J27" s="103"/>
      <c r="K27" s="104"/>
      <c r="L27" s="104"/>
      <c r="M27" s="105"/>
      <c r="N27" s="464"/>
      <c r="O27" s="465"/>
      <c r="P27" s="466"/>
    </row>
    <row r="28" spans="1:16" ht="37.2" customHeight="1" thickTop="1">
      <c r="A28" s="415"/>
      <c r="B28" s="106" t="s">
        <v>86</v>
      </c>
      <c r="C28" s="107" t="s">
        <v>87</v>
      </c>
      <c r="D28" s="108" t="s">
        <v>88</v>
      </c>
      <c r="E28" s="108" t="s">
        <v>89</v>
      </c>
      <c r="F28" s="109" t="s">
        <v>77</v>
      </c>
      <c r="G28" s="110" t="s">
        <v>66</v>
      </c>
      <c r="H28" s="337" t="s">
        <v>67</v>
      </c>
      <c r="I28" s="338" t="s">
        <v>77</v>
      </c>
      <c r="J28" s="111"/>
      <c r="K28" s="112"/>
      <c r="L28" s="112"/>
      <c r="M28" s="113"/>
      <c r="N28" s="467"/>
      <c r="O28" s="468"/>
      <c r="P28" s="469"/>
    </row>
    <row r="29" spans="1:16" ht="37.2" customHeight="1">
      <c r="A29" s="415"/>
      <c r="B29" s="339" t="str">
        <f>'BlankStandard Items'!A29</f>
        <v>6 2021.901/00005</v>
      </c>
      <c r="C29" s="115" t="str">
        <f>'BlankStandard Items'!C29</f>
        <v>Mobilization Design Build</v>
      </c>
      <c r="D29" s="470" t="s">
        <v>409</v>
      </c>
      <c r="E29" s="471"/>
      <c r="F29" s="307"/>
      <c r="G29" s="72" t="s">
        <v>79</v>
      </c>
      <c r="H29" s="149"/>
      <c r="I29" s="319"/>
      <c r="J29" s="91"/>
      <c r="K29" s="92"/>
      <c r="L29" s="92"/>
      <c r="M29" s="93"/>
      <c r="N29" s="441"/>
      <c r="O29" s="442"/>
      <c r="P29" s="443"/>
    </row>
    <row r="30" spans="1:16" ht="37.2" customHeight="1">
      <c r="A30" s="415"/>
      <c r="B30" s="340" t="str">
        <f>'BlankStandard Items'!A30</f>
        <v>7 2012.901/00040</v>
      </c>
      <c r="C30" s="115" t="str">
        <f>'BlankStandard Items'!C30</f>
        <v>Insurance</v>
      </c>
      <c r="D30" s="470" t="s">
        <v>409</v>
      </c>
      <c r="E30" s="471"/>
      <c r="F30" s="307"/>
      <c r="G30" s="72" t="s">
        <v>79</v>
      </c>
      <c r="H30" s="149"/>
      <c r="I30" s="319"/>
      <c r="J30" s="91"/>
      <c r="K30" s="92"/>
      <c r="L30" s="92"/>
      <c r="M30" s="93"/>
      <c r="N30" s="435"/>
      <c r="O30" s="436"/>
      <c r="P30" s="437"/>
    </row>
    <row r="31" spans="1:16" ht="30" customHeight="1">
      <c r="A31" s="415"/>
      <c r="B31" s="114" t="str">
        <f>'BlankStandard Items'!A31</f>
        <v>16 2011.901/00003</v>
      </c>
      <c r="C31" s="115" t="str">
        <f>'BlankStandard Items'!C31</f>
        <v>Construction Surveying</v>
      </c>
      <c r="D31" s="116">
        <v>1</v>
      </c>
      <c r="E31" s="117"/>
      <c r="F31" s="118">
        <f aca="true" t="shared" si="1" ref="F31:F94">(D31*E31)</f>
        <v>0</v>
      </c>
      <c r="G31" s="119" t="s">
        <v>79</v>
      </c>
      <c r="H31" s="120"/>
      <c r="I31" s="320"/>
      <c r="J31" s="121"/>
      <c r="K31" s="121"/>
      <c r="L31" s="122"/>
      <c r="M31" s="123"/>
      <c r="N31" s="435"/>
      <c r="O31" s="436"/>
      <c r="P31" s="437"/>
    </row>
    <row r="32" spans="1:16" ht="30" customHeight="1">
      <c r="A32" s="415"/>
      <c r="B32" s="114" t="str">
        <f>'BlankStandard Items'!A32</f>
        <v>17 2011.901/00005</v>
      </c>
      <c r="C32" s="115" t="str">
        <f>'BlankStandard Items'!C32</f>
        <v>R/W - Construction Easements</v>
      </c>
      <c r="D32" s="124">
        <v>1</v>
      </c>
      <c r="E32" s="125"/>
      <c r="F32" s="118">
        <f t="shared" si="1"/>
        <v>0</v>
      </c>
      <c r="G32" s="72" t="s">
        <v>79</v>
      </c>
      <c r="H32" s="126"/>
      <c r="I32" s="321"/>
      <c r="J32" s="91"/>
      <c r="K32" s="91"/>
      <c r="L32" s="127"/>
      <c r="M32" s="93"/>
      <c r="N32" s="435"/>
      <c r="O32" s="436"/>
      <c r="P32" s="437"/>
    </row>
    <row r="33" spans="1:16" ht="30" customHeight="1">
      <c r="A33" s="415"/>
      <c r="B33" s="114" t="str">
        <f>'BlankStandard Items'!A33</f>
        <v>18 2011.901/00100</v>
      </c>
      <c r="C33" s="115" t="str">
        <f>'BlankStandard Items'!C33</f>
        <v xml:space="preserve">Utilities </v>
      </c>
      <c r="D33" s="124">
        <v>1</v>
      </c>
      <c r="E33" s="125"/>
      <c r="F33" s="118">
        <f t="shared" si="1"/>
        <v>0</v>
      </c>
      <c r="G33" s="72" t="s">
        <v>79</v>
      </c>
      <c r="H33" s="126"/>
      <c r="I33" s="321"/>
      <c r="J33" s="91"/>
      <c r="K33" s="91"/>
      <c r="L33" s="127"/>
      <c r="M33" s="93"/>
      <c r="N33" s="435"/>
      <c r="O33" s="436"/>
      <c r="P33" s="437"/>
    </row>
    <row r="34" spans="1:16" ht="30" customHeight="1">
      <c r="A34" s="415"/>
      <c r="B34" s="114" t="str">
        <f>'BlankStandard Items'!A34</f>
        <v>19 2105.901/00029</v>
      </c>
      <c r="C34" s="115" t="str">
        <f>'BlankStandard Items'!C34</f>
        <v>Grading</v>
      </c>
      <c r="D34" s="124">
        <v>1</v>
      </c>
      <c r="E34" s="125">
        <f>SUM(E35:E45)</f>
        <v>0</v>
      </c>
      <c r="F34" s="118">
        <f t="shared" si="1"/>
        <v>0</v>
      </c>
      <c r="G34" s="72" t="s">
        <v>79</v>
      </c>
      <c r="H34" s="128"/>
      <c r="I34" s="322"/>
      <c r="J34" s="91"/>
      <c r="K34" s="92"/>
      <c r="L34" s="92"/>
      <c r="M34" s="93"/>
      <c r="N34" s="435"/>
      <c r="O34" s="436"/>
      <c r="P34" s="437"/>
    </row>
    <row r="35" spans="1:16" ht="30" customHeight="1">
      <c r="A35" s="415"/>
      <c r="B35" s="129" t="s">
        <v>90</v>
      </c>
      <c r="C35" s="130" t="s">
        <v>91</v>
      </c>
      <c r="D35" s="131"/>
      <c r="E35" s="132"/>
      <c r="F35" s="118">
        <f t="shared" si="1"/>
        <v>0</v>
      </c>
      <c r="G35" s="72" t="s">
        <v>92</v>
      </c>
      <c r="H35" s="67"/>
      <c r="I35" s="315"/>
      <c r="J35" s="68"/>
      <c r="K35" s="69"/>
      <c r="L35" s="69"/>
      <c r="M35" s="70"/>
      <c r="N35" s="441"/>
      <c r="O35" s="442"/>
      <c r="P35" s="443"/>
    </row>
    <row r="36" spans="1:16" ht="30" customHeight="1">
      <c r="A36" s="415"/>
      <c r="B36" s="129" t="s">
        <v>93</v>
      </c>
      <c r="C36" s="130" t="s">
        <v>94</v>
      </c>
      <c r="D36" s="131"/>
      <c r="E36" s="132"/>
      <c r="F36" s="118">
        <f t="shared" si="1"/>
        <v>0</v>
      </c>
      <c r="G36" s="72" t="s">
        <v>95</v>
      </c>
      <c r="H36" s="67"/>
      <c r="I36" s="315"/>
      <c r="J36" s="68"/>
      <c r="K36" s="69"/>
      <c r="L36" s="69"/>
      <c r="M36" s="70"/>
      <c r="N36" s="441"/>
      <c r="O36" s="442"/>
      <c r="P36" s="443"/>
    </row>
    <row r="37" spans="1:16" ht="30" customHeight="1">
      <c r="A37" s="415"/>
      <c r="B37" s="129" t="s">
        <v>96</v>
      </c>
      <c r="C37" s="133" t="s">
        <v>97</v>
      </c>
      <c r="D37" s="131"/>
      <c r="E37" s="132"/>
      <c r="F37" s="118">
        <f t="shared" si="1"/>
        <v>0</v>
      </c>
      <c r="G37" s="72" t="s">
        <v>98</v>
      </c>
      <c r="H37" s="67"/>
      <c r="I37" s="315"/>
      <c r="J37" s="68"/>
      <c r="K37" s="69"/>
      <c r="L37" s="69"/>
      <c r="M37" s="70"/>
      <c r="N37" s="441"/>
      <c r="O37" s="442"/>
      <c r="P37" s="443"/>
    </row>
    <row r="38" spans="1:16" ht="30" customHeight="1">
      <c r="A38" s="415"/>
      <c r="B38" s="129" t="s">
        <v>99</v>
      </c>
      <c r="C38" s="133" t="s">
        <v>100</v>
      </c>
      <c r="D38" s="131"/>
      <c r="E38" s="132"/>
      <c r="F38" s="118">
        <f t="shared" si="1"/>
        <v>0</v>
      </c>
      <c r="G38" s="72" t="s">
        <v>98</v>
      </c>
      <c r="H38" s="67"/>
      <c r="I38" s="315"/>
      <c r="J38" s="68"/>
      <c r="K38" s="69"/>
      <c r="L38" s="69"/>
      <c r="M38" s="70"/>
      <c r="N38" s="441"/>
      <c r="O38" s="442"/>
      <c r="P38" s="443"/>
    </row>
    <row r="39" spans="1:16" ht="30" customHeight="1">
      <c r="A39" s="415"/>
      <c r="B39" s="129" t="s">
        <v>101</v>
      </c>
      <c r="C39" s="133" t="s">
        <v>102</v>
      </c>
      <c r="D39" s="131"/>
      <c r="E39" s="132"/>
      <c r="F39" s="118">
        <f t="shared" si="1"/>
        <v>0</v>
      </c>
      <c r="G39" s="72" t="s">
        <v>98</v>
      </c>
      <c r="H39" s="67"/>
      <c r="I39" s="315"/>
      <c r="J39" s="68"/>
      <c r="K39" s="69"/>
      <c r="L39" s="69"/>
      <c r="M39" s="70"/>
      <c r="N39" s="441"/>
      <c r="O39" s="442"/>
      <c r="P39" s="443"/>
    </row>
    <row r="40" spans="1:16" ht="30" customHeight="1">
      <c r="A40" s="415"/>
      <c r="B40" s="129" t="s">
        <v>103</v>
      </c>
      <c r="C40" s="133" t="s">
        <v>104</v>
      </c>
      <c r="D40" s="131"/>
      <c r="E40" s="132"/>
      <c r="F40" s="118">
        <f t="shared" si="1"/>
        <v>0</v>
      </c>
      <c r="G40" s="72" t="s">
        <v>98</v>
      </c>
      <c r="H40" s="67"/>
      <c r="I40" s="315"/>
      <c r="J40" s="68"/>
      <c r="K40" s="69"/>
      <c r="L40" s="69"/>
      <c r="M40" s="70"/>
      <c r="N40" s="441"/>
      <c r="O40" s="442"/>
      <c r="P40" s="443"/>
    </row>
    <row r="41" spans="1:16" ht="30" customHeight="1">
      <c r="A41" s="415"/>
      <c r="B41" s="129" t="s">
        <v>105</v>
      </c>
      <c r="C41" s="133" t="s">
        <v>106</v>
      </c>
      <c r="D41" s="131"/>
      <c r="E41" s="132"/>
      <c r="F41" s="118">
        <f t="shared" si="1"/>
        <v>0</v>
      </c>
      <c r="G41" s="72" t="s">
        <v>98</v>
      </c>
      <c r="H41" s="67"/>
      <c r="I41" s="315"/>
      <c r="J41" s="68"/>
      <c r="K41" s="69"/>
      <c r="L41" s="69"/>
      <c r="M41" s="70"/>
      <c r="N41" s="441"/>
      <c r="O41" s="442"/>
      <c r="P41" s="443"/>
    </row>
    <row r="42" spans="1:16" ht="30" customHeight="1">
      <c r="A42" s="415"/>
      <c r="B42" s="129" t="s">
        <v>107</v>
      </c>
      <c r="C42" s="133" t="s">
        <v>108</v>
      </c>
      <c r="D42" s="131"/>
      <c r="E42" s="132"/>
      <c r="F42" s="118">
        <f t="shared" si="1"/>
        <v>0</v>
      </c>
      <c r="G42" s="72" t="s">
        <v>98</v>
      </c>
      <c r="H42" s="67"/>
      <c r="I42" s="315"/>
      <c r="J42" s="68"/>
      <c r="K42" s="69"/>
      <c r="L42" s="69"/>
      <c r="M42" s="70"/>
      <c r="N42" s="441"/>
      <c r="O42" s="442"/>
      <c r="P42" s="443"/>
    </row>
    <row r="43" spans="1:16" ht="30" customHeight="1">
      <c r="A43" s="415"/>
      <c r="B43" s="129" t="s">
        <v>109</v>
      </c>
      <c r="C43" s="133" t="s">
        <v>110</v>
      </c>
      <c r="D43" s="131"/>
      <c r="E43" s="132"/>
      <c r="F43" s="118">
        <f t="shared" si="1"/>
        <v>0</v>
      </c>
      <c r="G43" s="72" t="s">
        <v>98</v>
      </c>
      <c r="H43" s="67"/>
      <c r="I43" s="315"/>
      <c r="J43" s="68"/>
      <c r="K43" s="69"/>
      <c r="L43" s="69"/>
      <c r="M43" s="70"/>
      <c r="N43" s="441"/>
      <c r="O43" s="442"/>
      <c r="P43" s="443"/>
    </row>
    <row r="44" spans="1:16" ht="30" customHeight="1">
      <c r="A44" s="415"/>
      <c r="B44" s="129" t="s">
        <v>111</v>
      </c>
      <c r="C44" s="134" t="s">
        <v>112</v>
      </c>
      <c r="D44" s="131"/>
      <c r="E44" s="132"/>
      <c r="F44" s="118">
        <f t="shared" si="1"/>
        <v>0</v>
      </c>
      <c r="G44" s="72" t="s">
        <v>113</v>
      </c>
      <c r="H44" s="67"/>
      <c r="I44" s="315"/>
      <c r="J44" s="68"/>
      <c r="K44" s="69"/>
      <c r="L44" s="69"/>
      <c r="M44" s="70"/>
      <c r="N44" s="441"/>
      <c r="O44" s="442"/>
      <c r="P44" s="443"/>
    </row>
    <row r="45" spans="1:16" ht="41.25" customHeight="1">
      <c r="A45" s="415"/>
      <c r="B45" s="129"/>
      <c r="C45" s="135" t="s">
        <v>114</v>
      </c>
      <c r="D45" s="136">
        <v>1</v>
      </c>
      <c r="E45" s="137"/>
      <c r="F45" s="138">
        <f t="shared" si="1"/>
        <v>0</v>
      </c>
      <c r="G45" s="139" t="s">
        <v>79</v>
      </c>
      <c r="H45" s="67"/>
      <c r="I45" s="315"/>
      <c r="J45" s="68"/>
      <c r="K45" s="69"/>
      <c r="L45" s="69"/>
      <c r="M45" s="70"/>
      <c r="N45" s="472" t="s">
        <v>115</v>
      </c>
      <c r="O45" s="473"/>
      <c r="P45" s="474"/>
    </row>
    <row r="46" spans="1:16" ht="30" customHeight="1">
      <c r="A46" s="415"/>
      <c r="B46" s="114" t="str">
        <f>'BlankStandard Items'!A35</f>
        <v>20 2200.901/00010</v>
      </c>
      <c r="C46" s="115" t="str">
        <f>'BlankStandard Items'!C35</f>
        <v>Base Construction</v>
      </c>
      <c r="D46" s="124">
        <v>1</v>
      </c>
      <c r="E46" s="125"/>
      <c r="F46" s="118">
        <f t="shared" si="1"/>
        <v>0</v>
      </c>
      <c r="G46" s="72" t="s">
        <v>79</v>
      </c>
      <c r="H46" s="126"/>
      <c r="I46" s="321"/>
      <c r="J46" s="91"/>
      <c r="K46" s="92"/>
      <c r="L46" s="92"/>
      <c r="M46" s="93"/>
      <c r="N46" s="424"/>
      <c r="O46" s="425"/>
      <c r="P46" s="426"/>
    </row>
    <row r="47" spans="1:16" ht="30" customHeight="1" hidden="1">
      <c r="A47" s="415"/>
      <c r="B47" s="114" t="str">
        <f>'BlankStandard Items'!A36</f>
        <v>21 2301.901/00030</v>
      </c>
      <c r="C47" s="140" t="s">
        <v>116</v>
      </c>
      <c r="D47" s="141"/>
      <c r="E47" s="142"/>
      <c r="F47" s="118">
        <f t="shared" si="1"/>
        <v>0</v>
      </c>
      <c r="G47" s="143"/>
      <c r="H47" s="126"/>
      <c r="I47" s="321"/>
      <c r="J47" s="91"/>
      <c r="K47" s="92"/>
      <c r="L47" s="92"/>
      <c r="M47" s="93"/>
      <c r="N47" s="441"/>
      <c r="O47" s="442"/>
      <c r="P47" s="443"/>
    </row>
    <row r="48" spans="1:16" ht="30" customHeight="1" hidden="1">
      <c r="A48" s="415"/>
      <c r="B48" s="114" t="str">
        <f>'BlankStandard Items'!A37</f>
        <v>22 2360.901/00010</v>
      </c>
      <c r="C48" s="140" t="s">
        <v>117</v>
      </c>
      <c r="D48" s="144"/>
      <c r="E48" s="145"/>
      <c r="F48" s="118">
        <f t="shared" si="1"/>
        <v>0</v>
      </c>
      <c r="G48" s="72"/>
      <c r="H48" s="67"/>
      <c r="I48" s="315"/>
      <c r="J48" s="68"/>
      <c r="K48" s="69"/>
      <c r="L48" s="69"/>
      <c r="M48" s="70"/>
      <c r="N48" s="441"/>
      <c r="O48" s="442"/>
      <c r="P48" s="443"/>
    </row>
    <row r="49" spans="1:16" ht="30" customHeight="1" hidden="1">
      <c r="A49" s="415"/>
      <c r="B49" s="114" t="str">
        <f>'BlankStandard Items'!A38</f>
        <v>23 2400.901/00110</v>
      </c>
      <c r="C49" s="140" t="s">
        <v>118</v>
      </c>
      <c r="D49" s="144"/>
      <c r="E49" s="145"/>
      <c r="F49" s="118">
        <f t="shared" si="1"/>
        <v>0</v>
      </c>
      <c r="G49" s="72"/>
      <c r="H49" s="67"/>
      <c r="I49" s="315"/>
      <c r="J49" s="68"/>
      <c r="K49" s="69"/>
      <c r="L49" s="69"/>
      <c r="M49" s="70"/>
      <c r="N49" s="441"/>
      <c r="O49" s="442"/>
      <c r="P49" s="443"/>
    </row>
    <row r="50" spans="1:16" ht="30" customHeight="1" hidden="1">
      <c r="A50" s="415"/>
      <c r="B50" s="114" t="str">
        <f>'BlankStandard Items'!A39</f>
        <v>24 2400.901/00120</v>
      </c>
      <c r="C50" s="140" t="s">
        <v>119</v>
      </c>
      <c r="D50" s="144"/>
      <c r="E50" s="145"/>
      <c r="F50" s="118">
        <f t="shared" si="1"/>
        <v>0</v>
      </c>
      <c r="G50" s="72"/>
      <c r="H50" s="67"/>
      <c r="I50" s="315"/>
      <c r="J50" s="68"/>
      <c r="K50" s="69"/>
      <c r="L50" s="69"/>
      <c r="M50" s="70"/>
      <c r="N50" s="441"/>
      <c r="O50" s="442"/>
      <c r="P50" s="443"/>
    </row>
    <row r="51" spans="1:16" ht="30" customHeight="1" hidden="1">
      <c r="A51" s="415"/>
      <c r="B51" s="114" t="str">
        <f>'BlankStandard Items'!A40</f>
        <v>25 2400.901/00130</v>
      </c>
      <c r="C51" s="140" t="s">
        <v>120</v>
      </c>
      <c r="D51" s="144"/>
      <c r="E51" s="145"/>
      <c r="F51" s="118">
        <f t="shared" si="1"/>
        <v>0</v>
      </c>
      <c r="G51" s="72"/>
      <c r="H51" s="67"/>
      <c r="I51" s="315"/>
      <c r="J51" s="68"/>
      <c r="K51" s="69"/>
      <c r="L51" s="69"/>
      <c r="M51" s="70"/>
      <c r="N51" s="441"/>
      <c r="O51" s="442"/>
      <c r="P51" s="443"/>
    </row>
    <row r="52" spans="1:16" ht="30" customHeight="1">
      <c r="A52" s="415"/>
      <c r="B52" s="114" t="str">
        <f>'BlankStandard Items'!A36</f>
        <v>21 2301.901/00030</v>
      </c>
      <c r="C52" s="115" t="str">
        <f>'BlankStandard Items'!C36</f>
        <v>Concrete Pavement</v>
      </c>
      <c r="D52" s="124">
        <v>1</v>
      </c>
      <c r="E52" s="146"/>
      <c r="F52" s="118">
        <f t="shared" si="1"/>
        <v>0</v>
      </c>
      <c r="G52" s="72" t="s">
        <v>79</v>
      </c>
      <c r="H52" s="147"/>
      <c r="I52" s="323"/>
      <c r="J52" s="68"/>
      <c r="K52" s="69"/>
      <c r="L52" s="69"/>
      <c r="M52" s="70"/>
      <c r="N52" s="424"/>
      <c r="O52" s="425"/>
      <c r="P52" s="426"/>
    </row>
    <row r="53" spans="1:16" ht="30" customHeight="1">
      <c r="A53" s="415"/>
      <c r="B53" s="114" t="str">
        <f>'BlankStandard Items'!A37</f>
        <v>22 2360.901/00010</v>
      </c>
      <c r="C53" s="115" t="str">
        <f>'BlankStandard Items'!C37</f>
        <v>Bituminous Pavement</v>
      </c>
      <c r="D53" s="124">
        <v>1</v>
      </c>
      <c r="E53" s="146"/>
      <c r="F53" s="118">
        <f t="shared" si="1"/>
        <v>0</v>
      </c>
      <c r="G53" s="72" t="s">
        <v>79</v>
      </c>
      <c r="H53" s="147"/>
      <c r="I53" s="323"/>
      <c r="J53" s="68"/>
      <c r="K53" s="69"/>
      <c r="L53" s="69"/>
      <c r="M53" s="70"/>
      <c r="N53" s="424"/>
      <c r="O53" s="425"/>
      <c r="P53" s="426"/>
    </row>
    <row r="54" spans="1:20" ht="30" customHeight="1">
      <c r="A54" s="415"/>
      <c r="B54" s="114" t="str">
        <f>'BlankStandard Items'!A38</f>
        <v>23 2400.901/00110</v>
      </c>
      <c r="C54" s="115" t="str">
        <f>'BlankStandard Items'!C38</f>
        <v>Bridge - A</v>
      </c>
      <c r="D54" s="124">
        <v>1</v>
      </c>
      <c r="E54" s="146"/>
      <c r="F54" s="118">
        <f t="shared" si="1"/>
        <v>0</v>
      </c>
      <c r="G54" s="72" t="s">
        <v>79</v>
      </c>
      <c r="H54" s="149"/>
      <c r="I54" s="319"/>
      <c r="J54" s="91"/>
      <c r="K54" s="92"/>
      <c r="L54" s="92"/>
      <c r="M54" s="93"/>
      <c r="N54" s="435"/>
      <c r="O54" s="436"/>
      <c r="P54" s="437"/>
      <c r="Q54" s="150"/>
      <c r="R54" s="150"/>
      <c r="S54" s="150"/>
      <c r="T54" s="150"/>
    </row>
    <row r="55" spans="1:20" ht="30" customHeight="1">
      <c r="A55" s="415"/>
      <c r="B55" s="114" t="str">
        <f>'BlankStandard Items'!A39</f>
        <v>24 2400.901/00120</v>
      </c>
      <c r="C55" s="115" t="str">
        <f>'BlankStandard Items'!C39</f>
        <v>Bridge - B</v>
      </c>
      <c r="D55" s="124">
        <v>1</v>
      </c>
      <c r="E55" s="146"/>
      <c r="F55" s="118">
        <f t="shared" si="1"/>
        <v>0</v>
      </c>
      <c r="G55" s="72" t="s">
        <v>79</v>
      </c>
      <c r="H55" s="126"/>
      <c r="I55" s="321"/>
      <c r="J55" s="91"/>
      <c r="K55" s="92"/>
      <c r="L55" s="92"/>
      <c r="M55" s="93"/>
      <c r="N55" s="424"/>
      <c r="O55" s="425"/>
      <c r="P55" s="426"/>
      <c r="Q55" s="150"/>
      <c r="R55" s="150"/>
      <c r="S55" s="150"/>
      <c r="T55" s="150"/>
    </row>
    <row r="56" spans="1:20" ht="30" customHeight="1">
      <c r="A56" s="415"/>
      <c r="B56" s="114" t="str">
        <f>'BlankStandard Items'!A40</f>
        <v>25 2400.901/00130</v>
      </c>
      <c r="C56" s="115" t="str">
        <f>'BlankStandard Items'!C40</f>
        <v>Bridge - C</v>
      </c>
      <c r="D56" s="124">
        <v>1</v>
      </c>
      <c r="E56" s="146"/>
      <c r="F56" s="118">
        <f t="shared" si="1"/>
        <v>0</v>
      </c>
      <c r="G56" s="72" t="s">
        <v>79</v>
      </c>
      <c r="H56" s="149"/>
      <c r="I56" s="319"/>
      <c r="J56" s="91"/>
      <c r="K56" s="92"/>
      <c r="L56" s="92"/>
      <c r="M56" s="93"/>
      <c r="N56" s="441"/>
      <c r="O56" s="442"/>
      <c r="P56" s="443"/>
      <c r="Q56" s="150"/>
      <c r="R56" s="150"/>
      <c r="S56" s="150"/>
      <c r="T56" s="150"/>
    </row>
    <row r="57" spans="1:16" ht="30" customHeight="1" hidden="1">
      <c r="A57" s="415"/>
      <c r="B57" s="114" t="str">
        <f>'BlankStandard Items'!A41</f>
        <v>26 2400.901/00140</v>
      </c>
      <c r="C57" s="140" t="s">
        <v>121</v>
      </c>
      <c r="D57" s="141"/>
      <c r="E57" s="151"/>
      <c r="F57" s="118">
        <f t="shared" si="1"/>
        <v>0</v>
      </c>
      <c r="G57" s="143"/>
      <c r="H57" s="149"/>
      <c r="I57" s="319"/>
      <c r="J57" s="91"/>
      <c r="K57" s="92"/>
      <c r="L57" s="92"/>
      <c r="M57" s="93"/>
      <c r="N57" s="441"/>
      <c r="O57" s="442"/>
      <c r="P57" s="443"/>
    </row>
    <row r="58" spans="1:16" ht="30" customHeight="1" hidden="1">
      <c r="A58" s="415"/>
      <c r="B58" s="114" t="str">
        <f>'BlankStandard Items'!A42</f>
        <v>27 2400.901/00150</v>
      </c>
      <c r="C58" s="140" t="s">
        <v>122</v>
      </c>
      <c r="D58" s="141"/>
      <c r="E58" s="151"/>
      <c r="F58" s="118">
        <f t="shared" si="1"/>
        <v>0</v>
      </c>
      <c r="G58" s="143"/>
      <c r="H58" s="149"/>
      <c r="I58" s="319"/>
      <c r="J58" s="91"/>
      <c r="K58" s="92"/>
      <c r="L58" s="92"/>
      <c r="M58" s="93"/>
      <c r="N58" s="441"/>
      <c r="O58" s="442"/>
      <c r="P58" s="443"/>
    </row>
    <row r="59" spans="1:16" ht="30" customHeight="1" hidden="1">
      <c r="A59" s="415"/>
      <c r="B59" s="114" t="str">
        <f>'BlankStandard Items'!A43</f>
        <v>28 2400.901/00160</v>
      </c>
      <c r="C59" s="140" t="s">
        <v>123</v>
      </c>
      <c r="D59" s="141"/>
      <c r="E59" s="151"/>
      <c r="F59" s="118">
        <f t="shared" si="1"/>
        <v>0</v>
      </c>
      <c r="G59" s="143"/>
      <c r="H59" s="149"/>
      <c r="I59" s="319"/>
      <c r="J59" s="91"/>
      <c r="K59" s="92"/>
      <c r="L59" s="92"/>
      <c r="M59" s="93"/>
      <c r="N59" s="441"/>
      <c r="O59" s="442"/>
      <c r="P59" s="443"/>
    </row>
    <row r="60" spans="1:16" ht="30" customHeight="1" hidden="1">
      <c r="A60" s="415"/>
      <c r="B60" s="114" t="str">
        <f>'BlankStandard Items'!A44</f>
        <v>29 2400.901/00170</v>
      </c>
      <c r="C60" s="140" t="s">
        <v>124</v>
      </c>
      <c r="D60" s="141"/>
      <c r="E60" s="151"/>
      <c r="F60" s="118">
        <f t="shared" si="1"/>
        <v>0</v>
      </c>
      <c r="G60" s="143"/>
      <c r="H60" s="149"/>
      <c r="I60" s="319"/>
      <c r="J60" s="91"/>
      <c r="K60" s="92"/>
      <c r="L60" s="92"/>
      <c r="M60" s="93"/>
      <c r="N60" s="441"/>
      <c r="O60" s="442"/>
      <c r="P60" s="443"/>
    </row>
    <row r="61" spans="1:16" ht="30" customHeight="1" hidden="1">
      <c r="A61" s="415"/>
      <c r="B61" s="114" t="str">
        <f>'BlankStandard Items'!A45</f>
        <v>30 2400.901/00180</v>
      </c>
      <c r="C61" s="140" t="s">
        <v>125</v>
      </c>
      <c r="D61" s="141"/>
      <c r="E61" s="151"/>
      <c r="F61" s="118">
        <f t="shared" si="1"/>
        <v>0</v>
      </c>
      <c r="G61" s="143"/>
      <c r="H61" s="149"/>
      <c r="I61" s="319"/>
      <c r="J61" s="91"/>
      <c r="K61" s="92"/>
      <c r="L61" s="92"/>
      <c r="M61" s="93"/>
      <c r="N61" s="441"/>
      <c r="O61" s="442"/>
      <c r="P61" s="443"/>
    </row>
    <row r="62" spans="1:16" ht="30" customHeight="1" hidden="1">
      <c r="A62" s="415"/>
      <c r="B62" s="114" t="str">
        <f>'BlankStandard Items'!A46</f>
        <v>31 2400.901/00190</v>
      </c>
      <c r="C62" s="140" t="s">
        <v>126</v>
      </c>
      <c r="D62" s="141"/>
      <c r="E62" s="151"/>
      <c r="F62" s="118">
        <f t="shared" si="1"/>
        <v>0</v>
      </c>
      <c r="G62" s="143"/>
      <c r="H62" s="149"/>
      <c r="I62" s="319"/>
      <c r="J62" s="91"/>
      <c r="K62" s="92"/>
      <c r="L62" s="92"/>
      <c r="M62" s="93"/>
      <c r="N62" s="152"/>
      <c r="O62" s="153"/>
      <c r="P62" s="154"/>
    </row>
    <row r="63" spans="1:16" ht="30" customHeight="1" hidden="1">
      <c r="A63" s="415"/>
      <c r="B63" s="114" t="str">
        <f>'BlankStandard Items'!A47</f>
        <v>32 2400.901/00200</v>
      </c>
      <c r="C63" s="140" t="s">
        <v>127</v>
      </c>
      <c r="D63" s="141"/>
      <c r="E63" s="151"/>
      <c r="F63" s="118">
        <f t="shared" si="1"/>
        <v>0</v>
      </c>
      <c r="G63" s="143"/>
      <c r="H63" s="149"/>
      <c r="I63" s="319"/>
      <c r="J63" s="91"/>
      <c r="K63" s="92"/>
      <c r="L63" s="92"/>
      <c r="M63" s="93"/>
      <c r="N63" s="152"/>
      <c r="O63" s="153"/>
      <c r="P63" s="154"/>
    </row>
    <row r="64" spans="1:16" ht="30" customHeight="1" hidden="1">
      <c r="A64" s="415"/>
      <c r="B64" s="114" t="str">
        <f>'BlankStandard Items'!A48</f>
        <v>33 2411.901/00003</v>
      </c>
      <c r="C64" s="140" t="s">
        <v>128</v>
      </c>
      <c r="D64" s="141"/>
      <c r="E64" s="151"/>
      <c r="F64" s="118">
        <f t="shared" si="1"/>
        <v>0</v>
      </c>
      <c r="G64" s="143"/>
      <c r="H64" s="149"/>
      <c r="I64" s="319"/>
      <c r="J64" s="91"/>
      <c r="K64" s="92"/>
      <c r="L64" s="92"/>
      <c r="M64" s="93"/>
      <c r="N64" s="152"/>
      <c r="O64" s="153"/>
      <c r="P64" s="154"/>
    </row>
    <row r="65" spans="1:16" ht="30" customHeight="1" hidden="1">
      <c r="A65" s="415"/>
      <c r="B65" s="114" t="str">
        <f>'BlankStandard Items'!A49</f>
        <v>34 2411.901/00085</v>
      </c>
      <c r="C65" s="140" t="s">
        <v>129</v>
      </c>
      <c r="D65" s="141"/>
      <c r="E65" s="151"/>
      <c r="F65" s="118">
        <f t="shared" si="1"/>
        <v>0</v>
      </c>
      <c r="G65" s="143"/>
      <c r="H65" s="149"/>
      <c r="I65" s="319"/>
      <c r="J65" s="91"/>
      <c r="K65" s="92"/>
      <c r="L65" s="92"/>
      <c r="M65" s="93"/>
      <c r="N65" s="152"/>
      <c r="O65" s="153"/>
      <c r="P65" s="154"/>
    </row>
    <row r="66" spans="1:16" ht="30" customHeight="1" hidden="1">
      <c r="A66" s="415"/>
      <c r="B66" s="114" t="str">
        <f>'BlankStandard Items'!A50</f>
        <v>35 2422.901/00005</v>
      </c>
      <c r="C66" s="140" t="s">
        <v>130</v>
      </c>
      <c r="D66" s="141"/>
      <c r="E66" s="151"/>
      <c r="F66" s="118">
        <f t="shared" si="1"/>
        <v>0</v>
      </c>
      <c r="G66" s="143"/>
      <c r="H66" s="149"/>
      <c r="I66" s="319"/>
      <c r="J66" s="91"/>
      <c r="K66" s="92"/>
      <c r="L66" s="92"/>
      <c r="M66" s="93"/>
      <c r="N66" s="152"/>
      <c r="O66" s="153"/>
      <c r="P66" s="154"/>
    </row>
    <row r="67" spans="1:16" ht="30" customHeight="1" hidden="1">
      <c r="A67" s="415"/>
      <c r="B67" s="114" t="str">
        <f>'BlankStandard Items'!A51</f>
        <v>36 2501.901/00015</v>
      </c>
      <c r="C67" s="140" t="s">
        <v>131</v>
      </c>
      <c r="D67" s="141"/>
      <c r="E67" s="151"/>
      <c r="F67" s="118">
        <f t="shared" si="1"/>
        <v>0</v>
      </c>
      <c r="G67" s="143"/>
      <c r="H67" s="149"/>
      <c r="I67" s="319"/>
      <c r="J67" s="91"/>
      <c r="K67" s="92"/>
      <c r="L67" s="92"/>
      <c r="M67" s="93"/>
      <c r="N67" s="152"/>
      <c r="O67" s="153"/>
      <c r="P67" s="154"/>
    </row>
    <row r="68" spans="1:16" ht="30" customHeight="1" hidden="1">
      <c r="A68" s="415"/>
      <c r="B68" s="114" t="str">
        <f>'BlankStandard Items'!A52</f>
        <v>37 2502.901/00035</v>
      </c>
      <c r="C68" s="140" t="s">
        <v>132</v>
      </c>
      <c r="D68" s="141"/>
      <c r="E68" s="151"/>
      <c r="F68" s="118">
        <f t="shared" si="1"/>
        <v>0</v>
      </c>
      <c r="G68" s="143"/>
      <c r="H68" s="149"/>
      <c r="I68" s="319"/>
      <c r="J68" s="91"/>
      <c r="K68" s="92"/>
      <c r="L68" s="92"/>
      <c r="M68" s="93"/>
      <c r="N68" s="152"/>
      <c r="O68" s="153"/>
      <c r="P68" s="154"/>
    </row>
    <row r="69" spans="1:16" ht="30" customHeight="1" hidden="1">
      <c r="A69" s="415"/>
      <c r="B69" s="114" t="str">
        <f>'BlankStandard Items'!A53</f>
        <v>38 2503.901/00060</v>
      </c>
      <c r="C69" s="140" t="s">
        <v>133</v>
      </c>
      <c r="D69" s="141"/>
      <c r="E69" s="151"/>
      <c r="F69" s="118">
        <f t="shared" si="1"/>
        <v>0</v>
      </c>
      <c r="G69" s="143"/>
      <c r="H69" s="149"/>
      <c r="I69" s="319"/>
      <c r="J69" s="91"/>
      <c r="K69" s="92"/>
      <c r="L69" s="92"/>
      <c r="M69" s="93"/>
      <c r="N69" s="152"/>
      <c r="O69" s="153"/>
      <c r="P69" s="154"/>
    </row>
    <row r="70" spans="1:16" ht="30" customHeight="1">
      <c r="A70" s="415"/>
      <c r="B70" s="114" t="str">
        <f>'BlankStandard Items'!A41</f>
        <v>26 2400.901/00140</v>
      </c>
      <c r="C70" s="115" t="str">
        <f>'BlankStandard Items'!C41</f>
        <v>Bridge - D</v>
      </c>
      <c r="D70" s="124">
        <v>1</v>
      </c>
      <c r="E70" s="146"/>
      <c r="F70" s="118">
        <f t="shared" si="1"/>
        <v>0</v>
      </c>
      <c r="G70" s="72" t="s">
        <v>79</v>
      </c>
      <c r="H70" s="149"/>
      <c r="I70" s="319"/>
      <c r="J70" s="91"/>
      <c r="K70" s="92"/>
      <c r="L70" s="92"/>
      <c r="M70" s="93"/>
      <c r="N70" s="441"/>
      <c r="O70" s="442"/>
      <c r="P70" s="443"/>
    </row>
    <row r="71" spans="1:16" ht="30" customHeight="1">
      <c r="A71" s="415"/>
      <c r="B71" s="114" t="str">
        <f>'BlankStandard Items'!A42</f>
        <v>27 2400.901/00150</v>
      </c>
      <c r="C71" s="115" t="str">
        <f>'BlankStandard Items'!C42</f>
        <v>Bridge - E</v>
      </c>
      <c r="D71" s="124">
        <v>1</v>
      </c>
      <c r="E71" s="146"/>
      <c r="F71" s="118">
        <f t="shared" si="1"/>
        <v>0</v>
      </c>
      <c r="G71" s="72" t="s">
        <v>79</v>
      </c>
      <c r="H71" s="149"/>
      <c r="I71" s="319"/>
      <c r="J71" s="91"/>
      <c r="K71" s="92"/>
      <c r="L71" s="92"/>
      <c r="M71" s="93"/>
      <c r="N71" s="441"/>
      <c r="O71" s="442"/>
      <c r="P71" s="443"/>
    </row>
    <row r="72" spans="1:16" ht="30" customHeight="1">
      <c r="A72" s="415"/>
      <c r="B72" s="114" t="str">
        <f>'BlankStandard Items'!A43</f>
        <v>28 2400.901/00160</v>
      </c>
      <c r="C72" s="115" t="str">
        <f>'BlankStandard Items'!C43</f>
        <v>Bridge - F</v>
      </c>
      <c r="D72" s="124">
        <v>1</v>
      </c>
      <c r="E72" s="146"/>
      <c r="F72" s="118">
        <f t="shared" si="1"/>
        <v>0</v>
      </c>
      <c r="G72" s="72" t="s">
        <v>79</v>
      </c>
      <c r="H72" s="149"/>
      <c r="I72" s="319"/>
      <c r="J72" s="91"/>
      <c r="K72" s="92"/>
      <c r="L72" s="92"/>
      <c r="M72" s="93"/>
      <c r="N72" s="441"/>
      <c r="O72" s="442"/>
      <c r="P72" s="443"/>
    </row>
    <row r="73" spans="1:16" ht="30" customHeight="1">
      <c r="A73" s="415"/>
      <c r="B73" s="114" t="str">
        <f>'BlankStandard Items'!A44</f>
        <v>29 2400.901/00170</v>
      </c>
      <c r="C73" s="115" t="str">
        <f>'BlankStandard Items'!C44</f>
        <v>Bridge - G</v>
      </c>
      <c r="D73" s="124">
        <v>1</v>
      </c>
      <c r="E73" s="146"/>
      <c r="F73" s="118">
        <f t="shared" si="1"/>
        <v>0</v>
      </c>
      <c r="G73" s="72" t="s">
        <v>79</v>
      </c>
      <c r="H73" s="149"/>
      <c r="I73" s="319"/>
      <c r="J73" s="91"/>
      <c r="K73" s="92"/>
      <c r="L73" s="92"/>
      <c r="M73" s="93"/>
      <c r="N73" s="441"/>
      <c r="O73" s="442"/>
      <c r="P73" s="443"/>
    </row>
    <row r="74" spans="1:16" ht="30" customHeight="1">
      <c r="A74" s="415"/>
      <c r="B74" s="114" t="str">
        <f>'BlankStandard Items'!A45</f>
        <v>30 2400.901/00180</v>
      </c>
      <c r="C74" s="115" t="str">
        <f>'BlankStandard Items'!C45</f>
        <v>Bridge - H</v>
      </c>
      <c r="D74" s="124">
        <v>1</v>
      </c>
      <c r="E74" s="146"/>
      <c r="F74" s="118">
        <f t="shared" si="1"/>
        <v>0</v>
      </c>
      <c r="G74" s="72" t="s">
        <v>79</v>
      </c>
      <c r="H74" s="149"/>
      <c r="I74" s="319"/>
      <c r="J74" s="91"/>
      <c r="K74" s="92"/>
      <c r="L74" s="92"/>
      <c r="M74" s="93"/>
      <c r="N74" s="441"/>
      <c r="O74" s="442"/>
      <c r="P74" s="443"/>
    </row>
    <row r="75" spans="1:16" ht="30" customHeight="1">
      <c r="A75" s="415"/>
      <c r="B75" s="114" t="str">
        <f>'BlankStandard Items'!A46</f>
        <v>31 2400.901/00190</v>
      </c>
      <c r="C75" s="115" t="str">
        <f>'BlankStandard Items'!C46</f>
        <v>Bridge - I</v>
      </c>
      <c r="D75" s="124">
        <v>1</v>
      </c>
      <c r="E75" s="146"/>
      <c r="F75" s="118">
        <f t="shared" si="1"/>
        <v>0</v>
      </c>
      <c r="G75" s="72" t="s">
        <v>79</v>
      </c>
      <c r="H75" s="149"/>
      <c r="I75" s="319"/>
      <c r="J75" s="91"/>
      <c r="K75" s="92"/>
      <c r="L75" s="92"/>
      <c r="M75" s="93"/>
      <c r="N75" s="441"/>
      <c r="O75" s="442"/>
      <c r="P75" s="443"/>
    </row>
    <row r="76" spans="1:16" ht="30" customHeight="1">
      <c r="A76" s="415"/>
      <c r="B76" s="114" t="str">
        <f>'BlankStandard Items'!A47</f>
        <v>32 2400.901/00200</v>
      </c>
      <c r="C76" s="115" t="str">
        <f>'BlankStandard Items'!C47</f>
        <v>Bridge - J</v>
      </c>
      <c r="D76" s="124">
        <v>1</v>
      </c>
      <c r="E76" s="146"/>
      <c r="F76" s="118">
        <f t="shared" si="1"/>
        <v>0</v>
      </c>
      <c r="G76" s="72" t="s">
        <v>79</v>
      </c>
      <c r="H76" s="149"/>
      <c r="I76" s="319"/>
      <c r="J76" s="91"/>
      <c r="K76" s="92"/>
      <c r="L76" s="92"/>
      <c r="M76" s="93"/>
      <c r="N76" s="441"/>
      <c r="O76" s="442"/>
      <c r="P76" s="443"/>
    </row>
    <row r="77" spans="1:16" ht="30" customHeight="1">
      <c r="A77" s="415"/>
      <c r="B77" s="114" t="str">
        <f>'BlankStandard Items'!A48</f>
        <v>33 2411.901/00003</v>
      </c>
      <c r="C77" s="115" t="str">
        <f>'BlankStandard Items'!C48</f>
        <v>Minor Structures</v>
      </c>
      <c r="D77" s="124">
        <v>1</v>
      </c>
      <c r="E77" s="146"/>
      <c r="F77" s="118">
        <f t="shared" si="1"/>
        <v>0</v>
      </c>
      <c r="G77" s="72" t="s">
        <v>79</v>
      </c>
      <c r="H77" s="149"/>
      <c r="I77" s="319"/>
      <c r="J77" s="91"/>
      <c r="K77" s="92"/>
      <c r="L77" s="92"/>
      <c r="M77" s="93"/>
      <c r="N77" s="441"/>
      <c r="O77" s="442"/>
      <c r="P77" s="443"/>
    </row>
    <row r="78" spans="1:16" ht="30" customHeight="1">
      <c r="A78" s="415"/>
      <c r="B78" s="114" t="str">
        <f>'BlankStandard Items'!A49</f>
        <v>34 2411.901/00085</v>
      </c>
      <c r="C78" s="115" t="str">
        <f>'BlankStandard Items'!C49</f>
        <v>Retaining Walls</v>
      </c>
      <c r="D78" s="124">
        <v>1</v>
      </c>
      <c r="E78" s="146"/>
      <c r="F78" s="118">
        <f t="shared" si="1"/>
        <v>0</v>
      </c>
      <c r="G78" s="72" t="s">
        <v>79</v>
      </c>
      <c r="H78" s="149"/>
      <c r="I78" s="319"/>
      <c r="J78" s="91"/>
      <c r="K78" s="92"/>
      <c r="L78" s="92"/>
      <c r="M78" s="93"/>
      <c r="N78" s="424"/>
      <c r="O78" s="425"/>
      <c r="P78" s="426"/>
    </row>
    <row r="79" spans="1:16" ht="30" customHeight="1">
      <c r="A79" s="415"/>
      <c r="B79" s="114" t="str">
        <f>'BlankStandard Items'!A50</f>
        <v>35 2422.901/00005</v>
      </c>
      <c r="C79" s="115" t="str">
        <f>'BlankStandard Items'!C50</f>
        <v>NoiseWalls</v>
      </c>
      <c r="D79" s="124">
        <v>1</v>
      </c>
      <c r="E79" s="146"/>
      <c r="F79" s="118">
        <f t="shared" si="1"/>
        <v>0</v>
      </c>
      <c r="G79" s="72" t="s">
        <v>79</v>
      </c>
      <c r="H79" s="149"/>
      <c r="I79" s="319"/>
      <c r="J79" s="91"/>
      <c r="K79" s="92"/>
      <c r="L79" s="92"/>
      <c r="M79" s="93"/>
      <c r="N79" s="435"/>
      <c r="O79" s="436"/>
      <c r="P79" s="437"/>
    </row>
    <row r="80" spans="1:16" ht="30" customHeight="1">
      <c r="A80" s="415"/>
      <c r="B80" s="114" t="str">
        <f>'BlankStandard Items'!A51</f>
        <v>36 2501.901/00015</v>
      </c>
      <c r="C80" s="115" t="str">
        <f>'BlankStandard Items'!C51</f>
        <v>Pipe Culverts</v>
      </c>
      <c r="D80" s="124">
        <v>1</v>
      </c>
      <c r="E80" s="146"/>
      <c r="F80" s="118">
        <f t="shared" si="1"/>
        <v>0</v>
      </c>
      <c r="G80" s="72" t="s">
        <v>79</v>
      </c>
      <c r="H80" s="149"/>
      <c r="I80" s="319"/>
      <c r="J80" s="91"/>
      <c r="K80" s="92"/>
      <c r="L80" s="92"/>
      <c r="M80" s="93"/>
      <c r="N80" s="441"/>
      <c r="O80" s="442"/>
      <c r="P80" s="443"/>
    </row>
    <row r="81" spans="1:16" ht="30" customHeight="1">
      <c r="A81" s="415"/>
      <c r="B81" s="114" t="str">
        <f>'BlankStandard Items'!A52</f>
        <v>37 2502.901/00035</v>
      </c>
      <c r="C81" s="115" t="str">
        <f>'BlankStandard Items'!C52</f>
        <v>Subsurface Drains</v>
      </c>
      <c r="D81" s="124">
        <v>1</v>
      </c>
      <c r="E81" s="146"/>
      <c r="F81" s="118">
        <f t="shared" si="1"/>
        <v>0</v>
      </c>
      <c r="G81" s="72" t="s">
        <v>79</v>
      </c>
      <c r="H81" s="149"/>
      <c r="I81" s="319"/>
      <c r="J81" s="91"/>
      <c r="K81" s="92"/>
      <c r="L81" s="92"/>
      <c r="M81" s="93"/>
      <c r="N81" s="424"/>
      <c r="O81" s="425"/>
      <c r="P81" s="426"/>
    </row>
    <row r="82" spans="1:16" ht="30" customHeight="1">
      <c r="A82" s="415"/>
      <c r="B82" s="114" t="str">
        <f>'BlankStandard Items'!A53</f>
        <v>38 2503.901/00060</v>
      </c>
      <c r="C82" s="115" t="str">
        <f>'BlankStandard Items'!C53</f>
        <v>Pipe Sewers</v>
      </c>
      <c r="D82" s="124">
        <v>1</v>
      </c>
      <c r="E82" s="155"/>
      <c r="F82" s="118">
        <f t="shared" si="1"/>
        <v>0</v>
      </c>
      <c r="G82" s="72" t="s">
        <v>79</v>
      </c>
      <c r="H82" s="149"/>
      <c r="I82" s="319"/>
      <c r="J82" s="91"/>
      <c r="K82" s="92"/>
      <c r="L82" s="92"/>
      <c r="M82" s="93"/>
      <c r="N82" s="424"/>
      <c r="O82" s="425"/>
      <c r="P82" s="426"/>
    </row>
    <row r="83" spans="1:16" ht="30" customHeight="1">
      <c r="A83" s="415"/>
      <c r="B83" s="114" t="str">
        <f>'BlankStandard Items'!A54</f>
        <v>39 2503.901/00401</v>
      </c>
      <c r="C83" s="115" t="str">
        <f>'BlankStandard Items'!C54</f>
        <v>Sanitary Construction - A</v>
      </c>
      <c r="D83" s="124">
        <v>1</v>
      </c>
      <c r="E83" s="146"/>
      <c r="F83" s="118">
        <f t="shared" si="1"/>
        <v>0</v>
      </c>
      <c r="G83" s="72" t="s">
        <v>79</v>
      </c>
      <c r="H83" s="147"/>
      <c r="I83" s="323"/>
      <c r="J83" s="68"/>
      <c r="K83" s="69"/>
      <c r="L83" s="69"/>
      <c r="M83" s="70"/>
      <c r="N83" s="441"/>
      <c r="O83" s="442"/>
      <c r="P83" s="443"/>
    </row>
    <row r="84" spans="1:16" ht="30" customHeight="1">
      <c r="A84" s="415"/>
      <c r="B84" s="114" t="str">
        <f>'BlankStandard Items'!A55</f>
        <v>40 2503.901/00402</v>
      </c>
      <c r="C84" s="115" t="str">
        <f>'BlankStandard Items'!C55</f>
        <v>Sanitary Construction - B</v>
      </c>
      <c r="D84" s="124">
        <v>1</v>
      </c>
      <c r="E84" s="146"/>
      <c r="F84" s="118">
        <f t="shared" si="1"/>
        <v>0</v>
      </c>
      <c r="G84" s="72" t="s">
        <v>79</v>
      </c>
      <c r="H84" s="147"/>
      <c r="I84" s="323"/>
      <c r="J84" s="68"/>
      <c r="K84" s="69"/>
      <c r="L84" s="69"/>
      <c r="M84" s="70"/>
      <c r="N84" s="441"/>
      <c r="O84" s="442"/>
      <c r="P84" s="443"/>
    </row>
    <row r="85" spans="1:16" ht="30" customHeight="1" hidden="1">
      <c r="A85" s="415"/>
      <c r="B85" s="114" t="str">
        <f>'BlankStandard Items'!A56</f>
        <v>41 2504.901/00401</v>
      </c>
      <c r="C85" s="156" t="s">
        <v>137</v>
      </c>
      <c r="D85" s="157"/>
      <c r="E85" s="158"/>
      <c r="F85" s="118">
        <f t="shared" si="1"/>
        <v>0</v>
      </c>
      <c r="G85" s="72"/>
      <c r="H85" s="147"/>
      <c r="I85" s="323"/>
      <c r="J85" s="68"/>
      <c r="K85" s="69"/>
      <c r="L85" s="69"/>
      <c r="M85" s="70"/>
      <c r="N85" s="441"/>
      <c r="O85" s="442"/>
      <c r="P85" s="443"/>
    </row>
    <row r="86" spans="1:16" ht="30" customHeight="1">
      <c r="A86" s="415"/>
      <c r="B86" s="114" t="str">
        <f>'BlankStandard Items'!A56</f>
        <v>41 2504.901/00401</v>
      </c>
      <c r="C86" s="148" t="str">
        <f>'BlankStandard Items'!C56</f>
        <v>Watermain Construction -A</v>
      </c>
      <c r="D86" s="124">
        <v>1</v>
      </c>
      <c r="E86" s="146"/>
      <c r="F86" s="118">
        <f t="shared" si="1"/>
        <v>0</v>
      </c>
      <c r="G86" s="72" t="s">
        <v>79</v>
      </c>
      <c r="H86" s="147"/>
      <c r="I86" s="323"/>
      <c r="J86" s="68"/>
      <c r="K86" s="69"/>
      <c r="L86" s="69"/>
      <c r="M86" s="70"/>
      <c r="N86" s="441"/>
      <c r="O86" s="442"/>
      <c r="P86" s="443"/>
    </row>
    <row r="87" spans="1:16" ht="30" customHeight="1" hidden="1">
      <c r="A87" s="415"/>
      <c r="B87" s="114" t="str">
        <f>'BlankStandard Items'!A58</f>
        <v>43 2506.901/00100</v>
      </c>
      <c r="C87" s="156" t="s">
        <v>137</v>
      </c>
      <c r="D87" s="157"/>
      <c r="E87" s="158"/>
      <c r="F87" s="118">
        <f t="shared" si="1"/>
        <v>0</v>
      </c>
      <c r="G87" s="72"/>
      <c r="H87" s="147"/>
      <c r="I87" s="323"/>
      <c r="J87" s="68"/>
      <c r="K87" s="69"/>
      <c r="L87" s="69"/>
      <c r="M87" s="70"/>
      <c r="N87" s="152"/>
      <c r="O87" s="153"/>
      <c r="P87" s="154"/>
    </row>
    <row r="88" spans="1:16" ht="30" customHeight="1">
      <c r="A88" s="415"/>
      <c r="B88" s="114" t="str">
        <f>'BlankStandard Items'!A57</f>
        <v>42 2504.901/00402</v>
      </c>
      <c r="C88" s="148" t="str">
        <f>'BlankStandard Items'!C57</f>
        <v>Watermain Construction -B</v>
      </c>
      <c r="D88" s="124">
        <v>1</v>
      </c>
      <c r="E88" s="146"/>
      <c r="F88" s="118">
        <f t="shared" si="1"/>
        <v>0</v>
      </c>
      <c r="G88" s="72" t="s">
        <v>79</v>
      </c>
      <c r="H88" s="147"/>
      <c r="I88" s="323"/>
      <c r="J88" s="68"/>
      <c r="K88" s="69"/>
      <c r="L88" s="69"/>
      <c r="M88" s="70"/>
      <c r="N88" s="441"/>
      <c r="O88" s="442"/>
      <c r="P88" s="443"/>
    </row>
    <row r="89" spans="1:16" ht="30" customHeight="1" hidden="1">
      <c r="A89" s="415"/>
      <c r="B89" s="114" t="str">
        <f>'BlankStandard Items'!A58</f>
        <v>43 2506.901/00100</v>
      </c>
      <c r="C89" s="156" t="s">
        <v>137</v>
      </c>
      <c r="D89" s="157"/>
      <c r="E89" s="158"/>
      <c r="F89" s="118">
        <f t="shared" si="1"/>
        <v>0</v>
      </c>
      <c r="G89" s="72"/>
      <c r="H89" s="147"/>
      <c r="I89" s="323"/>
      <c r="J89" s="68"/>
      <c r="K89" s="69"/>
      <c r="L89" s="69"/>
      <c r="M89" s="70"/>
      <c r="N89" s="152"/>
      <c r="O89" s="153"/>
      <c r="P89" s="154"/>
    </row>
    <row r="90" spans="1:16" ht="30" customHeight="1">
      <c r="A90" s="415"/>
      <c r="B90" s="114" t="str">
        <f>'BlankStandard Items'!A58</f>
        <v>43 2506.901/00100</v>
      </c>
      <c r="C90" s="148" t="str">
        <f>'BlankStandard Items'!C58</f>
        <v>Drainage Structures</v>
      </c>
      <c r="D90" s="124">
        <v>1</v>
      </c>
      <c r="E90" s="146"/>
      <c r="F90" s="118">
        <f t="shared" si="1"/>
        <v>0</v>
      </c>
      <c r="G90" s="72" t="s">
        <v>79</v>
      </c>
      <c r="H90" s="147"/>
      <c r="I90" s="323"/>
      <c r="J90" s="68"/>
      <c r="K90" s="69"/>
      <c r="L90" s="69"/>
      <c r="M90" s="70"/>
      <c r="N90" s="424"/>
      <c r="O90" s="425"/>
      <c r="P90" s="426"/>
    </row>
    <row r="91" spans="1:16" ht="30" customHeight="1">
      <c r="A91" s="415"/>
      <c r="B91" s="114" t="str">
        <f>'BlankStandard Items'!A59</f>
        <v>44 2511.901/00010</v>
      </c>
      <c r="C91" s="148" t="str">
        <f>'BlankStandard Items'!C59</f>
        <v xml:space="preserve">Riprap </v>
      </c>
      <c r="D91" s="124">
        <v>1</v>
      </c>
      <c r="E91" s="146"/>
      <c r="F91" s="118">
        <f t="shared" si="1"/>
        <v>0</v>
      </c>
      <c r="G91" s="72" t="s">
        <v>79</v>
      </c>
      <c r="H91" s="147"/>
      <c r="I91" s="323"/>
      <c r="J91" s="68"/>
      <c r="K91" s="69"/>
      <c r="L91" s="69"/>
      <c r="M91" s="70"/>
      <c r="N91" s="441"/>
      <c r="O91" s="442"/>
      <c r="P91" s="443"/>
    </row>
    <row r="92" spans="1:16" ht="30" customHeight="1" hidden="1">
      <c r="A92" s="415"/>
      <c r="B92" s="114" t="str">
        <f>'BlankStandard Items'!A60</f>
        <v>45 2512.901/00010</v>
      </c>
      <c r="C92" s="156" t="s">
        <v>137</v>
      </c>
      <c r="D92" s="157"/>
      <c r="E92" s="158"/>
      <c r="F92" s="118">
        <f t="shared" si="1"/>
        <v>0</v>
      </c>
      <c r="G92" s="72"/>
      <c r="H92" s="147"/>
      <c r="I92" s="323"/>
      <c r="J92" s="68"/>
      <c r="K92" s="69"/>
      <c r="L92" s="69"/>
      <c r="M92" s="70"/>
      <c r="N92" s="152"/>
      <c r="O92" s="153"/>
      <c r="P92" s="154"/>
    </row>
    <row r="93" spans="1:16" ht="30" customHeight="1">
      <c r="A93" s="415"/>
      <c r="B93" s="114" t="str">
        <f>'BlankStandard Items'!A60</f>
        <v>45 2512.901/00010</v>
      </c>
      <c r="C93" s="148" t="str">
        <f>'BlankStandard Items'!C60</f>
        <v>Gabions and Revet Mattresses</v>
      </c>
      <c r="D93" s="124">
        <v>1</v>
      </c>
      <c r="E93" s="146"/>
      <c r="F93" s="118">
        <f t="shared" si="1"/>
        <v>0</v>
      </c>
      <c r="G93" s="72" t="s">
        <v>79</v>
      </c>
      <c r="H93" s="147"/>
      <c r="I93" s="323"/>
      <c r="J93" s="68"/>
      <c r="K93" s="69"/>
      <c r="L93" s="69"/>
      <c r="M93" s="70"/>
      <c r="N93" s="441"/>
      <c r="O93" s="442"/>
      <c r="P93" s="443"/>
    </row>
    <row r="94" spans="1:16" ht="30" customHeight="1">
      <c r="A94" s="415"/>
      <c r="B94" s="114" t="str">
        <f>'BlankStandard Items'!A61</f>
        <v>46 2514.901/00005</v>
      </c>
      <c r="C94" s="148" t="str">
        <f>'BlankStandard Items'!C61</f>
        <v xml:space="preserve">Slope Paving </v>
      </c>
      <c r="D94" s="124">
        <v>1</v>
      </c>
      <c r="E94" s="146"/>
      <c r="F94" s="118">
        <f t="shared" si="1"/>
        <v>0</v>
      </c>
      <c r="G94" s="72" t="s">
        <v>79</v>
      </c>
      <c r="H94" s="147"/>
      <c r="I94" s="323"/>
      <c r="J94" s="68"/>
      <c r="K94" s="69"/>
      <c r="L94" s="69"/>
      <c r="M94" s="70"/>
      <c r="N94" s="441"/>
      <c r="O94" s="442"/>
      <c r="P94" s="443"/>
    </row>
    <row r="95" spans="1:16" ht="30" customHeight="1" hidden="1">
      <c r="A95" s="415"/>
      <c r="B95" s="114" t="str">
        <f>'BlankStandard Items'!A62</f>
        <v>47 2520.901/00010</v>
      </c>
      <c r="C95" s="156" t="s">
        <v>137</v>
      </c>
      <c r="D95" s="157"/>
      <c r="E95" s="158"/>
      <c r="F95" s="118">
        <f aca="true" t="shared" si="2" ref="F95:F122">(D95*E95)</f>
        <v>0</v>
      </c>
      <c r="G95" s="72"/>
      <c r="H95" s="147"/>
      <c r="I95" s="323"/>
      <c r="J95" s="68"/>
      <c r="K95" s="69"/>
      <c r="L95" s="69"/>
      <c r="M95" s="70"/>
      <c r="N95" s="152"/>
      <c r="O95" s="153"/>
      <c r="P95" s="154"/>
    </row>
    <row r="96" spans="1:16" ht="30" customHeight="1">
      <c r="A96" s="415"/>
      <c r="B96" s="114" t="str">
        <f>'BlankStandard Items'!A62</f>
        <v>47 2520.901/00010</v>
      </c>
      <c r="C96" s="115" t="str">
        <f>'BlankStandard Items'!C62</f>
        <v>Lean Mix Backfill</v>
      </c>
      <c r="D96" s="124">
        <v>1</v>
      </c>
      <c r="E96" s="146"/>
      <c r="F96" s="118">
        <f t="shared" si="2"/>
        <v>0</v>
      </c>
      <c r="G96" s="72" t="s">
        <v>79</v>
      </c>
      <c r="H96" s="147"/>
      <c r="I96" s="323"/>
      <c r="J96" s="68"/>
      <c r="K96" s="69"/>
      <c r="L96" s="69"/>
      <c r="M96" s="70"/>
      <c r="N96" s="441"/>
      <c r="O96" s="442"/>
      <c r="P96" s="443"/>
    </row>
    <row r="97" spans="1:16" ht="30" customHeight="1" hidden="1">
      <c r="A97" s="415"/>
      <c r="B97" s="114" t="str">
        <f>'BlankStandard Items'!A64</f>
        <v>49 2531.901/00010</v>
      </c>
      <c r="C97" s="156" t="s">
        <v>137</v>
      </c>
      <c r="D97" s="157"/>
      <c r="E97" s="158"/>
      <c r="F97" s="118">
        <f t="shared" si="2"/>
        <v>0</v>
      </c>
      <c r="G97" s="72"/>
      <c r="H97" s="147"/>
      <c r="I97" s="323"/>
      <c r="J97" s="68"/>
      <c r="K97" s="69"/>
      <c r="L97" s="69"/>
      <c r="M97" s="70"/>
      <c r="N97" s="152"/>
      <c r="O97" s="153"/>
      <c r="P97" s="154"/>
    </row>
    <row r="98" spans="1:16" ht="30" customHeight="1">
      <c r="A98" s="415"/>
      <c r="B98" s="114" t="str">
        <f>'BlankStandard Items'!A63</f>
        <v>48 2521.901/00010</v>
      </c>
      <c r="C98" s="115" t="str">
        <f>'BlankStandard Items'!C63</f>
        <v>Walks</v>
      </c>
      <c r="D98" s="124">
        <v>1</v>
      </c>
      <c r="E98" s="146"/>
      <c r="F98" s="118">
        <f t="shared" si="2"/>
        <v>0</v>
      </c>
      <c r="G98" s="72" t="s">
        <v>79</v>
      </c>
      <c r="H98" s="147"/>
      <c r="I98" s="323"/>
      <c r="J98" s="68"/>
      <c r="K98" s="69"/>
      <c r="L98" s="69"/>
      <c r="M98" s="70"/>
      <c r="N98" s="424"/>
      <c r="O98" s="425"/>
      <c r="P98" s="426"/>
    </row>
    <row r="99" spans="1:16" ht="30" customHeight="1">
      <c r="A99" s="415"/>
      <c r="B99" s="114" t="str">
        <f>'BlankStandard Items'!A64</f>
        <v>49 2531.901/00010</v>
      </c>
      <c r="C99" s="115" t="str">
        <f>'BlankStandard Items'!C64</f>
        <v>Concrete Curbing</v>
      </c>
      <c r="D99" s="124">
        <v>1</v>
      </c>
      <c r="E99" s="146"/>
      <c r="F99" s="118">
        <f t="shared" si="2"/>
        <v>0</v>
      </c>
      <c r="G99" s="72" t="s">
        <v>79</v>
      </c>
      <c r="H99" s="147"/>
      <c r="I99" s="323"/>
      <c r="J99" s="68"/>
      <c r="K99" s="69"/>
      <c r="L99" s="69"/>
      <c r="M99" s="70"/>
      <c r="N99" s="424"/>
      <c r="O99" s="425"/>
      <c r="P99" s="426"/>
    </row>
    <row r="100" spans="1:16" ht="30" customHeight="1">
      <c r="A100" s="415"/>
      <c r="B100" s="114" t="str">
        <f>'BlankStandard Items'!A65</f>
        <v>50 2533.901/00010</v>
      </c>
      <c r="C100" s="115" t="str">
        <f>'BlankStandard Items'!C65</f>
        <v>Concrete Median Barriers</v>
      </c>
      <c r="D100" s="124">
        <v>1</v>
      </c>
      <c r="E100" s="151"/>
      <c r="F100" s="118">
        <f t="shared" si="2"/>
        <v>0</v>
      </c>
      <c r="G100" s="72" t="s">
        <v>79</v>
      </c>
      <c r="H100" s="149"/>
      <c r="I100" s="319"/>
      <c r="J100" s="91"/>
      <c r="K100" s="92"/>
      <c r="L100" s="92"/>
      <c r="M100" s="93"/>
      <c r="N100" s="424"/>
      <c r="O100" s="425"/>
      <c r="P100" s="426"/>
    </row>
    <row r="101" spans="1:16" ht="30" customHeight="1">
      <c r="A101" s="415"/>
      <c r="B101" s="114" t="str">
        <f>'BlankStandard Items'!A66</f>
        <v>51 2535.901/00010</v>
      </c>
      <c r="C101" s="115" t="str">
        <f>'BlankStandard Items'!C66</f>
        <v>Bituminous Curb</v>
      </c>
      <c r="D101" s="124">
        <v>1</v>
      </c>
      <c r="E101" s="146"/>
      <c r="F101" s="118">
        <f t="shared" si="2"/>
        <v>0</v>
      </c>
      <c r="G101" s="72" t="s">
        <v>79</v>
      </c>
      <c r="H101" s="147"/>
      <c r="I101" s="323"/>
      <c r="J101" s="68"/>
      <c r="K101" s="69"/>
      <c r="L101" s="69"/>
      <c r="M101" s="70"/>
      <c r="N101" s="441"/>
      <c r="O101" s="442"/>
      <c r="P101" s="443"/>
    </row>
    <row r="102" spans="1:16" ht="30" customHeight="1" hidden="1">
      <c r="A102" s="415"/>
      <c r="B102" s="114" t="str">
        <f>'BlankStandard Items'!A67</f>
        <v>52 2545.901/00119</v>
      </c>
      <c r="C102" s="156" t="s">
        <v>137</v>
      </c>
      <c r="D102" s="131"/>
      <c r="E102" s="159"/>
      <c r="F102" s="118">
        <f t="shared" si="2"/>
        <v>0</v>
      </c>
      <c r="G102" s="72"/>
      <c r="H102" s="147"/>
      <c r="I102" s="323"/>
      <c r="J102" s="68"/>
      <c r="K102" s="69"/>
      <c r="L102" s="69"/>
      <c r="M102" s="70"/>
      <c r="N102" s="152"/>
      <c r="O102" s="153"/>
      <c r="P102" s="154"/>
    </row>
    <row r="103" spans="1:16" ht="30" customHeight="1">
      <c r="A103" s="415"/>
      <c r="B103" s="114" t="str">
        <f>'BlankStandard Items'!A67</f>
        <v>52 2545.901/00119</v>
      </c>
      <c r="C103" s="115" t="str">
        <f>'BlankStandard Items'!C67</f>
        <v>Lighting System</v>
      </c>
      <c r="D103" s="124">
        <v>1</v>
      </c>
      <c r="E103" s="151"/>
      <c r="F103" s="118">
        <f t="shared" si="2"/>
        <v>0</v>
      </c>
      <c r="G103" s="72" t="s">
        <v>79</v>
      </c>
      <c r="H103" s="147"/>
      <c r="I103" s="323"/>
      <c r="J103" s="68"/>
      <c r="K103" s="69"/>
      <c r="L103" s="69"/>
      <c r="M103" s="70"/>
      <c r="N103" s="435"/>
      <c r="O103" s="436"/>
      <c r="P103" s="437"/>
    </row>
    <row r="104" spans="1:16" ht="30" customHeight="1">
      <c r="A104" s="415"/>
      <c r="B104" s="114" t="str">
        <f>'BlankStandard Items'!A68</f>
        <v>53 2550.901/00010</v>
      </c>
      <c r="C104" s="115" t="str">
        <f>'BlankStandard Items'!C68</f>
        <v>Traffic Management System</v>
      </c>
      <c r="D104" s="124">
        <v>1</v>
      </c>
      <c r="E104" s="151"/>
      <c r="F104" s="118">
        <f t="shared" si="2"/>
        <v>0</v>
      </c>
      <c r="G104" s="72" t="s">
        <v>79</v>
      </c>
      <c r="H104" s="147"/>
      <c r="I104" s="323"/>
      <c r="J104" s="68"/>
      <c r="K104" s="69"/>
      <c r="L104" s="69"/>
      <c r="M104" s="70"/>
      <c r="N104" s="435"/>
      <c r="O104" s="436"/>
      <c r="P104" s="437"/>
    </row>
    <row r="105" spans="1:16" ht="30" customHeight="1">
      <c r="A105" s="415"/>
      <c r="B105" s="114" t="str">
        <f>'BlankStandard Items'!A69</f>
        <v>54 2554.901/00100</v>
      </c>
      <c r="C105" s="115" t="str">
        <f>'BlankStandard Items'!C69</f>
        <v>Traffic Barriers</v>
      </c>
      <c r="D105" s="124">
        <v>1</v>
      </c>
      <c r="E105" s="146"/>
      <c r="F105" s="118">
        <f t="shared" si="2"/>
        <v>0</v>
      </c>
      <c r="G105" s="72" t="s">
        <v>79</v>
      </c>
      <c r="H105" s="147"/>
      <c r="I105" s="323"/>
      <c r="J105" s="68"/>
      <c r="K105" s="69"/>
      <c r="L105" s="69"/>
      <c r="M105" s="70"/>
      <c r="N105" s="424"/>
      <c r="O105" s="425"/>
      <c r="P105" s="426"/>
    </row>
    <row r="106" spans="1:16" ht="30" customHeight="1">
      <c r="A106" s="415"/>
      <c r="B106" s="114" t="str">
        <f>'BlankStandard Items'!A70</f>
        <v>55 2557.901/00010</v>
      </c>
      <c r="C106" s="115" t="str">
        <f>'BlankStandard Items'!C70</f>
        <v>Fencing</v>
      </c>
      <c r="D106" s="124">
        <v>1</v>
      </c>
      <c r="E106" s="146"/>
      <c r="F106" s="118">
        <f t="shared" si="2"/>
        <v>0</v>
      </c>
      <c r="G106" s="72" t="s">
        <v>79</v>
      </c>
      <c r="H106" s="147"/>
      <c r="I106" s="323"/>
      <c r="J106" s="68"/>
      <c r="K106" s="69"/>
      <c r="L106" s="69"/>
      <c r="M106" s="70"/>
      <c r="N106" s="424"/>
      <c r="O106" s="425"/>
      <c r="P106" s="426"/>
    </row>
    <row r="107" spans="1:16" ht="30" customHeight="1">
      <c r="A107" s="415"/>
      <c r="B107" s="114" t="str">
        <f>'BlankStandard Items'!A71</f>
        <v>56 2560.901/00010</v>
      </c>
      <c r="C107" s="115" t="str">
        <f>'BlankStandard Items'!C71</f>
        <v>Highway-Railroad Grade Crossing Signals</v>
      </c>
      <c r="D107" s="124">
        <v>1</v>
      </c>
      <c r="E107" s="146"/>
      <c r="F107" s="118">
        <f t="shared" si="2"/>
        <v>0</v>
      </c>
      <c r="G107" s="72" t="s">
        <v>79</v>
      </c>
      <c r="H107" s="147"/>
      <c r="I107" s="323"/>
      <c r="J107" s="68"/>
      <c r="K107" s="69"/>
      <c r="L107" s="69"/>
      <c r="M107" s="70"/>
      <c r="N107" s="441"/>
      <c r="O107" s="442"/>
      <c r="P107" s="443"/>
    </row>
    <row r="108" spans="1:16" ht="30" customHeight="1">
      <c r="A108" s="415"/>
      <c r="B108" s="114" t="str">
        <f>'BlankStandard Items'!A72</f>
        <v>57 2563.901/00010</v>
      </c>
      <c r="C108" s="115" t="str">
        <f>'BlankStandard Items'!C72</f>
        <v>Traffic Control</v>
      </c>
      <c r="D108" s="124">
        <v>1</v>
      </c>
      <c r="E108" s="151"/>
      <c r="F108" s="118">
        <f t="shared" si="2"/>
        <v>0</v>
      </c>
      <c r="G108" s="72" t="s">
        <v>79</v>
      </c>
      <c r="H108" s="147"/>
      <c r="I108" s="323"/>
      <c r="J108" s="68"/>
      <c r="K108" s="69"/>
      <c r="L108" s="69"/>
      <c r="M108" s="70"/>
      <c r="N108" s="424"/>
      <c r="O108" s="425"/>
      <c r="P108" s="426"/>
    </row>
    <row r="109" spans="1:16" ht="30" customHeight="1">
      <c r="A109" s="415"/>
      <c r="B109" s="114" t="str">
        <f>'BlankStandard Items'!A73</f>
        <v>58 2564.901/00010</v>
      </c>
      <c r="C109" s="115" t="str">
        <f>'BlankStandard Items'!C73</f>
        <v>Traffic Signs and Devices</v>
      </c>
      <c r="D109" s="124">
        <v>1</v>
      </c>
      <c r="E109" s="151"/>
      <c r="F109" s="118">
        <f t="shared" si="2"/>
        <v>0</v>
      </c>
      <c r="G109" s="72" t="s">
        <v>79</v>
      </c>
      <c r="H109" s="147"/>
      <c r="I109" s="323"/>
      <c r="J109" s="68"/>
      <c r="K109" s="69"/>
      <c r="L109" s="69"/>
      <c r="M109" s="70"/>
      <c r="N109" s="424"/>
      <c r="O109" s="425"/>
      <c r="P109" s="426"/>
    </row>
    <row r="110" spans="1:16" ht="30" customHeight="1">
      <c r="A110" s="415"/>
      <c r="B110" s="114" t="str">
        <f>'BlankStandard Items'!A74</f>
        <v>59 2565.901/00025</v>
      </c>
      <c r="C110" s="115" t="str">
        <f>'BlankStandard Items'!C74</f>
        <v>Traffic Control Signals</v>
      </c>
      <c r="D110" s="124">
        <v>1</v>
      </c>
      <c r="E110" s="146"/>
      <c r="F110" s="118">
        <f t="shared" si="2"/>
        <v>0</v>
      </c>
      <c r="G110" s="72" t="s">
        <v>79</v>
      </c>
      <c r="H110" s="147"/>
      <c r="I110" s="323"/>
      <c r="J110" s="68"/>
      <c r="K110" s="69"/>
      <c r="L110" s="69"/>
      <c r="M110" s="70"/>
      <c r="N110" s="424"/>
      <c r="O110" s="425"/>
      <c r="P110" s="426"/>
    </row>
    <row r="111" spans="1:16" ht="30" customHeight="1">
      <c r="A111" s="415"/>
      <c r="B111" s="114" t="str">
        <f>'BlankStandard Items'!A75</f>
        <v>60 2571.901/00010</v>
      </c>
      <c r="C111" s="115" t="str">
        <f>'BlankStandard Items'!C75</f>
        <v>Plant Installation</v>
      </c>
      <c r="D111" s="124">
        <v>1</v>
      </c>
      <c r="E111" s="146"/>
      <c r="F111" s="118">
        <f t="shared" si="2"/>
        <v>0</v>
      </c>
      <c r="G111" s="72" t="s">
        <v>79</v>
      </c>
      <c r="H111" s="147"/>
      <c r="I111" s="323"/>
      <c r="J111" s="68"/>
      <c r="K111" s="69"/>
      <c r="L111" s="69"/>
      <c r="M111" s="70"/>
      <c r="N111" s="441"/>
      <c r="O111" s="442"/>
      <c r="P111" s="443"/>
    </row>
    <row r="112" spans="1:16" ht="30" customHeight="1">
      <c r="A112" s="415"/>
      <c r="B112" s="114" t="str">
        <f>'BlankStandard Items'!A76</f>
        <v>61 2572.901/00020</v>
      </c>
      <c r="C112" s="115" t="str">
        <f>'BlankStandard Items'!C76</f>
        <v>Protection and Restoration of Vegetation</v>
      </c>
      <c r="D112" s="124">
        <v>1</v>
      </c>
      <c r="E112" s="146"/>
      <c r="F112" s="118">
        <f t="shared" si="2"/>
        <v>0</v>
      </c>
      <c r="G112" s="72" t="s">
        <v>79</v>
      </c>
      <c r="H112" s="147"/>
      <c r="I112" s="323"/>
      <c r="J112" s="68"/>
      <c r="K112" s="69"/>
      <c r="L112" s="69"/>
      <c r="M112" s="70"/>
      <c r="N112" s="441"/>
      <c r="O112" s="442"/>
      <c r="P112" s="443"/>
    </row>
    <row r="113" spans="1:16" ht="30" customHeight="1">
      <c r="A113" s="415"/>
      <c r="B113" s="114" t="str">
        <f>'BlankStandard Items'!A77</f>
        <v>62 2573.901/00005</v>
      </c>
      <c r="C113" s="115" t="str">
        <f>'BlankStandard Items'!C77</f>
        <v>Storm Water Management</v>
      </c>
      <c r="D113" s="124">
        <v>1</v>
      </c>
      <c r="E113" s="146"/>
      <c r="F113" s="118">
        <f t="shared" si="2"/>
        <v>0</v>
      </c>
      <c r="G113" s="72" t="s">
        <v>79</v>
      </c>
      <c r="H113" s="147"/>
      <c r="I113" s="323"/>
      <c r="J113" s="68"/>
      <c r="K113" s="69"/>
      <c r="L113" s="69"/>
      <c r="M113" s="70"/>
      <c r="N113" s="424"/>
      <c r="O113" s="425"/>
      <c r="P113" s="426"/>
    </row>
    <row r="114" spans="1:16" ht="30" customHeight="1">
      <c r="A114" s="415"/>
      <c r="B114" s="114" t="str">
        <f>'BlankStandard Items'!A78</f>
        <v>63 2575.901/00020</v>
      </c>
      <c r="C114" s="115" t="str">
        <f>'BlankStandard Items'!C78</f>
        <v>Controlling Erosion and Establishing Vegetation</v>
      </c>
      <c r="D114" s="124">
        <v>1</v>
      </c>
      <c r="E114" s="146"/>
      <c r="F114" s="118">
        <f t="shared" si="2"/>
        <v>0</v>
      </c>
      <c r="G114" s="72" t="s">
        <v>79</v>
      </c>
      <c r="H114" s="147"/>
      <c r="I114" s="323"/>
      <c r="J114" s="68"/>
      <c r="K114" s="69"/>
      <c r="L114" s="69"/>
      <c r="M114" s="70"/>
      <c r="N114" s="424"/>
      <c r="O114" s="425"/>
      <c r="P114" s="426"/>
    </row>
    <row r="115" spans="1:16" ht="30" customHeight="1">
      <c r="A115" s="415"/>
      <c r="B115" s="114" t="str">
        <f>'BlankStandard Items'!A79</f>
        <v>64 2577.901/00010</v>
      </c>
      <c r="C115" s="115" t="str">
        <f>'BlankStandard Items'!C79</f>
        <v>Soil Bioengineered Systems</v>
      </c>
      <c r="D115" s="124">
        <v>1</v>
      </c>
      <c r="E115" s="146"/>
      <c r="F115" s="118">
        <f t="shared" si="2"/>
        <v>0</v>
      </c>
      <c r="G115" s="72" t="s">
        <v>79</v>
      </c>
      <c r="H115" s="147"/>
      <c r="I115" s="323"/>
      <c r="J115" s="68"/>
      <c r="K115" s="69"/>
      <c r="L115" s="69"/>
      <c r="M115" s="70"/>
      <c r="N115" s="441"/>
      <c r="O115" s="442"/>
      <c r="P115" s="443"/>
    </row>
    <row r="116" spans="1:16" ht="30" customHeight="1">
      <c r="A116" s="415"/>
      <c r="B116" s="114" t="str">
        <f>'BlankStandard Items'!A80</f>
        <v>65 2581.901/00010</v>
      </c>
      <c r="C116" s="115" t="str">
        <f>'BlankStandard Items'!C80</f>
        <v>Removable Preformed Pavement Marking Tape</v>
      </c>
      <c r="D116" s="124">
        <v>1</v>
      </c>
      <c r="E116" s="146"/>
      <c r="F116" s="118">
        <f t="shared" si="2"/>
        <v>0</v>
      </c>
      <c r="G116" s="72" t="s">
        <v>79</v>
      </c>
      <c r="H116" s="147"/>
      <c r="I116" s="323"/>
      <c r="J116" s="68"/>
      <c r="K116" s="69"/>
      <c r="L116" s="69"/>
      <c r="M116" s="70"/>
      <c r="N116" s="441"/>
      <c r="O116" s="442"/>
      <c r="P116" s="443"/>
    </row>
    <row r="117" spans="1:16" ht="30" customHeight="1">
      <c r="A117" s="415"/>
      <c r="B117" s="114" t="str">
        <f>'BlankStandard Items'!A81</f>
        <v>66 2582.901/00010</v>
      </c>
      <c r="C117" s="115" t="str">
        <f>'BlankStandard Items'!C81</f>
        <v>Permanent Pavement Markings</v>
      </c>
      <c r="D117" s="124">
        <v>1</v>
      </c>
      <c r="E117" s="146"/>
      <c r="F117" s="118">
        <f t="shared" si="2"/>
        <v>0</v>
      </c>
      <c r="G117" s="72" t="s">
        <v>79</v>
      </c>
      <c r="H117" s="160"/>
      <c r="I117" s="324"/>
      <c r="J117" s="96"/>
      <c r="K117" s="97"/>
      <c r="L117" s="97"/>
      <c r="M117" s="98"/>
      <c r="N117" s="483"/>
      <c r="O117" s="484"/>
      <c r="P117" s="485"/>
    </row>
    <row r="118" spans="1:16" ht="30" customHeight="1">
      <c r="A118" s="415"/>
      <c r="B118" s="114" t="str">
        <f>'BlankStandard Items'!A82</f>
        <v>67 2360.901/01000</v>
      </c>
      <c r="C118" s="115" t="str">
        <f>'BlankStandard Items'!C82</f>
        <v>Alternate #1 Bituminous Pavement</v>
      </c>
      <c r="D118" s="161">
        <v>1</v>
      </c>
      <c r="E118" s="162"/>
      <c r="F118" s="118">
        <f t="shared" si="2"/>
        <v>0</v>
      </c>
      <c r="G118" s="72" t="s">
        <v>79</v>
      </c>
      <c r="H118" s="147"/>
      <c r="I118" s="323"/>
      <c r="J118" s="68"/>
      <c r="K118" s="69"/>
      <c r="L118" s="69"/>
      <c r="M118" s="70"/>
      <c r="N118" s="475"/>
      <c r="O118" s="476"/>
      <c r="P118" s="477"/>
    </row>
    <row r="119" spans="1:16" ht="30" customHeight="1">
      <c r="A119" s="415"/>
      <c r="B119" s="114" t="str">
        <f>'BlankStandard Items'!A83</f>
        <v>68 2301.901/01000</v>
      </c>
      <c r="C119" s="115" t="str">
        <f>'BlankStandard Items'!C83</f>
        <v>Alternate #2 Concrete Pavement</v>
      </c>
      <c r="D119" s="161">
        <v>1</v>
      </c>
      <c r="E119" s="162"/>
      <c r="F119" s="118">
        <f t="shared" si="2"/>
        <v>0</v>
      </c>
      <c r="G119" s="72" t="s">
        <v>79</v>
      </c>
      <c r="H119" s="147"/>
      <c r="I119" s="323"/>
      <c r="J119" s="68"/>
      <c r="K119" s="69"/>
      <c r="L119" s="69"/>
      <c r="M119" s="70"/>
      <c r="N119" s="475"/>
      <c r="O119" s="476"/>
      <c r="P119" s="477"/>
    </row>
    <row r="120" spans="1:16" ht="30" customHeight="1">
      <c r="A120" s="415"/>
      <c r="B120" s="114" t="str">
        <f>'BlankStandard Items'!A84</f>
        <v>69 2301.901/02000</v>
      </c>
      <c r="C120" s="115" t="str">
        <f>'BlankStandard Items'!C84</f>
        <v>Alt. #3 Conc Pave. Mainline / Bit Shldr.</v>
      </c>
      <c r="D120" s="161">
        <v>1</v>
      </c>
      <c r="E120" s="162"/>
      <c r="F120" s="118">
        <f t="shared" si="2"/>
        <v>0</v>
      </c>
      <c r="G120" s="72" t="s">
        <v>79</v>
      </c>
      <c r="H120" s="147"/>
      <c r="I120" s="323"/>
      <c r="J120" s="68"/>
      <c r="K120" s="69"/>
      <c r="L120" s="69"/>
      <c r="M120" s="70"/>
      <c r="N120" s="475"/>
      <c r="O120" s="476"/>
      <c r="P120" s="477"/>
    </row>
    <row r="121" spans="1:16" ht="30" customHeight="1">
      <c r="A121" s="415"/>
      <c r="B121" s="114" t="str">
        <f>'BlankStandard Items'!A85</f>
        <v>70 2016.621/00020</v>
      </c>
      <c r="C121" s="115" t="str">
        <f>'BlankStandard Items'!C85</f>
        <v>Life Cycle Cost Analysis</v>
      </c>
      <c r="D121" s="161">
        <v>1</v>
      </c>
      <c r="E121" s="162"/>
      <c r="F121" s="118">
        <f>(D121*E121)</f>
        <v>0</v>
      </c>
      <c r="G121" s="72" t="s">
        <v>160</v>
      </c>
      <c r="H121" s="147"/>
      <c r="I121" s="323"/>
      <c r="J121" s="68"/>
      <c r="K121" s="69"/>
      <c r="L121" s="69"/>
      <c r="M121" s="70"/>
      <c r="N121" s="475"/>
      <c r="O121" s="476"/>
      <c r="P121" s="477"/>
    </row>
    <row r="122" spans="1:16" ht="30" customHeight="1">
      <c r="A122" s="415"/>
      <c r="B122" s="114" t="str">
        <f>'BlankStandard Items'!A86</f>
        <v>71 2016.621/00021</v>
      </c>
      <c r="C122" s="115" t="str">
        <f>'BlankStandard Items'!C86</f>
        <v>Life Cycle Cost Analysis 1.</v>
      </c>
      <c r="D122" s="163">
        <v>1</v>
      </c>
      <c r="E122" s="162"/>
      <c r="F122" s="118">
        <f t="shared" si="2"/>
        <v>0</v>
      </c>
      <c r="G122" s="164" t="s">
        <v>160</v>
      </c>
      <c r="H122" s="160"/>
      <c r="I122" s="324"/>
      <c r="J122" s="96"/>
      <c r="K122" s="97"/>
      <c r="L122" s="97"/>
      <c r="M122" s="98"/>
      <c r="N122" s="475"/>
      <c r="O122" s="476"/>
      <c r="P122" s="477"/>
    </row>
    <row r="123" spans="1:16" ht="14.25" customHeight="1">
      <c r="A123" s="415"/>
      <c r="B123" s="165"/>
      <c r="C123" s="166"/>
      <c r="D123" s="167"/>
      <c r="E123" s="168"/>
      <c r="F123" s="169"/>
      <c r="G123" s="170"/>
      <c r="H123" s="171"/>
      <c r="I123" s="325"/>
      <c r="J123" s="172"/>
      <c r="K123" s="173"/>
      <c r="L123" s="173"/>
      <c r="M123" s="174"/>
      <c r="N123" s="175"/>
      <c r="O123" s="176"/>
      <c r="P123" s="177"/>
    </row>
    <row r="124" spans="1:16" ht="30" customHeight="1" thickBot="1">
      <c r="A124" s="415"/>
      <c r="B124" s="178"/>
      <c r="C124" s="179" t="s">
        <v>162</v>
      </c>
      <c r="D124" s="478">
        <v>1</v>
      </c>
      <c r="E124" s="479"/>
      <c r="F124" s="180">
        <f>'Risk Adjustment Log'!G41</f>
        <v>0</v>
      </c>
      <c r="G124" s="181" t="s">
        <v>79</v>
      </c>
      <c r="H124" s="182"/>
      <c r="I124" s="326"/>
      <c r="J124" s="183"/>
      <c r="K124" s="184"/>
      <c r="L124" s="184"/>
      <c r="M124" s="185"/>
      <c r="N124" s="480" t="s">
        <v>163</v>
      </c>
      <c r="O124" s="481"/>
      <c r="P124" s="482"/>
    </row>
    <row r="125" spans="1:16" ht="30" customHeight="1" thickBot="1">
      <c r="A125" s="415"/>
      <c r="B125" s="341"/>
      <c r="C125" s="351" t="s">
        <v>408</v>
      </c>
      <c r="D125" s="500">
        <v>1</v>
      </c>
      <c r="E125" s="501"/>
      <c r="F125" s="342">
        <f>(F29+F30)</f>
        <v>0</v>
      </c>
      <c r="G125" s="164"/>
      <c r="H125" s="343"/>
      <c r="I125" s="344"/>
      <c r="J125" s="345"/>
      <c r="K125" s="346"/>
      <c r="L125" s="346"/>
      <c r="M125" s="347"/>
      <c r="N125" s="348"/>
      <c r="O125" s="349"/>
      <c r="P125" s="350"/>
    </row>
    <row r="126" spans="1:16" ht="42.75" customHeight="1" thickBot="1">
      <c r="A126" s="415"/>
      <c r="B126" s="186"/>
      <c r="C126" s="486" t="s">
        <v>407</v>
      </c>
      <c r="D126" s="486"/>
      <c r="E126" s="487"/>
      <c r="F126" s="187" t="e">
        <f>(F31:F34+F46+F52:F56+F70:F84+F86+F88+F90:F94+F96+F98:F101+F103:F122)</f>
        <v>#VALUE!</v>
      </c>
      <c r="G126" s="188" t="s">
        <v>79</v>
      </c>
      <c r="H126" s="189" t="e">
        <f>(H29:H34+H46+H52:H56+H70:H84+H86+H88+H90:H94+H96+H98:H101+H103:H122)</f>
        <v>#VALUE!</v>
      </c>
      <c r="I126" s="327" t="e">
        <f>(I29:I34+I46+I52:I56+I70:I84+I86+I88+I90:I94+I96+I98:I101+I103:I122)</f>
        <v>#VALUE!</v>
      </c>
      <c r="J126" s="190">
        <f>SUM(J31:J122)</f>
        <v>0</v>
      </c>
      <c r="K126" s="191">
        <f>SUM(K31:K122)</f>
        <v>0</v>
      </c>
      <c r="L126" s="191">
        <f>SUM(L31:L122)</f>
        <v>0</v>
      </c>
      <c r="M126" s="192">
        <f>SUM(M31:M122)</f>
        <v>0</v>
      </c>
      <c r="N126" s="488"/>
      <c r="O126" s="489"/>
      <c r="P126" s="490"/>
    </row>
    <row r="127" spans="1:16" ht="39" customHeight="1" thickBot="1" thickTop="1">
      <c r="A127" s="416"/>
      <c r="B127" s="193"/>
      <c r="C127" s="491" t="s">
        <v>164</v>
      </c>
      <c r="D127" s="491"/>
      <c r="E127" s="492"/>
      <c r="F127" s="194" t="e">
        <f>F17+F27+F124+F126</f>
        <v>#VALUE!</v>
      </c>
      <c r="G127" s="195" t="s">
        <v>79</v>
      </c>
      <c r="H127" s="196" t="e">
        <f>H17+H27+H124+H126</f>
        <v>#VALUE!</v>
      </c>
      <c r="I127" s="328" t="e">
        <f>I17+I27+I124+I126</f>
        <v>#VALUE!</v>
      </c>
      <c r="J127" s="197">
        <f>SUM(J126,J27,J17)</f>
        <v>0</v>
      </c>
      <c r="K127" s="197">
        <f>SUM(K126,K27,K17)</f>
        <v>0</v>
      </c>
      <c r="L127" s="197">
        <f>SUM(L126,L27,L17)</f>
        <v>0</v>
      </c>
      <c r="M127" s="198">
        <f>SUM(M126,M27,M17)</f>
        <v>0</v>
      </c>
      <c r="N127" s="493"/>
      <c r="O127" s="494"/>
      <c r="P127" s="495"/>
    </row>
    <row r="128" spans="7:17" ht="12" customHeight="1" thickBot="1" thickTop="1">
      <c r="G128" s="199"/>
      <c r="H128" s="199"/>
      <c r="I128" s="199">
        <f aca="true" t="shared" si="3" ref="I128:I160">D128*H128</f>
        <v>0</v>
      </c>
      <c r="J128" s="199"/>
      <c r="K128" s="199"/>
      <c r="L128" s="199"/>
      <c r="M128" s="199"/>
      <c r="N128" s="199"/>
      <c r="O128" s="199"/>
      <c r="P128" s="199"/>
      <c r="Q128" s="200"/>
    </row>
    <row r="129" spans="1:16" ht="30" customHeight="1" thickTop="1">
      <c r="A129" s="512" t="s">
        <v>165</v>
      </c>
      <c r="B129" s="513"/>
      <c r="C129" s="201" t="s">
        <v>166</v>
      </c>
      <c r="D129" s="496" t="s">
        <v>167</v>
      </c>
      <c r="E129" s="497"/>
      <c r="F129" s="202" t="e">
        <f>D129*F$126</f>
        <v>#VALUE!</v>
      </c>
      <c r="G129" s="119" t="s">
        <v>79</v>
      </c>
      <c r="H129" s="203"/>
      <c r="I129" s="329" t="e">
        <f t="shared" si="3"/>
        <v>#VALUE!</v>
      </c>
      <c r="J129" s="310"/>
      <c r="K129" s="204"/>
      <c r="L129" s="204"/>
      <c r="M129" s="205"/>
      <c r="N129" s="498"/>
      <c r="O129" s="498"/>
      <c r="P129" s="499"/>
    </row>
    <row r="130" spans="1:16" ht="30" customHeight="1">
      <c r="A130" s="514"/>
      <c r="B130" s="515"/>
      <c r="C130" s="206" t="s">
        <v>168</v>
      </c>
      <c r="D130" s="433"/>
      <c r="E130" s="434"/>
      <c r="F130" s="207"/>
      <c r="G130" s="72" t="s">
        <v>79</v>
      </c>
      <c r="H130" s="208"/>
      <c r="I130" s="330">
        <f t="shared" si="3"/>
        <v>0</v>
      </c>
      <c r="J130" s="311"/>
      <c r="K130" s="209"/>
      <c r="L130" s="209"/>
      <c r="M130" s="210"/>
      <c r="N130" s="476"/>
      <c r="O130" s="476"/>
      <c r="P130" s="477"/>
    </row>
    <row r="131" spans="1:16" ht="30" customHeight="1">
      <c r="A131" s="514"/>
      <c r="B131" s="515"/>
      <c r="C131" s="211" t="s">
        <v>169</v>
      </c>
      <c r="D131" s="433"/>
      <c r="E131" s="434"/>
      <c r="F131" s="207"/>
      <c r="G131" s="72" t="s">
        <v>79</v>
      </c>
      <c r="H131" s="208"/>
      <c r="I131" s="330">
        <f t="shared" si="3"/>
        <v>0</v>
      </c>
      <c r="J131" s="311"/>
      <c r="K131" s="209"/>
      <c r="L131" s="209"/>
      <c r="M131" s="210"/>
      <c r="N131" s="476"/>
      <c r="O131" s="476"/>
      <c r="P131" s="477"/>
    </row>
    <row r="132" spans="1:16" ht="30" customHeight="1">
      <c r="A132" s="514"/>
      <c r="B132" s="515"/>
      <c r="C132" s="212" t="s">
        <v>170</v>
      </c>
      <c r="D132" s="433"/>
      <c r="E132" s="434"/>
      <c r="F132" s="207"/>
      <c r="G132" s="72" t="s">
        <v>79</v>
      </c>
      <c r="H132" s="213"/>
      <c r="I132" s="331">
        <f t="shared" si="3"/>
        <v>0</v>
      </c>
      <c r="J132" s="68"/>
      <c r="K132" s="69"/>
      <c r="L132" s="69"/>
      <c r="M132" s="214"/>
      <c r="N132" s="476"/>
      <c r="O132" s="476"/>
      <c r="P132" s="477"/>
    </row>
    <row r="133" spans="1:16" ht="30" customHeight="1">
      <c r="A133" s="514"/>
      <c r="B133" s="515"/>
      <c r="C133" s="212" t="s">
        <v>171</v>
      </c>
      <c r="D133" s="433"/>
      <c r="E133" s="434"/>
      <c r="F133" s="207"/>
      <c r="G133" s="72" t="s">
        <v>79</v>
      </c>
      <c r="H133" s="213"/>
      <c r="I133" s="331">
        <f t="shared" si="3"/>
        <v>0</v>
      </c>
      <c r="J133" s="68"/>
      <c r="K133" s="69"/>
      <c r="L133" s="69"/>
      <c r="M133" s="214"/>
      <c r="N133" s="476"/>
      <c r="O133" s="476"/>
      <c r="P133" s="477"/>
    </row>
    <row r="134" spans="1:16" ht="30" customHeight="1">
      <c r="A134" s="514"/>
      <c r="B134" s="515"/>
      <c r="C134" s="212" t="s">
        <v>172</v>
      </c>
      <c r="D134" s="433"/>
      <c r="E134" s="434"/>
      <c r="F134" s="207"/>
      <c r="G134" s="72" t="s">
        <v>79</v>
      </c>
      <c r="H134" s="213"/>
      <c r="I134" s="331">
        <f t="shared" si="3"/>
        <v>0</v>
      </c>
      <c r="J134" s="68"/>
      <c r="K134" s="69"/>
      <c r="L134" s="69"/>
      <c r="M134" s="214"/>
      <c r="N134" s="476"/>
      <c r="O134" s="476"/>
      <c r="P134" s="477"/>
    </row>
    <row r="135" spans="1:16" ht="30" customHeight="1">
      <c r="A135" s="514"/>
      <c r="B135" s="515"/>
      <c r="C135" s="212" t="s">
        <v>173</v>
      </c>
      <c r="D135" s="433"/>
      <c r="E135" s="434"/>
      <c r="F135" s="207"/>
      <c r="G135" s="72" t="s">
        <v>79</v>
      </c>
      <c r="H135" s="213"/>
      <c r="I135" s="331">
        <f t="shared" si="3"/>
        <v>0</v>
      </c>
      <c r="J135" s="68"/>
      <c r="K135" s="69"/>
      <c r="L135" s="69"/>
      <c r="M135" s="214"/>
      <c r="N135" s="476"/>
      <c r="O135" s="476"/>
      <c r="P135" s="477"/>
    </row>
    <row r="136" spans="1:16" ht="30" customHeight="1">
      <c r="A136" s="514"/>
      <c r="B136" s="515"/>
      <c r="C136" s="212" t="s">
        <v>174</v>
      </c>
      <c r="D136" s="433"/>
      <c r="E136" s="434"/>
      <c r="F136" s="207"/>
      <c r="G136" s="72" t="s">
        <v>79</v>
      </c>
      <c r="H136" s="213"/>
      <c r="I136" s="331" t="e">
        <f>SUM(I137:I141)</f>
        <v>#VALUE!</v>
      </c>
      <c r="J136" s="68"/>
      <c r="K136" s="69"/>
      <c r="L136" s="69"/>
      <c r="M136" s="214"/>
      <c r="N136" s="476"/>
      <c r="O136" s="476"/>
      <c r="P136" s="477"/>
    </row>
    <row r="137" spans="1:16" ht="30" customHeight="1">
      <c r="A137" s="514"/>
      <c r="B137" s="515"/>
      <c r="C137" s="215" t="s">
        <v>175</v>
      </c>
      <c r="D137" s="433"/>
      <c r="E137" s="434"/>
      <c r="F137" s="207"/>
      <c r="G137" s="72" t="s">
        <v>79</v>
      </c>
      <c r="H137" s="216"/>
      <c r="I137" s="332">
        <f t="shared" si="3"/>
        <v>0</v>
      </c>
      <c r="J137" s="96"/>
      <c r="K137" s="97"/>
      <c r="L137" s="97"/>
      <c r="M137" s="217"/>
      <c r="N137" s="476"/>
      <c r="O137" s="476"/>
      <c r="P137" s="477"/>
    </row>
    <row r="138" spans="1:16" ht="30" customHeight="1">
      <c r="A138" s="514"/>
      <c r="B138" s="515"/>
      <c r="C138" s="215" t="s">
        <v>176</v>
      </c>
      <c r="D138" s="422"/>
      <c r="E138" s="522"/>
      <c r="F138" s="218"/>
      <c r="G138" s="72" t="s">
        <v>79</v>
      </c>
      <c r="H138" s="216"/>
      <c r="I138" s="332">
        <f t="shared" si="3"/>
        <v>0</v>
      </c>
      <c r="J138" s="96"/>
      <c r="K138" s="97"/>
      <c r="L138" s="97"/>
      <c r="M138" s="217"/>
      <c r="N138" s="476"/>
      <c r="O138" s="476"/>
      <c r="P138" s="477"/>
    </row>
    <row r="139" spans="1:16" ht="30" customHeight="1" thickBot="1">
      <c r="A139" s="516"/>
      <c r="B139" s="517"/>
      <c r="C139" s="219" t="s">
        <v>177</v>
      </c>
      <c r="D139" s="523"/>
      <c r="E139" s="524"/>
      <c r="F139" s="220"/>
      <c r="G139" s="221" t="s">
        <v>178</v>
      </c>
      <c r="H139" s="222"/>
      <c r="I139" s="333">
        <f t="shared" si="3"/>
        <v>0</v>
      </c>
      <c r="J139" s="312"/>
      <c r="K139" s="223"/>
      <c r="L139" s="223"/>
      <c r="M139" s="224"/>
      <c r="N139" s="520"/>
      <c r="O139" s="520"/>
      <c r="P139" s="521"/>
    </row>
    <row r="140" spans="1:16" ht="14.4" thickBot="1" thickTop="1">
      <c r="A140" s="225"/>
      <c r="B140" s="225"/>
      <c r="D140" s="226"/>
      <c r="E140" s="226"/>
      <c r="F140" s="227"/>
      <c r="G140" s="228"/>
      <c r="H140" s="334"/>
      <c r="I140" s="199">
        <f t="shared" si="3"/>
        <v>0</v>
      </c>
      <c r="J140" s="228"/>
      <c r="K140" s="228"/>
      <c r="L140" s="228"/>
      <c r="M140" s="228"/>
      <c r="N140" s="228"/>
      <c r="O140" s="228"/>
      <c r="P140" s="228"/>
    </row>
    <row r="141" spans="1:16" ht="30" customHeight="1" thickTop="1">
      <c r="A141" s="502" t="s">
        <v>179</v>
      </c>
      <c r="B141" s="503"/>
      <c r="C141" s="201" t="s">
        <v>180</v>
      </c>
      <c r="D141" s="508" t="s">
        <v>181</v>
      </c>
      <c r="E141" s="509"/>
      <c r="F141" s="229" t="e">
        <f>D141*(F$127)</f>
        <v>#VALUE!</v>
      </c>
      <c r="G141" s="230" t="s">
        <v>79</v>
      </c>
      <c r="H141" s="203"/>
      <c r="I141" s="329" t="e">
        <f t="shared" si="3"/>
        <v>#VALUE!</v>
      </c>
      <c r="J141" s="310"/>
      <c r="K141" s="204"/>
      <c r="L141" s="204"/>
      <c r="M141" s="205"/>
      <c r="N141" s="498"/>
      <c r="O141" s="498"/>
      <c r="P141" s="499"/>
    </row>
    <row r="142" spans="1:16" ht="30" customHeight="1">
      <c r="A142" s="504"/>
      <c r="B142" s="505"/>
      <c r="C142" s="231" t="s">
        <v>182</v>
      </c>
      <c r="D142" s="510"/>
      <c r="E142" s="511"/>
      <c r="F142" s="65"/>
      <c r="G142" s="72" t="s">
        <v>79</v>
      </c>
      <c r="H142" s="213"/>
      <c r="I142" s="331">
        <f t="shared" si="3"/>
        <v>0</v>
      </c>
      <c r="J142" s="68"/>
      <c r="K142" s="69"/>
      <c r="L142" s="69"/>
      <c r="M142" s="214"/>
      <c r="N142" s="476"/>
      <c r="O142" s="476"/>
      <c r="P142" s="477"/>
    </row>
    <row r="143" spans="1:16" ht="30" customHeight="1">
      <c r="A143" s="504"/>
      <c r="B143" s="505"/>
      <c r="C143" s="212" t="s">
        <v>183</v>
      </c>
      <c r="D143" s="510" t="s">
        <v>184</v>
      </c>
      <c r="E143" s="511"/>
      <c r="F143" s="65" t="e">
        <f>D143*(F$127)</f>
        <v>#VALUE!</v>
      </c>
      <c r="G143" s="72" t="s">
        <v>79</v>
      </c>
      <c r="H143" s="213"/>
      <c r="I143" s="331" t="e">
        <f t="shared" si="3"/>
        <v>#VALUE!</v>
      </c>
      <c r="J143" s="68"/>
      <c r="K143" s="69"/>
      <c r="L143" s="69"/>
      <c r="M143" s="214"/>
      <c r="N143" s="476"/>
      <c r="O143" s="476"/>
      <c r="P143" s="477"/>
    </row>
    <row r="144" spans="1:16" ht="30" customHeight="1">
      <c r="A144" s="504"/>
      <c r="B144" s="505"/>
      <c r="C144" s="212" t="s">
        <v>185</v>
      </c>
      <c r="D144" s="510" t="s">
        <v>186</v>
      </c>
      <c r="E144" s="511"/>
      <c r="F144" s="65" t="e">
        <f>D144*(F$127)</f>
        <v>#VALUE!</v>
      </c>
      <c r="G144" s="72" t="s">
        <v>79</v>
      </c>
      <c r="H144" s="213"/>
      <c r="I144" s="331">
        <f>SUM(I145:I156)</f>
        <v>0</v>
      </c>
      <c r="J144" s="68"/>
      <c r="K144" s="69"/>
      <c r="L144" s="69"/>
      <c r="M144" s="214"/>
      <c r="N144" s="476"/>
      <c r="O144" s="476"/>
      <c r="P144" s="477"/>
    </row>
    <row r="145" spans="1:16" ht="30" customHeight="1" thickBot="1">
      <c r="A145" s="506"/>
      <c r="B145" s="507"/>
      <c r="C145" s="219" t="s">
        <v>187</v>
      </c>
      <c r="D145" s="518"/>
      <c r="E145" s="519"/>
      <c r="F145" s="232"/>
      <c r="G145" s="221" t="s">
        <v>79</v>
      </c>
      <c r="H145" s="222"/>
      <c r="I145" s="333">
        <f t="shared" si="3"/>
        <v>0</v>
      </c>
      <c r="J145" s="312"/>
      <c r="K145" s="223"/>
      <c r="L145" s="223"/>
      <c r="M145" s="224"/>
      <c r="N145" s="520"/>
      <c r="O145" s="520"/>
      <c r="P145" s="521"/>
    </row>
    <row r="146" ht="13.8" thickTop="1">
      <c r="I146" s="34">
        <f t="shared" si="3"/>
        <v>0</v>
      </c>
    </row>
    <row r="147" ht="15">
      <c r="I147" s="34">
        <f t="shared" si="3"/>
        <v>0</v>
      </c>
    </row>
    <row r="148" ht="15">
      <c r="I148" s="34">
        <f t="shared" si="3"/>
        <v>0</v>
      </c>
    </row>
    <row r="149" ht="15">
      <c r="I149" s="34">
        <f t="shared" si="3"/>
        <v>0</v>
      </c>
    </row>
    <row r="150" ht="15">
      <c r="I150" s="34">
        <f t="shared" si="3"/>
        <v>0</v>
      </c>
    </row>
    <row r="151" ht="15">
      <c r="I151" s="34">
        <f t="shared" si="3"/>
        <v>0</v>
      </c>
    </row>
    <row r="152" ht="15">
      <c r="I152" s="34">
        <f t="shared" si="3"/>
        <v>0</v>
      </c>
    </row>
    <row r="153" ht="15">
      <c r="I153" s="34">
        <f t="shared" si="3"/>
        <v>0</v>
      </c>
    </row>
    <row r="154" ht="15">
      <c r="I154" s="34">
        <f t="shared" si="3"/>
        <v>0</v>
      </c>
    </row>
    <row r="155" ht="15">
      <c r="I155" s="34">
        <f t="shared" si="3"/>
        <v>0</v>
      </c>
    </row>
    <row r="156" ht="15">
      <c r="I156" s="34">
        <f t="shared" si="3"/>
        <v>0</v>
      </c>
    </row>
    <row r="157" ht="15">
      <c r="I157" s="34">
        <f t="shared" si="3"/>
        <v>0</v>
      </c>
    </row>
    <row r="158" ht="15">
      <c r="I158" s="34">
        <f>SUM(I159:I164)</f>
        <v>0</v>
      </c>
    </row>
    <row r="159" ht="15">
      <c r="I159" s="34">
        <f t="shared" si="3"/>
        <v>0</v>
      </c>
    </row>
    <row r="160" ht="15">
      <c r="I160" s="34">
        <f t="shared" si="3"/>
        <v>0</v>
      </c>
    </row>
    <row r="161" ht="15">
      <c r="I161" s="34">
        <f aca="true" t="shared" si="4" ref="I161:I223">D161*H161</f>
        <v>0</v>
      </c>
    </row>
    <row r="162" ht="15">
      <c r="I162" s="34">
        <f t="shared" si="4"/>
        <v>0</v>
      </c>
    </row>
    <row r="163" ht="15">
      <c r="I163" s="34">
        <f t="shared" si="4"/>
        <v>0</v>
      </c>
    </row>
    <row r="164" ht="15">
      <c r="I164" s="34">
        <f t="shared" si="4"/>
        <v>0</v>
      </c>
    </row>
    <row r="165" ht="15">
      <c r="I165" s="34">
        <f t="shared" si="4"/>
        <v>0</v>
      </c>
    </row>
    <row r="166" ht="15">
      <c r="I166" s="34">
        <f t="shared" si="4"/>
        <v>0</v>
      </c>
    </row>
    <row r="167" ht="15">
      <c r="I167" s="34">
        <f t="shared" si="4"/>
        <v>0</v>
      </c>
    </row>
    <row r="168" ht="15">
      <c r="I168" s="34">
        <f t="shared" si="4"/>
        <v>0</v>
      </c>
    </row>
    <row r="169" ht="15">
      <c r="I169" s="34">
        <f t="shared" si="4"/>
        <v>0</v>
      </c>
    </row>
    <row r="170" ht="15">
      <c r="I170" s="34">
        <f t="shared" si="4"/>
        <v>0</v>
      </c>
    </row>
    <row r="171" ht="15">
      <c r="I171" s="34">
        <f t="shared" si="4"/>
        <v>0</v>
      </c>
    </row>
    <row r="172" ht="15">
      <c r="I172" s="34">
        <f>SUM(I173:I178)</f>
        <v>0</v>
      </c>
    </row>
    <row r="173" ht="15">
      <c r="I173" s="34">
        <f t="shared" si="4"/>
        <v>0</v>
      </c>
    </row>
    <row r="174" ht="15">
      <c r="I174" s="34">
        <f t="shared" si="4"/>
        <v>0</v>
      </c>
    </row>
    <row r="175" ht="15">
      <c r="I175" s="34">
        <f t="shared" si="4"/>
        <v>0</v>
      </c>
    </row>
    <row r="176" ht="15">
      <c r="I176" s="34">
        <f t="shared" si="4"/>
        <v>0</v>
      </c>
    </row>
    <row r="177" ht="15">
      <c r="I177" s="34">
        <f t="shared" si="4"/>
        <v>0</v>
      </c>
    </row>
    <row r="178" ht="15">
      <c r="I178" s="34">
        <f t="shared" si="4"/>
        <v>0</v>
      </c>
    </row>
    <row r="179" ht="15">
      <c r="I179" s="34">
        <f>SUM(I180:I183)</f>
        <v>0</v>
      </c>
    </row>
    <row r="180" ht="15">
      <c r="I180" s="34">
        <f t="shared" si="4"/>
        <v>0</v>
      </c>
    </row>
    <row r="181" ht="15">
      <c r="I181" s="34">
        <f t="shared" si="4"/>
        <v>0</v>
      </c>
    </row>
    <row r="182" ht="15">
      <c r="I182" s="34">
        <f t="shared" si="4"/>
        <v>0</v>
      </c>
    </row>
    <row r="183" ht="15">
      <c r="I183" s="34">
        <f t="shared" si="4"/>
        <v>0</v>
      </c>
    </row>
    <row r="184" ht="15">
      <c r="I184" s="34">
        <f t="shared" si="4"/>
        <v>0</v>
      </c>
    </row>
    <row r="185" ht="15">
      <c r="I185" s="34">
        <f t="shared" si="4"/>
        <v>0</v>
      </c>
    </row>
    <row r="186" ht="15">
      <c r="I186" s="34">
        <f t="shared" si="4"/>
        <v>0</v>
      </c>
    </row>
    <row r="187" ht="15">
      <c r="I187" s="34">
        <f t="shared" si="4"/>
        <v>0</v>
      </c>
    </row>
    <row r="188" ht="15">
      <c r="I188" s="34">
        <f t="shared" si="4"/>
        <v>0</v>
      </c>
    </row>
    <row r="189" ht="15">
      <c r="I189" s="34">
        <f>I190</f>
        <v>0</v>
      </c>
    </row>
    <row r="190" ht="15">
      <c r="I190" s="34">
        <f t="shared" si="4"/>
        <v>0</v>
      </c>
    </row>
    <row r="191" ht="15">
      <c r="I191" s="34">
        <f>SUM(I192:I195)</f>
        <v>0</v>
      </c>
    </row>
    <row r="192" ht="15">
      <c r="I192" s="34">
        <f t="shared" si="4"/>
        <v>0</v>
      </c>
    </row>
    <row r="193" ht="15">
      <c r="I193" s="34">
        <f t="shared" si="4"/>
        <v>0</v>
      </c>
    </row>
    <row r="194" ht="15">
      <c r="I194" s="34">
        <f t="shared" si="4"/>
        <v>0</v>
      </c>
    </row>
    <row r="195" ht="15">
      <c r="I195" s="34">
        <f t="shared" si="4"/>
        <v>0</v>
      </c>
    </row>
    <row r="196" ht="15">
      <c r="I196" s="34">
        <f>SUM(I197:I198)</f>
        <v>0</v>
      </c>
    </row>
    <row r="197" ht="15">
      <c r="I197" s="34">
        <f t="shared" si="4"/>
        <v>0</v>
      </c>
    </row>
    <row r="198" ht="15">
      <c r="I198" s="34">
        <f t="shared" si="4"/>
        <v>0</v>
      </c>
    </row>
    <row r="199" ht="15">
      <c r="I199" s="34">
        <f t="shared" si="4"/>
        <v>0</v>
      </c>
    </row>
    <row r="200" ht="15">
      <c r="I200" s="34">
        <f>SUM(I201:I210)</f>
        <v>0</v>
      </c>
    </row>
    <row r="201" ht="15">
      <c r="I201" s="34">
        <f t="shared" si="4"/>
        <v>0</v>
      </c>
    </row>
    <row r="202" ht="15">
      <c r="I202" s="34">
        <f t="shared" si="4"/>
        <v>0</v>
      </c>
    </row>
    <row r="203" ht="15">
      <c r="I203" s="34">
        <f t="shared" si="4"/>
        <v>0</v>
      </c>
    </row>
    <row r="204" ht="15">
      <c r="I204" s="34">
        <f t="shared" si="4"/>
        <v>0</v>
      </c>
    </row>
    <row r="205" ht="15">
      <c r="I205" s="34">
        <f t="shared" si="4"/>
        <v>0</v>
      </c>
    </row>
    <row r="206" ht="15">
      <c r="I206" s="34">
        <f t="shared" si="4"/>
        <v>0</v>
      </c>
    </row>
    <row r="207" ht="15">
      <c r="I207" s="34">
        <f t="shared" si="4"/>
        <v>0</v>
      </c>
    </row>
    <row r="208" ht="15">
      <c r="I208" s="34">
        <f t="shared" si="4"/>
        <v>0</v>
      </c>
    </row>
    <row r="209" ht="15">
      <c r="I209" s="34">
        <f t="shared" si="4"/>
        <v>0</v>
      </c>
    </row>
    <row r="210" ht="15">
      <c r="I210" s="34">
        <f t="shared" si="4"/>
        <v>0</v>
      </c>
    </row>
    <row r="211" ht="15">
      <c r="I211" s="34">
        <f t="shared" si="4"/>
        <v>0</v>
      </c>
    </row>
    <row r="212" ht="15">
      <c r="I212" s="34">
        <f>SUM(I213:I220)</f>
        <v>0</v>
      </c>
    </row>
    <row r="213" ht="15">
      <c r="I213" s="34">
        <f t="shared" si="4"/>
        <v>0</v>
      </c>
    </row>
    <row r="214" ht="15">
      <c r="I214" s="34">
        <f t="shared" si="4"/>
        <v>0</v>
      </c>
    </row>
    <row r="215" ht="15">
      <c r="I215" s="34">
        <f t="shared" si="4"/>
        <v>0</v>
      </c>
    </row>
    <row r="216" ht="15">
      <c r="I216" s="34">
        <f t="shared" si="4"/>
        <v>0</v>
      </c>
    </row>
    <row r="217" ht="15">
      <c r="I217" s="34">
        <f t="shared" si="4"/>
        <v>0</v>
      </c>
    </row>
    <row r="218" ht="15">
      <c r="I218" s="34">
        <f t="shared" si="4"/>
        <v>0</v>
      </c>
    </row>
    <row r="219" ht="15">
      <c r="I219" s="34">
        <f t="shared" si="4"/>
        <v>0</v>
      </c>
    </row>
    <row r="220" ht="15">
      <c r="I220" s="34">
        <f t="shared" si="4"/>
        <v>0</v>
      </c>
    </row>
    <row r="221" ht="15">
      <c r="I221" s="34">
        <f>I222</f>
        <v>0</v>
      </c>
    </row>
    <row r="222" ht="15">
      <c r="I222" s="34">
        <f t="shared" si="4"/>
        <v>0</v>
      </c>
    </row>
    <row r="223" ht="15">
      <c r="I223" s="34">
        <f t="shared" si="4"/>
        <v>0</v>
      </c>
    </row>
    <row r="224" ht="15">
      <c r="I224" s="34">
        <f>SUM(I225:I231)</f>
        <v>0</v>
      </c>
    </row>
    <row r="225" ht="15">
      <c r="I225" s="34">
        <f aca="true" t="shared" si="5" ref="I225:I288">D225*H225</f>
        <v>0</v>
      </c>
    </row>
    <row r="226" ht="15">
      <c r="I226" s="34">
        <f t="shared" si="5"/>
        <v>0</v>
      </c>
    </row>
    <row r="227" ht="15">
      <c r="I227" s="34">
        <f t="shared" si="5"/>
        <v>0</v>
      </c>
    </row>
    <row r="228" ht="15">
      <c r="I228" s="34">
        <f t="shared" si="5"/>
        <v>0</v>
      </c>
    </row>
    <row r="229" ht="15">
      <c r="I229" s="34">
        <f t="shared" si="5"/>
        <v>0</v>
      </c>
    </row>
    <row r="230" ht="15">
      <c r="I230" s="34">
        <f t="shared" si="5"/>
        <v>0</v>
      </c>
    </row>
    <row r="231" ht="15">
      <c r="I231" s="34">
        <f t="shared" si="5"/>
        <v>0</v>
      </c>
    </row>
    <row r="232" ht="15">
      <c r="I232" s="34">
        <f>SUM(I233:I237)</f>
        <v>0</v>
      </c>
    </row>
    <row r="233" ht="15">
      <c r="I233" s="34">
        <f t="shared" si="5"/>
        <v>0</v>
      </c>
    </row>
    <row r="234" ht="15">
      <c r="I234" s="34">
        <f t="shared" si="5"/>
        <v>0</v>
      </c>
    </row>
    <row r="235" ht="15">
      <c r="I235" s="34">
        <f t="shared" si="5"/>
        <v>0</v>
      </c>
    </row>
    <row r="236" ht="15">
      <c r="I236" s="34">
        <f t="shared" si="5"/>
        <v>0</v>
      </c>
    </row>
    <row r="237" ht="15">
      <c r="I237" s="34">
        <f t="shared" si="5"/>
        <v>0</v>
      </c>
    </row>
    <row r="238" ht="15">
      <c r="I238" s="34">
        <f>SUM(I239:I241)</f>
        <v>0</v>
      </c>
    </row>
    <row r="239" ht="15">
      <c r="I239" s="34">
        <f t="shared" si="5"/>
        <v>0</v>
      </c>
    </row>
    <row r="240" ht="15">
      <c r="I240" s="34">
        <f t="shared" si="5"/>
        <v>0</v>
      </c>
    </row>
    <row r="241" ht="15">
      <c r="I241" s="34">
        <f t="shared" si="5"/>
        <v>0</v>
      </c>
    </row>
    <row r="242" ht="15">
      <c r="I242" s="34">
        <f t="shared" si="5"/>
        <v>0</v>
      </c>
    </row>
    <row r="243" ht="15">
      <c r="I243" s="34">
        <f t="shared" si="5"/>
        <v>0</v>
      </c>
    </row>
    <row r="244" ht="15">
      <c r="I244" s="34">
        <f>SUM(I245:I251)</f>
        <v>0</v>
      </c>
    </row>
    <row r="245" ht="15">
      <c r="I245" s="34">
        <f t="shared" si="5"/>
        <v>0</v>
      </c>
    </row>
    <row r="246" ht="15">
      <c r="I246" s="34">
        <f t="shared" si="5"/>
        <v>0</v>
      </c>
    </row>
    <row r="247" ht="15">
      <c r="I247" s="34">
        <f t="shared" si="5"/>
        <v>0</v>
      </c>
    </row>
    <row r="248" ht="15">
      <c r="I248" s="34">
        <f t="shared" si="5"/>
        <v>0</v>
      </c>
    </row>
    <row r="249" ht="15">
      <c r="I249" s="34">
        <f t="shared" si="5"/>
        <v>0</v>
      </c>
    </row>
    <row r="250" ht="15">
      <c r="I250" s="34">
        <f t="shared" si="5"/>
        <v>0</v>
      </c>
    </row>
    <row r="251" ht="15">
      <c r="I251" s="34">
        <f t="shared" si="5"/>
        <v>0</v>
      </c>
    </row>
    <row r="252" ht="15">
      <c r="I252" s="34">
        <f>SUM(I253:I266)</f>
        <v>0</v>
      </c>
    </row>
    <row r="253" ht="15">
      <c r="I253" s="34">
        <f t="shared" si="5"/>
        <v>0</v>
      </c>
    </row>
    <row r="254" ht="15">
      <c r="I254" s="34">
        <f t="shared" si="5"/>
        <v>0</v>
      </c>
    </row>
    <row r="255" ht="15">
      <c r="I255" s="34">
        <f t="shared" si="5"/>
        <v>0</v>
      </c>
    </row>
    <row r="256" ht="15">
      <c r="I256" s="34">
        <f t="shared" si="5"/>
        <v>0</v>
      </c>
    </row>
    <row r="257" ht="15">
      <c r="I257" s="34">
        <f t="shared" si="5"/>
        <v>0</v>
      </c>
    </row>
    <row r="258" ht="15">
      <c r="I258" s="34">
        <f t="shared" si="5"/>
        <v>0</v>
      </c>
    </row>
    <row r="259" ht="15">
      <c r="I259" s="34">
        <f t="shared" si="5"/>
        <v>0</v>
      </c>
    </row>
    <row r="260" ht="15">
      <c r="I260" s="34">
        <f t="shared" si="5"/>
        <v>0</v>
      </c>
    </row>
    <row r="261" ht="15">
      <c r="I261" s="34">
        <f t="shared" si="5"/>
        <v>0</v>
      </c>
    </row>
    <row r="262" ht="15">
      <c r="I262" s="34">
        <f t="shared" si="5"/>
        <v>0</v>
      </c>
    </row>
    <row r="263" ht="15">
      <c r="I263" s="34">
        <f t="shared" si="5"/>
        <v>0</v>
      </c>
    </row>
    <row r="264" ht="15">
      <c r="I264" s="34">
        <f t="shared" si="5"/>
        <v>0</v>
      </c>
    </row>
    <row r="265" ht="15">
      <c r="I265" s="34">
        <f t="shared" si="5"/>
        <v>0</v>
      </c>
    </row>
    <row r="266" ht="15">
      <c r="I266" s="34">
        <f t="shared" si="5"/>
        <v>0</v>
      </c>
    </row>
    <row r="267" ht="15">
      <c r="I267" s="34">
        <f t="shared" si="5"/>
        <v>0</v>
      </c>
    </row>
    <row r="268" ht="15">
      <c r="I268" s="34">
        <f>SUM(I269:I270)</f>
        <v>0</v>
      </c>
    </row>
    <row r="269" ht="15">
      <c r="I269" s="34">
        <f t="shared" si="5"/>
        <v>0</v>
      </c>
    </row>
    <row r="270" ht="15">
      <c r="I270" s="34">
        <f t="shared" si="5"/>
        <v>0</v>
      </c>
    </row>
    <row r="271" ht="15">
      <c r="I271" s="34">
        <f>SUM(I272:I275)</f>
        <v>0</v>
      </c>
    </row>
    <row r="272" ht="15">
      <c r="I272" s="34">
        <f t="shared" si="5"/>
        <v>0</v>
      </c>
    </row>
    <row r="273" ht="15">
      <c r="I273" s="34">
        <f t="shared" si="5"/>
        <v>0</v>
      </c>
    </row>
    <row r="274" ht="15">
      <c r="I274" s="34">
        <f t="shared" si="5"/>
        <v>0</v>
      </c>
    </row>
    <row r="275" ht="15">
      <c r="I275" s="34">
        <f t="shared" si="5"/>
        <v>0</v>
      </c>
    </row>
    <row r="276" ht="15">
      <c r="I276" s="34">
        <f t="shared" si="5"/>
        <v>0</v>
      </c>
    </row>
    <row r="277" ht="15">
      <c r="I277" s="34">
        <f t="shared" si="5"/>
        <v>0</v>
      </c>
    </row>
    <row r="278" ht="15">
      <c r="I278" s="34">
        <f t="shared" si="5"/>
        <v>0</v>
      </c>
    </row>
    <row r="279" ht="15">
      <c r="I279" s="34">
        <f t="shared" si="5"/>
        <v>0</v>
      </c>
    </row>
    <row r="280" ht="15">
      <c r="I280" s="34">
        <f t="shared" si="5"/>
        <v>0</v>
      </c>
    </row>
    <row r="281" ht="15">
      <c r="I281" s="34">
        <f t="shared" si="5"/>
        <v>0</v>
      </c>
    </row>
    <row r="282" ht="15">
      <c r="I282" s="34">
        <f t="shared" si="5"/>
        <v>0</v>
      </c>
    </row>
    <row r="283" ht="15">
      <c r="I283" s="34">
        <f t="shared" si="5"/>
        <v>0</v>
      </c>
    </row>
    <row r="284" ht="15">
      <c r="I284" s="34">
        <f t="shared" si="5"/>
        <v>0</v>
      </c>
    </row>
    <row r="285" ht="15">
      <c r="I285" s="34">
        <f t="shared" si="5"/>
        <v>0</v>
      </c>
    </row>
    <row r="286" ht="15">
      <c r="I286" s="34">
        <f t="shared" si="5"/>
        <v>0</v>
      </c>
    </row>
    <row r="287" ht="15">
      <c r="I287" s="34">
        <f t="shared" si="5"/>
        <v>0</v>
      </c>
    </row>
    <row r="288" ht="15">
      <c r="I288" s="34">
        <f t="shared" si="5"/>
        <v>0</v>
      </c>
    </row>
    <row r="289" ht="15">
      <c r="I289" s="34">
        <f aca="true" t="shared" si="6" ref="I289">D289*H289</f>
        <v>0</v>
      </c>
    </row>
  </sheetData>
  <mergeCells count="177">
    <mergeCell ref="D125:E125"/>
    <mergeCell ref="A141:B145"/>
    <mergeCell ref="D141:E141"/>
    <mergeCell ref="N141:P141"/>
    <mergeCell ref="D142:E142"/>
    <mergeCell ref="N142:P142"/>
    <mergeCell ref="D143:E143"/>
    <mergeCell ref="D135:E135"/>
    <mergeCell ref="N135:P135"/>
    <mergeCell ref="D136:E136"/>
    <mergeCell ref="N136:P136"/>
    <mergeCell ref="D137:E137"/>
    <mergeCell ref="N137:P137"/>
    <mergeCell ref="A129:B139"/>
    <mergeCell ref="N143:P143"/>
    <mergeCell ref="D144:E144"/>
    <mergeCell ref="N144:P144"/>
    <mergeCell ref="D145:E145"/>
    <mergeCell ref="N145:P145"/>
    <mergeCell ref="D138:E138"/>
    <mergeCell ref="N138:P138"/>
    <mergeCell ref="D139:E139"/>
    <mergeCell ref="N139:P139"/>
    <mergeCell ref="N131:P131"/>
    <mergeCell ref="D132:E132"/>
    <mergeCell ref="N132:P132"/>
    <mergeCell ref="D133:E133"/>
    <mergeCell ref="N133:P133"/>
    <mergeCell ref="D134:E134"/>
    <mergeCell ref="N134:P134"/>
    <mergeCell ref="C126:E126"/>
    <mergeCell ref="N126:P126"/>
    <mergeCell ref="C127:E127"/>
    <mergeCell ref="N127:P127"/>
    <mergeCell ref="D129:E129"/>
    <mergeCell ref="N129:P129"/>
    <mergeCell ref="D130:E130"/>
    <mergeCell ref="N130:P130"/>
    <mergeCell ref="D131:E131"/>
    <mergeCell ref="N120:P120"/>
    <mergeCell ref="N121:P121"/>
    <mergeCell ref="N122:P122"/>
    <mergeCell ref="D124:E124"/>
    <mergeCell ref="N124:P124"/>
    <mergeCell ref="N114:P114"/>
    <mergeCell ref="N115:P115"/>
    <mergeCell ref="N116:P116"/>
    <mergeCell ref="N117:P117"/>
    <mergeCell ref="N118:P118"/>
    <mergeCell ref="N119:P119"/>
    <mergeCell ref="N108:P108"/>
    <mergeCell ref="N109:P109"/>
    <mergeCell ref="N110:P110"/>
    <mergeCell ref="N111:P111"/>
    <mergeCell ref="N112:P112"/>
    <mergeCell ref="N113:P113"/>
    <mergeCell ref="N101:P101"/>
    <mergeCell ref="N103:P103"/>
    <mergeCell ref="N104:P104"/>
    <mergeCell ref="N105:P105"/>
    <mergeCell ref="N106:P106"/>
    <mergeCell ref="N107:P107"/>
    <mergeCell ref="N93:P93"/>
    <mergeCell ref="N94:P94"/>
    <mergeCell ref="N96:P96"/>
    <mergeCell ref="N98:P98"/>
    <mergeCell ref="N99:P99"/>
    <mergeCell ref="N100:P100"/>
    <mergeCell ref="N84:P84"/>
    <mergeCell ref="N85:P85"/>
    <mergeCell ref="N86:P86"/>
    <mergeCell ref="N88:P88"/>
    <mergeCell ref="N90:P90"/>
    <mergeCell ref="N91:P91"/>
    <mergeCell ref="N78:P78"/>
    <mergeCell ref="N79:P79"/>
    <mergeCell ref="N80:P80"/>
    <mergeCell ref="N81:P81"/>
    <mergeCell ref="N82:P82"/>
    <mergeCell ref="N83:P83"/>
    <mergeCell ref="N72:P72"/>
    <mergeCell ref="N73:P73"/>
    <mergeCell ref="N74:P74"/>
    <mergeCell ref="N75:P75"/>
    <mergeCell ref="N76:P76"/>
    <mergeCell ref="N77:P77"/>
    <mergeCell ref="N58:P58"/>
    <mergeCell ref="N59:P59"/>
    <mergeCell ref="N60:P60"/>
    <mergeCell ref="N61:P61"/>
    <mergeCell ref="N70:P70"/>
    <mergeCell ref="N71:P71"/>
    <mergeCell ref="N52:P52"/>
    <mergeCell ref="N53:P53"/>
    <mergeCell ref="N54:P54"/>
    <mergeCell ref="N55:P55"/>
    <mergeCell ref="N56:P56"/>
    <mergeCell ref="N57:P57"/>
    <mergeCell ref="N46:P46"/>
    <mergeCell ref="N47:P47"/>
    <mergeCell ref="N48:P48"/>
    <mergeCell ref="N49:P49"/>
    <mergeCell ref="N50:P50"/>
    <mergeCell ref="N51:P51"/>
    <mergeCell ref="N40:P40"/>
    <mergeCell ref="N41:P41"/>
    <mergeCell ref="N42:P42"/>
    <mergeCell ref="N43:P43"/>
    <mergeCell ref="N44:P44"/>
    <mergeCell ref="N45:P45"/>
    <mergeCell ref="N34:P34"/>
    <mergeCell ref="N35:P35"/>
    <mergeCell ref="N36:P36"/>
    <mergeCell ref="N37:P37"/>
    <mergeCell ref="N38:P38"/>
    <mergeCell ref="N39:P39"/>
    <mergeCell ref="C27:E27"/>
    <mergeCell ref="N27:P27"/>
    <mergeCell ref="N28:P28"/>
    <mergeCell ref="N31:P31"/>
    <mergeCell ref="N32:P32"/>
    <mergeCell ref="N33:P33"/>
    <mergeCell ref="D29:E29"/>
    <mergeCell ref="N29:P29"/>
    <mergeCell ref="D30:E30"/>
    <mergeCell ref="N30:P30"/>
    <mergeCell ref="D10:F10"/>
    <mergeCell ref="N10:P10"/>
    <mergeCell ref="B3:C3"/>
    <mergeCell ref="G3:H3"/>
    <mergeCell ref="L3:N3"/>
    <mergeCell ref="B4:C4"/>
    <mergeCell ref="L4:N4"/>
    <mergeCell ref="B5:C5"/>
    <mergeCell ref="D25:E25"/>
    <mergeCell ref="N25:P25"/>
    <mergeCell ref="D21:E21"/>
    <mergeCell ref="N21:P21"/>
    <mergeCell ref="D22:E22"/>
    <mergeCell ref="N22:P22"/>
    <mergeCell ref="D23:E23"/>
    <mergeCell ref="N23:P23"/>
    <mergeCell ref="H9:I9"/>
    <mergeCell ref="A11:A127"/>
    <mergeCell ref="D11:E11"/>
    <mergeCell ref="N11:P11"/>
    <mergeCell ref="D12:E12"/>
    <mergeCell ref="N12:P12"/>
    <mergeCell ref="D13:E13"/>
    <mergeCell ref="N13:P13"/>
    <mergeCell ref="D14:E14"/>
    <mergeCell ref="N14:P14"/>
    <mergeCell ref="D15:E15"/>
    <mergeCell ref="C17:E17"/>
    <mergeCell ref="N17:P17"/>
    <mergeCell ref="D18:E18"/>
    <mergeCell ref="D19:E19"/>
    <mergeCell ref="N19:P19"/>
    <mergeCell ref="D20:E20"/>
    <mergeCell ref="N20:P20"/>
    <mergeCell ref="N15:P15"/>
    <mergeCell ref="D16:E16"/>
    <mergeCell ref="N16:P16"/>
    <mergeCell ref="D24:E24"/>
    <mergeCell ref="N24:P24"/>
    <mergeCell ref="D26:E26"/>
    <mergeCell ref="N26:P26"/>
    <mergeCell ref="B1:D1"/>
    <mergeCell ref="F1:H1"/>
    <mergeCell ref="K1:N1"/>
    <mergeCell ref="B2:C2"/>
    <mergeCell ref="G2:H2"/>
    <mergeCell ref="L2:N2"/>
    <mergeCell ref="A7:P7"/>
    <mergeCell ref="B9:G9"/>
    <mergeCell ref="J9:M9"/>
    <mergeCell ref="N9:P9"/>
  </mergeCells>
  <printOptions/>
  <pageMargins left="0.75" right="0.75" top="0.56" bottom="0.24" header="0.5" footer="0.17"/>
  <pageSetup fitToHeight="0" fitToWidth="1" horizontalDpi="600" verticalDpi="600" orientation="landscape" paperSize="17" scale="63" r:id="rId1"/>
  <headerFooter alignWithMargins="0">
    <oddFooter>&amp;CDesign-Build Manual   (5/11)        Form 3.2a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333"/>
  <sheetViews>
    <sheetView workbookViewId="0" topLeftCell="A1">
      <pane ySplit="10" topLeftCell="A11" activePane="bottomLeft" state="frozen"/>
      <selection pane="bottomLeft" activeCell="C41" sqref="C41"/>
    </sheetView>
  </sheetViews>
  <sheetFormatPr defaultColWidth="9.140625" defaultRowHeight="15"/>
  <cols>
    <col min="1" max="1" width="5.140625" style="0" customWidth="1"/>
    <col min="2" max="2" width="21.28125" style="0" customWidth="1"/>
    <col min="3" max="3" width="49.140625" style="0" customWidth="1"/>
    <col min="4" max="4" width="53.57421875" style="16" customWidth="1"/>
    <col min="5" max="6" width="16.28125" style="16" customWidth="1"/>
    <col min="7" max="7" width="16.28125" style="0" customWidth="1"/>
    <col min="8" max="8" width="16.00390625" style="0" customWidth="1"/>
    <col min="9" max="9" width="23.8515625" style="0" customWidth="1"/>
    <col min="10" max="10" width="20.7109375" style="29" customWidth="1"/>
    <col min="11" max="11" width="9.7109375" style="0" customWidth="1"/>
    <col min="12" max="12" width="23.57421875" style="0" customWidth="1"/>
    <col min="13" max="13" width="18.8515625" style="17" customWidth="1"/>
  </cols>
  <sheetData>
    <row r="1" spans="1:13" ht="30.75" thickBot="1">
      <c r="A1" s="535" t="s">
        <v>391</v>
      </c>
      <c r="B1" s="536"/>
      <c r="C1" s="536"/>
      <c r="D1" s="536"/>
      <c r="E1" s="536"/>
      <c r="F1" s="536"/>
      <c r="G1" s="536"/>
      <c r="H1" s="288"/>
      <c r="I1" s="288"/>
      <c r="J1" s="288"/>
      <c r="K1" s="289"/>
      <c r="L1" s="30"/>
      <c r="M1" s="30"/>
    </row>
    <row r="2" spans="2:13" ht="15.9" customHeight="1" thickTop="1">
      <c r="B2" s="23"/>
      <c r="C2" s="23"/>
      <c r="D2" s="290"/>
      <c r="E2" s="290"/>
      <c r="F2" s="290"/>
      <c r="G2" s="290"/>
      <c r="H2" s="290"/>
      <c r="I2" s="290"/>
      <c r="J2" s="290"/>
      <c r="K2" s="290"/>
      <c r="L2" s="23"/>
      <c r="M2" s="23"/>
    </row>
    <row r="3" spans="2:13" ht="15.9" customHeight="1">
      <c r="B3" s="19" t="s">
        <v>35</v>
      </c>
      <c r="C3" s="32"/>
      <c r="D3" s="287"/>
      <c r="E3" s="287"/>
      <c r="F3" s="287"/>
      <c r="G3" s="290"/>
      <c r="H3" s="290"/>
      <c r="I3" s="25"/>
      <c r="J3" s="25"/>
      <c r="K3" s="25"/>
      <c r="M3"/>
    </row>
    <row r="4" spans="2:13" ht="15.9" customHeight="1">
      <c r="B4" s="19" t="s">
        <v>36</v>
      </c>
      <c r="C4" s="33"/>
      <c r="D4" s="287"/>
      <c r="E4" s="287"/>
      <c r="F4" s="287"/>
      <c r="G4" s="290"/>
      <c r="H4" s="290"/>
      <c r="I4" s="25"/>
      <c r="J4" s="25"/>
      <c r="K4" s="25"/>
      <c r="M4"/>
    </row>
    <row r="5" spans="2:13" ht="15.9" customHeight="1">
      <c r="B5" s="19" t="s">
        <v>0</v>
      </c>
      <c r="C5" s="33"/>
      <c r="D5" s="287"/>
      <c r="E5" s="287"/>
      <c r="F5" s="287"/>
      <c r="G5" s="23"/>
      <c r="H5" s="23"/>
      <c r="J5"/>
      <c r="M5"/>
    </row>
    <row r="6" spans="2:13" ht="15.9" customHeight="1">
      <c r="B6" s="19" t="s">
        <v>1</v>
      </c>
      <c r="C6" s="33"/>
      <c r="D6" s="287"/>
      <c r="E6" s="287"/>
      <c r="F6" s="287"/>
      <c r="H6" s="17"/>
      <c r="J6"/>
      <c r="M6"/>
    </row>
    <row r="7" spans="4:13" ht="15.9" customHeight="1">
      <c r="D7" s="28"/>
      <c r="E7" s="28"/>
      <c r="F7" s="28"/>
      <c r="G7" s="18"/>
      <c r="H7" s="18"/>
      <c r="J7"/>
      <c r="M7"/>
    </row>
    <row r="8" spans="4:13" ht="15.9" customHeight="1" thickBot="1">
      <c r="D8" s="28"/>
      <c r="E8" s="28"/>
      <c r="F8" s="28"/>
      <c r="G8" s="18"/>
      <c r="H8" s="18"/>
      <c r="J8"/>
      <c r="M8"/>
    </row>
    <row r="9" spans="5:13" ht="15.9" customHeight="1" thickBot="1">
      <c r="E9" s="529" t="s">
        <v>396</v>
      </c>
      <c r="F9" s="530"/>
      <c r="G9" s="531"/>
      <c r="H9" s="18"/>
      <c r="J9"/>
      <c r="M9"/>
    </row>
    <row r="10" spans="1:13" ht="31.5" customHeight="1" thickBot="1">
      <c r="A10" s="549" t="s">
        <v>2</v>
      </c>
      <c r="B10" s="550"/>
      <c r="C10" s="547" t="s">
        <v>393</v>
      </c>
      <c r="D10" s="548"/>
      <c r="E10" s="293" t="s">
        <v>31</v>
      </c>
      <c r="F10" s="294" t="s">
        <v>39</v>
      </c>
      <c r="G10" s="295" t="s">
        <v>397</v>
      </c>
      <c r="H10" s="25"/>
      <c r="I10" s="25"/>
      <c r="J10"/>
      <c r="M10"/>
    </row>
    <row r="11" spans="1:9" s="24" customFormat="1" ht="15.75" customHeight="1" thickTop="1">
      <c r="A11" s="541" t="s">
        <v>400</v>
      </c>
      <c r="B11" s="542"/>
      <c r="C11" s="543" t="s">
        <v>395</v>
      </c>
      <c r="D11" s="544"/>
      <c r="E11" s="302"/>
      <c r="F11" s="298"/>
      <c r="G11" s="296">
        <f>F11*E11</f>
        <v>0</v>
      </c>
      <c r="H11" s="31"/>
      <c r="I11" s="31"/>
    </row>
    <row r="12" spans="1:9" s="24" customFormat="1" ht="15" customHeight="1">
      <c r="A12" s="527"/>
      <c r="B12" s="528"/>
      <c r="C12" s="537"/>
      <c r="D12" s="538"/>
      <c r="E12" s="303"/>
      <c r="F12" s="299"/>
      <c r="G12" s="296">
        <f aca="true" t="shared" si="0" ref="G12:G39">F12*E12</f>
        <v>0</v>
      </c>
      <c r="H12" s="31"/>
      <c r="I12" s="31"/>
    </row>
    <row r="13" spans="1:7" s="24" customFormat="1" ht="12.75">
      <c r="A13" s="527"/>
      <c r="B13" s="528"/>
      <c r="C13" s="537"/>
      <c r="D13" s="538"/>
      <c r="E13" s="303"/>
      <c r="F13" s="299"/>
      <c r="G13" s="296">
        <f t="shared" si="0"/>
        <v>0</v>
      </c>
    </row>
    <row r="14" spans="1:7" s="24" customFormat="1" ht="12.75">
      <c r="A14" s="527"/>
      <c r="B14" s="528"/>
      <c r="C14" s="533"/>
      <c r="D14" s="534"/>
      <c r="E14" s="303"/>
      <c r="F14" s="299"/>
      <c r="G14" s="296">
        <f t="shared" si="0"/>
        <v>0</v>
      </c>
    </row>
    <row r="15" spans="1:7" s="24" customFormat="1" ht="12.75">
      <c r="A15" s="527"/>
      <c r="B15" s="528"/>
      <c r="C15" s="533"/>
      <c r="D15" s="534"/>
      <c r="E15" s="303"/>
      <c r="F15" s="299"/>
      <c r="G15" s="296">
        <f t="shared" si="0"/>
        <v>0</v>
      </c>
    </row>
    <row r="16" spans="1:7" s="24" customFormat="1" ht="12.75">
      <c r="A16" s="527"/>
      <c r="B16" s="528"/>
      <c r="C16" s="533"/>
      <c r="D16" s="534"/>
      <c r="E16" s="303"/>
      <c r="F16" s="299"/>
      <c r="G16" s="296">
        <f t="shared" si="0"/>
        <v>0</v>
      </c>
    </row>
    <row r="17" spans="1:7" s="24" customFormat="1" ht="12.75">
      <c r="A17" s="527"/>
      <c r="B17" s="528"/>
      <c r="C17" s="533"/>
      <c r="D17" s="534"/>
      <c r="E17" s="303"/>
      <c r="F17" s="299"/>
      <c r="G17" s="296">
        <f t="shared" si="0"/>
        <v>0</v>
      </c>
    </row>
    <row r="18" spans="1:7" s="24" customFormat="1" ht="12.75">
      <c r="A18" s="527"/>
      <c r="B18" s="528"/>
      <c r="C18" s="533"/>
      <c r="D18" s="534"/>
      <c r="E18" s="303"/>
      <c r="F18" s="299"/>
      <c r="G18" s="296">
        <f t="shared" si="0"/>
        <v>0</v>
      </c>
    </row>
    <row r="19" spans="1:7" s="24" customFormat="1" ht="12.75">
      <c r="A19" s="527"/>
      <c r="B19" s="528"/>
      <c r="C19" s="533"/>
      <c r="D19" s="534"/>
      <c r="E19" s="303"/>
      <c r="F19" s="299"/>
      <c r="G19" s="296">
        <f t="shared" si="0"/>
        <v>0</v>
      </c>
    </row>
    <row r="20" spans="1:7" s="24" customFormat="1" ht="12.75">
      <c r="A20" s="527"/>
      <c r="B20" s="528"/>
      <c r="C20" s="533"/>
      <c r="D20" s="534"/>
      <c r="E20" s="303"/>
      <c r="F20" s="299"/>
      <c r="G20" s="296">
        <f t="shared" si="0"/>
        <v>0</v>
      </c>
    </row>
    <row r="21" spans="1:7" s="24" customFormat="1" ht="12.75">
      <c r="A21" s="527"/>
      <c r="B21" s="528"/>
      <c r="C21" s="533"/>
      <c r="D21" s="534"/>
      <c r="E21" s="303"/>
      <c r="F21" s="299"/>
      <c r="G21" s="296">
        <f t="shared" si="0"/>
        <v>0</v>
      </c>
    </row>
    <row r="22" spans="1:7" s="24" customFormat="1" ht="12.75">
      <c r="A22" s="527"/>
      <c r="B22" s="528"/>
      <c r="C22" s="533"/>
      <c r="D22" s="534"/>
      <c r="E22" s="303"/>
      <c r="F22" s="299"/>
      <c r="G22" s="296">
        <f t="shared" si="0"/>
        <v>0</v>
      </c>
    </row>
    <row r="23" spans="1:7" s="24" customFormat="1" ht="12.75">
      <c r="A23" s="527"/>
      <c r="B23" s="528"/>
      <c r="C23" s="533"/>
      <c r="D23" s="534"/>
      <c r="E23" s="303"/>
      <c r="F23" s="299"/>
      <c r="G23" s="296">
        <f t="shared" si="0"/>
        <v>0</v>
      </c>
    </row>
    <row r="24" spans="1:7" s="24" customFormat="1" ht="12.75">
      <c r="A24" s="527"/>
      <c r="B24" s="528"/>
      <c r="C24" s="533"/>
      <c r="D24" s="534"/>
      <c r="E24" s="303"/>
      <c r="F24" s="299"/>
      <c r="G24" s="296">
        <f t="shared" si="0"/>
        <v>0</v>
      </c>
    </row>
    <row r="25" spans="1:7" s="24" customFormat="1" ht="12.75">
      <c r="A25" s="527"/>
      <c r="B25" s="528"/>
      <c r="C25" s="533"/>
      <c r="D25" s="534"/>
      <c r="E25" s="303"/>
      <c r="F25" s="299"/>
      <c r="G25" s="296">
        <f t="shared" si="0"/>
        <v>0</v>
      </c>
    </row>
    <row r="26" spans="1:7" s="24" customFormat="1" ht="12.75">
      <c r="A26" s="527"/>
      <c r="B26" s="528"/>
      <c r="C26" s="537"/>
      <c r="D26" s="538"/>
      <c r="E26" s="303"/>
      <c r="F26" s="299"/>
      <c r="G26" s="296">
        <f t="shared" si="0"/>
        <v>0</v>
      </c>
    </row>
    <row r="27" spans="1:7" s="24" customFormat="1" ht="12.75">
      <c r="A27" s="527"/>
      <c r="B27" s="528"/>
      <c r="C27" s="537"/>
      <c r="D27" s="538"/>
      <c r="E27" s="303"/>
      <c r="F27" s="299"/>
      <c r="G27" s="296">
        <f t="shared" si="0"/>
        <v>0</v>
      </c>
    </row>
    <row r="28" spans="1:7" s="24" customFormat="1" ht="12.75">
      <c r="A28" s="527"/>
      <c r="B28" s="528"/>
      <c r="C28" s="537"/>
      <c r="D28" s="538"/>
      <c r="E28" s="303"/>
      <c r="F28" s="299"/>
      <c r="G28" s="296">
        <f t="shared" si="0"/>
        <v>0</v>
      </c>
    </row>
    <row r="29" spans="1:7" s="24" customFormat="1" ht="12.75">
      <c r="A29" s="527"/>
      <c r="B29" s="528"/>
      <c r="C29" s="537"/>
      <c r="D29" s="538"/>
      <c r="E29" s="303"/>
      <c r="F29" s="299"/>
      <c r="G29" s="296">
        <f t="shared" si="0"/>
        <v>0</v>
      </c>
    </row>
    <row r="30" spans="1:7" s="24" customFormat="1" ht="12.75">
      <c r="A30" s="527"/>
      <c r="B30" s="528"/>
      <c r="C30" s="537"/>
      <c r="D30" s="538"/>
      <c r="E30" s="303"/>
      <c r="F30" s="299"/>
      <c r="G30" s="296">
        <f t="shared" si="0"/>
        <v>0</v>
      </c>
    </row>
    <row r="31" spans="1:7" s="24" customFormat="1" ht="12.75">
      <c r="A31" s="527"/>
      <c r="B31" s="528"/>
      <c r="C31" s="537"/>
      <c r="D31" s="538"/>
      <c r="E31" s="303"/>
      <c r="F31" s="300"/>
      <c r="G31" s="296">
        <f t="shared" si="0"/>
        <v>0</v>
      </c>
    </row>
    <row r="32" spans="1:10" s="24" customFormat="1" ht="12.75">
      <c r="A32" s="527"/>
      <c r="B32" s="528"/>
      <c r="C32" s="537"/>
      <c r="D32" s="538"/>
      <c r="E32" s="303"/>
      <c r="F32" s="300"/>
      <c r="G32" s="296">
        <f t="shared" si="0"/>
        <v>0</v>
      </c>
      <c r="H32" s="31"/>
      <c r="I32" s="31"/>
      <c r="J32" s="31"/>
    </row>
    <row r="33" spans="1:10" s="24" customFormat="1" ht="12.75">
      <c r="A33" s="527"/>
      <c r="B33" s="528"/>
      <c r="C33" s="537"/>
      <c r="D33" s="538"/>
      <c r="E33" s="303"/>
      <c r="F33" s="300"/>
      <c r="G33" s="296">
        <f t="shared" si="0"/>
        <v>0</v>
      </c>
      <c r="H33" s="31"/>
      <c r="I33" s="31"/>
      <c r="J33" s="31"/>
    </row>
    <row r="34" spans="1:10" s="24" customFormat="1" ht="12.75">
      <c r="A34" s="527"/>
      <c r="B34" s="528"/>
      <c r="C34" s="537"/>
      <c r="D34" s="538"/>
      <c r="E34" s="303"/>
      <c r="F34" s="300"/>
      <c r="G34" s="296">
        <f t="shared" si="0"/>
        <v>0</v>
      </c>
      <c r="H34" s="31"/>
      <c r="I34" s="31"/>
      <c r="J34" s="31"/>
    </row>
    <row r="35" spans="1:10" s="24" customFormat="1" ht="12.75">
      <c r="A35" s="527"/>
      <c r="B35" s="528"/>
      <c r="C35" s="537"/>
      <c r="D35" s="538"/>
      <c r="E35" s="303"/>
      <c r="F35" s="300"/>
      <c r="G35" s="296">
        <f t="shared" si="0"/>
        <v>0</v>
      </c>
      <c r="H35" s="31"/>
      <c r="I35" s="31"/>
      <c r="J35" s="31"/>
    </row>
    <row r="36" spans="1:10" s="24" customFormat="1" ht="12.75">
      <c r="A36" s="527"/>
      <c r="B36" s="528"/>
      <c r="C36" s="537"/>
      <c r="D36" s="538"/>
      <c r="E36" s="303"/>
      <c r="F36" s="300"/>
      <c r="G36" s="296">
        <f t="shared" si="0"/>
        <v>0</v>
      </c>
      <c r="H36" s="31"/>
      <c r="I36" s="31"/>
      <c r="J36" s="31"/>
    </row>
    <row r="37" spans="1:10" s="24" customFormat="1" ht="12.75">
      <c r="A37" s="527"/>
      <c r="B37" s="528"/>
      <c r="C37" s="537"/>
      <c r="D37" s="538"/>
      <c r="E37" s="303"/>
      <c r="F37" s="300"/>
      <c r="G37" s="296">
        <f t="shared" si="0"/>
        <v>0</v>
      </c>
      <c r="H37" s="31"/>
      <c r="I37" s="31"/>
      <c r="J37" s="31"/>
    </row>
    <row r="38" spans="1:10" s="24" customFormat="1" ht="12.75">
      <c r="A38" s="527"/>
      <c r="B38" s="528"/>
      <c r="C38" s="537"/>
      <c r="D38" s="538"/>
      <c r="E38" s="303"/>
      <c r="F38" s="300"/>
      <c r="G38" s="296">
        <f t="shared" si="0"/>
        <v>0</v>
      </c>
      <c r="H38" s="31"/>
      <c r="I38" s="31"/>
      <c r="J38" s="31"/>
    </row>
    <row r="39" spans="1:10" s="24" customFormat="1" ht="12.75">
      <c r="A39" s="527"/>
      <c r="B39" s="528"/>
      <c r="C39" s="537"/>
      <c r="D39" s="538"/>
      <c r="E39" s="303"/>
      <c r="F39" s="300"/>
      <c r="G39" s="296">
        <f t="shared" si="0"/>
        <v>0</v>
      </c>
      <c r="H39" s="31"/>
      <c r="I39" s="31"/>
      <c r="J39" s="31"/>
    </row>
    <row r="40" spans="1:10" s="24" customFormat="1" ht="13.5" thickBot="1">
      <c r="A40" s="545"/>
      <c r="B40" s="546"/>
      <c r="C40" s="539"/>
      <c r="D40" s="540"/>
      <c r="E40" s="304"/>
      <c r="F40" s="301"/>
      <c r="G40" s="297">
        <f>F40*E40</f>
        <v>0</v>
      </c>
      <c r="H40" s="31"/>
      <c r="I40" s="31"/>
      <c r="J40" s="31"/>
    </row>
    <row r="41" spans="1:7" s="28" customFormat="1" ht="18.75">
      <c r="A41" s="282"/>
      <c r="B41" s="283"/>
      <c r="C41" s="278"/>
      <c r="D41" s="532" t="s">
        <v>394</v>
      </c>
      <c r="E41" s="532"/>
      <c r="F41" s="532"/>
      <c r="G41" s="292">
        <f>SUM(G11:G40)</f>
        <v>0</v>
      </c>
    </row>
    <row r="42" spans="1:7" s="28" customFormat="1" ht="18.75">
      <c r="A42" s="277"/>
      <c r="B42" s="278"/>
      <c r="C42" s="278"/>
      <c r="D42" s="286"/>
      <c r="E42" s="286"/>
      <c r="F42" s="286"/>
      <c r="G42" s="292"/>
    </row>
    <row r="43" spans="1:13" s="28" customFormat="1" ht="18">
      <c r="A43" s="277"/>
      <c r="B43" s="285" t="s">
        <v>392</v>
      </c>
      <c r="C43" s="278"/>
      <c r="D43" s="278"/>
      <c r="E43" s="278"/>
      <c r="F43" s="278"/>
      <c r="G43" s="279"/>
      <c r="H43" s="280" t="str">
        <f>IF(G43="","",(IF(LEFT(G43,1)=LEFT(#REF!,1),((100-(HLOOKUP(VALUE(LEFT(G43,1)),Pxl!$C$3:$G$6,2,0)))/2+HLOOKUP(VALUE(LEFT(G43,1)),Pxl!$C$3:$G$6,2,0)),(((HLOOKUP(VALUE(LEFT(G43,1)),Pxl!$C$3:$G$6,2,0))+((HLOOKUP(VALUE(LEFT(G43,1)+1),Pxl!$C$3:$G$6,2,0))))/2)))/100*(IF(LEFT(#REF!,1)=LEFT(#REF!,1),(HLOOKUP(VALUE(LEFT(#REF!,1)),Pxl!$C$3:$G$6,4,0))*1.25,((HLOOKUP(VALUE(LEFT(#REF!,1)),Pxl!$C$3:$G$6,4,0))+(HLOOKUP(VALUE(LEFT(#REF!,1)+1),Pxl!$C$3:$G$6,4,0)))/2)))</f>
        <v/>
      </c>
      <c r="I43" s="278"/>
      <c r="J43" s="278"/>
      <c r="K43" s="26"/>
      <c r="L43" s="26"/>
      <c r="M43" s="27"/>
    </row>
    <row r="44" spans="1:13" s="28" customFormat="1" ht="16.5" customHeight="1">
      <c r="A44" s="284"/>
      <c r="B44" s="525" t="s">
        <v>402</v>
      </c>
      <c r="C44" s="525"/>
      <c r="D44" s="525"/>
      <c r="E44" s="525"/>
      <c r="F44" s="525"/>
      <c r="G44" s="525"/>
      <c r="H44" s="291"/>
      <c r="I44" s="291"/>
      <c r="J44" s="291"/>
      <c r="K44" s="26"/>
      <c r="L44" s="26"/>
      <c r="M44" s="27"/>
    </row>
    <row r="45" spans="1:13" s="28" customFormat="1" ht="102.75" customHeight="1">
      <c r="A45" s="277"/>
      <c r="B45" s="305" t="s">
        <v>406</v>
      </c>
      <c r="C45" s="525" t="s">
        <v>403</v>
      </c>
      <c r="D45" s="525"/>
      <c r="E45" s="525"/>
      <c r="F45" s="525"/>
      <c r="G45" s="525"/>
      <c r="H45" s="280" t="str">
        <f>IF(G45="","",(IF(LEFT(G45,1)=LEFT(#REF!,1),((100-(HLOOKUP(VALUE(LEFT(G45,1)),Pxl!$C$3:$G$6,2,0)))/2+HLOOKUP(VALUE(LEFT(G45,1)),Pxl!$C$3:$G$6,2,0)),(((HLOOKUP(VALUE(LEFT(G45,1)),Pxl!$C$3:$G$6,2,0))+((HLOOKUP(VALUE(LEFT(G45,1)+1),Pxl!$C$3:$G$6,2,0))))/2)))/100*(IF(LEFT(#REF!,1)=LEFT(#REF!,1),(HLOOKUP(VALUE(LEFT(#REF!,1)),Pxl!$C$3:$G$6,4,0))*1.25,((HLOOKUP(VALUE(LEFT(#REF!,1)),Pxl!$C$3:$G$6,4,0))+(HLOOKUP(VALUE(LEFT(#REF!,1)+1),Pxl!$C$3:$G$6,4,0)))/2)))</f>
        <v/>
      </c>
      <c r="I45" s="278"/>
      <c r="J45" s="278"/>
      <c r="K45" s="26"/>
      <c r="L45" s="26"/>
      <c r="M45" s="27"/>
    </row>
    <row r="46" spans="1:7" s="28" customFormat="1" ht="102.75" customHeight="1">
      <c r="A46" s="277"/>
      <c r="B46" s="305" t="s">
        <v>398</v>
      </c>
      <c r="C46" s="526" t="s">
        <v>404</v>
      </c>
      <c r="D46" s="526"/>
      <c r="E46" s="526"/>
      <c r="F46" s="526"/>
      <c r="G46" s="526"/>
    </row>
    <row r="47" spans="1:7" s="28" customFormat="1" ht="100.5" customHeight="1">
      <c r="A47" s="277"/>
      <c r="B47" s="305" t="s">
        <v>399</v>
      </c>
      <c r="C47" s="526" t="s">
        <v>401</v>
      </c>
      <c r="D47" s="526"/>
      <c r="E47" s="526"/>
      <c r="F47" s="526"/>
      <c r="G47" s="526"/>
    </row>
    <row r="48" spans="1:7" s="28" customFormat="1" ht="61.5" customHeight="1">
      <c r="A48" s="277"/>
      <c r="B48" s="525" t="s">
        <v>405</v>
      </c>
      <c r="C48" s="525"/>
      <c r="D48" s="525"/>
      <c r="E48" s="525"/>
      <c r="F48" s="525"/>
      <c r="G48" s="525"/>
    </row>
    <row r="49" spans="1:5" s="28" customFormat="1" ht="15">
      <c r="A49" s="277"/>
      <c r="B49" s="278"/>
      <c r="C49" s="26"/>
      <c r="D49" s="26"/>
      <c r="E49" s="27"/>
    </row>
    <row r="50" spans="1:5" s="28" customFormat="1" ht="15">
      <c r="A50" s="277"/>
      <c r="B50" s="278"/>
      <c r="C50" s="26"/>
      <c r="D50" s="26"/>
      <c r="E50" s="27"/>
    </row>
    <row r="51" spans="1:5" s="28" customFormat="1" ht="15">
      <c r="A51" s="277"/>
      <c r="B51" s="278"/>
      <c r="C51" s="26"/>
      <c r="D51" s="26"/>
      <c r="E51" s="27"/>
    </row>
    <row r="52" spans="1:5" s="28" customFormat="1" ht="15">
      <c r="A52" s="277"/>
      <c r="B52" s="278"/>
      <c r="C52" s="26"/>
      <c r="D52" s="26"/>
      <c r="E52" s="27"/>
    </row>
    <row r="53" spans="1:5" s="28" customFormat="1" ht="15">
      <c r="A53" s="277"/>
      <c r="B53" s="278"/>
      <c r="C53" s="26"/>
      <c r="D53" s="26"/>
      <c r="E53" s="27"/>
    </row>
    <row r="54" spans="1:5" s="28" customFormat="1" ht="15">
      <c r="A54" s="277"/>
      <c r="B54" s="278"/>
      <c r="C54" s="26"/>
      <c r="D54" s="26"/>
      <c r="E54" s="27"/>
    </row>
    <row r="55" spans="1:5" s="28" customFormat="1" ht="15">
      <c r="A55" s="277"/>
      <c r="B55" s="278"/>
      <c r="C55" s="26"/>
      <c r="D55" s="26"/>
      <c r="E55" s="27"/>
    </row>
    <row r="56" spans="1:5" s="28" customFormat="1" ht="15">
      <c r="A56" s="277"/>
      <c r="B56" s="278"/>
      <c r="C56" s="26"/>
      <c r="D56" s="26"/>
      <c r="E56" s="27"/>
    </row>
    <row r="57" spans="1:5" s="28" customFormat="1" ht="15">
      <c r="A57" s="277"/>
      <c r="B57" s="278"/>
      <c r="C57" s="26"/>
      <c r="D57" s="26"/>
      <c r="E57" s="27"/>
    </row>
    <row r="58" spans="1:5" s="28" customFormat="1" ht="15">
      <c r="A58" s="277"/>
      <c r="B58" s="278"/>
      <c r="C58" s="26"/>
      <c r="D58" s="26"/>
      <c r="E58" s="27"/>
    </row>
    <row r="59" spans="1:5" s="28" customFormat="1" ht="15">
      <c r="A59" s="277"/>
      <c r="B59" s="278"/>
      <c r="C59" s="26"/>
      <c r="D59" s="26"/>
      <c r="E59" s="27"/>
    </row>
    <row r="60" spans="1:5" s="28" customFormat="1" ht="15">
      <c r="A60" s="277"/>
      <c r="B60" s="278"/>
      <c r="C60" s="26"/>
      <c r="D60" s="26"/>
      <c r="E60" s="27"/>
    </row>
    <row r="61" spans="1:5" s="28" customFormat="1" ht="15">
      <c r="A61" s="277"/>
      <c r="B61" s="278"/>
      <c r="C61" s="26"/>
      <c r="D61" s="26"/>
      <c r="E61" s="27"/>
    </row>
    <row r="62" spans="1:5" s="28" customFormat="1" ht="15">
      <c r="A62" s="277"/>
      <c r="B62" s="278"/>
      <c r="C62" s="26"/>
      <c r="D62" s="26"/>
      <c r="E62" s="27"/>
    </row>
    <row r="63" spans="1:5" s="28" customFormat="1" ht="15">
      <c r="A63" s="277"/>
      <c r="B63" s="278"/>
      <c r="C63" s="26"/>
      <c r="D63" s="26"/>
      <c r="E63" s="27"/>
    </row>
    <row r="64" spans="1:5" s="28" customFormat="1" ht="15">
      <c r="A64" s="277"/>
      <c r="B64" s="278"/>
      <c r="C64" s="26"/>
      <c r="D64" s="26"/>
      <c r="E64" s="27"/>
    </row>
    <row r="65" spans="1:5" s="28" customFormat="1" ht="15">
      <c r="A65" s="277"/>
      <c r="B65" s="278"/>
      <c r="C65" s="26"/>
      <c r="D65" s="26"/>
      <c r="E65" s="27"/>
    </row>
    <row r="66" spans="1:5" s="28" customFormat="1" ht="15">
      <c r="A66" s="277"/>
      <c r="B66" s="278"/>
      <c r="C66" s="26"/>
      <c r="D66" s="26"/>
      <c r="E66" s="27"/>
    </row>
    <row r="67" spans="1:5" s="28" customFormat="1" ht="15">
      <c r="A67" s="277"/>
      <c r="B67" s="278"/>
      <c r="C67" s="26"/>
      <c r="D67" s="26"/>
      <c r="E67" s="27"/>
    </row>
    <row r="68" spans="1:5" s="28" customFormat="1" ht="15">
      <c r="A68" s="277"/>
      <c r="B68" s="278"/>
      <c r="C68" s="26"/>
      <c r="D68" s="26"/>
      <c r="E68" s="27"/>
    </row>
    <row r="69" spans="1:5" s="28" customFormat="1" ht="15">
      <c r="A69" s="277"/>
      <c r="B69" s="278"/>
      <c r="C69" s="26"/>
      <c r="D69" s="26"/>
      <c r="E69" s="27"/>
    </row>
    <row r="70" spans="1:5" s="28" customFormat="1" ht="15">
      <c r="A70" s="277"/>
      <c r="B70" s="278"/>
      <c r="C70" s="26"/>
      <c r="D70" s="26"/>
      <c r="E70" s="27"/>
    </row>
    <row r="71" spans="1:5" s="28" customFormat="1" ht="15">
      <c r="A71" s="277"/>
      <c r="B71" s="278"/>
      <c r="C71" s="26"/>
      <c r="D71" s="26"/>
      <c r="E71" s="27"/>
    </row>
    <row r="72" spans="1:5" s="28" customFormat="1" ht="15">
      <c r="A72" s="277"/>
      <c r="B72" s="278"/>
      <c r="C72" s="26"/>
      <c r="D72" s="26"/>
      <c r="E72" s="27"/>
    </row>
    <row r="73" spans="1:5" s="28" customFormat="1" ht="15">
      <c r="A73" s="277"/>
      <c r="B73" s="278"/>
      <c r="C73" s="26"/>
      <c r="D73" s="26"/>
      <c r="E73" s="27"/>
    </row>
    <row r="74" spans="1:5" s="28" customFormat="1" ht="15">
      <c r="A74" s="277"/>
      <c r="B74" s="278"/>
      <c r="C74" s="26"/>
      <c r="D74" s="26"/>
      <c r="E74" s="27"/>
    </row>
    <row r="75" spans="1:5" s="28" customFormat="1" ht="15">
      <c r="A75" s="277"/>
      <c r="B75" s="278"/>
      <c r="C75" s="26"/>
      <c r="D75" s="26"/>
      <c r="E75" s="27"/>
    </row>
    <row r="76" spans="1:5" s="28" customFormat="1" ht="15">
      <c r="A76" s="277"/>
      <c r="B76" s="278"/>
      <c r="C76" s="26"/>
      <c r="D76" s="26"/>
      <c r="E76" s="27"/>
    </row>
    <row r="77" spans="1:5" s="28" customFormat="1" ht="15">
      <c r="A77" s="277"/>
      <c r="B77" s="278"/>
      <c r="C77" s="26"/>
      <c r="D77" s="26"/>
      <c r="E77" s="27"/>
    </row>
    <row r="78" spans="1:5" s="28" customFormat="1" ht="15">
      <c r="A78" s="277"/>
      <c r="B78" s="278"/>
      <c r="C78" s="26"/>
      <c r="D78" s="26"/>
      <c r="E78" s="27"/>
    </row>
    <row r="79" spans="1:5" s="28" customFormat="1" ht="15">
      <c r="A79" s="277"/>
      <c r="B79" s="278"/>
      <c r="C79" s="26"/>
      <c r="D79" s="26"/>
      <c r="E79" s="27"/>
    </row>
    <row r="80" spans="1:5" s="28" customFormat="1" ht="15">
      <c r="A80" s="277"/>
      <c r="B80" s="278"/>
      <c r="C80" s="26"/>
      <c r="D80" s="26"/>
      <c r="E80" s="27"/>
    </row>
    <row r="81" spans="1:5" s="28" customFormat="1" ht="15">
      <c r="A81" s="277"/>
      <c r="B81" s="278"/>
      <c r="C81" s="26"/>
      <c r="D81" s="26"/>
      <c r="E81" s="27"/>
    </row>
    <row r="82" spans="1:5" s="28" customFormat="1" ht="15">
      <c r="A82" s="277"/>
      <c r="B82" s="278"/>
      <c r="C82" s="26"/>
      <c r="D82" s="26"/>
      <c r="E82" s="27"/>
    </row>
    <row r="83" spans="1:5" s="28" customFormat="1" ht="15">
      <c r="A83" s="277"/>
      <c r="B83" s="278"/>
      <c r="C83" s="26"/>
      <c r="D83" s="26"/>
      <c r="E83" s="27"/>
    </row>
    <row r="84" spans="1:5" s="28" customFormat="1" ht="15">
      <c r="A84" s="277"/>
      <c r="B84" s="278"/>
      <c r="C84" s="26"/>
      <c r="D84" s="26"/>
      <c r="E84" s="27"/>
    </row>
    <row r="85" spans="1:5" s="28" customFormat="1" ht="15">
      <c r="A85" s="277"/>
      <c r="B85" s="278"/>
      <c r="C85" s="26"/>
      <c r="D85" s="26"/>
      <c r="E85" s="27"/>
    </row>
    <row r="86" spans="1:5" s="28" customFormat="1" ht="15">
      <c r="A86" s="277"/>
      <c r="B86" s="278"/>
      <c r="C86" s="26"/>
      <c r="D86" s="26"/>
      <c r="E86" s="27"/>
    </row>
    <row r="87" spans="1:5" s="28" customFormat="1" ht="15">
      <c r="A87" s="277"/>
      <c r="B87" s="278"/>
      <c r="C87" s="26"/>
      <c r="D87" s="26"/>
      <c r="E87" s="27"/>
    </row>
    <row r="88" spans="1:5" s="28" customFormat="1" ht="15">
      <c r="A88" s="277"/>
      <c r="B88" s="278"/>
      <c r="C88" s="26"/>
      <c r="D88" s="26"/>
      <c r="E88" s="27"/>
    </row>
    <row r="89" spans="1:5" s="28" customFormat="1" ht="15">
      <c r="A89" s="277"/>
      <c r="B89" s="278"/>
      <c r="C89" s="26"/>
      <c r="D89" s="26"/>
      <c r="E89" s="27"/>
    </row>
    <row r="90" spans="1:5" s="28" customFormat="1" ht="15">
      <c r="A90" s="277"/>
      <c r="B90" s="278"/>
      <c r="C90" s="26"/>
      <c r="D90" s="26"/>
      <c r="E90" s="27"/>
    </row>
    <row r="91" spans="1:5" s="28" customFormat="1" ht="15">
      <c r="A91" s="277"/>
      <c r="B91" s="278"/>
      <c r="C91" s="26"/>
      <c r="D91" s="26"/>
      <c r="E91" s="27"/>
    </row>
    <row r="92" spans="1:5" s="28" customFormat="1" ht="15">
      <c r="A92" s="277"/>
      <c r="B92" s="278"/>
      <c r="C92" s="26"/>
      <c r="D92" s="26"/>
      <c r="E92" s="27"/>
    </row>
    <row r="93" spans="1:5" s="28" customFormat="1" ht="15">
      <c r="A93" s="277"/>
      <c r="B93" s="278"/>
      <c r="C93" s="26"/>
      <c r="D93" s="26"/>
      <c r="E93" s="27"/>
    </row>
    <row r="94" spans="1:5" s="28" customFormat="1" ht="15">
      <c r="A94" s="277"/>
      <c r="B94" s="278"/>
      <c r="C94" s="26"/>
      <c r="D94" s="26"/>
      <c r="E94" s="27"/>
    </row>
    <row r="95" spans="1:5" s="28" customFormat="1" ht="15">
      <c r="A95" s="277"/>
      <c r="B95" s="278"/>
      <c r="C95" s="26"/>
      <c r="D95" s="26"/>
      <c r="E95" s="27"/>
    </row>
    <row r="96" spans="1:5" s="28" customFormat="1" ht="15">
      <c r="A96" s="277"/>
      <c r="B96" s="278"/>
      <c r="C96" s="26"/>
      <c r="D96" s="26"/>
      <c r="E96" s="27"/>
    </row>
    <row r="97" spans="1:5" s="28" customFormat="1" ht="15">
      <c r="A97" s="277"/>
      <c r="B97" s="278"/>
      <c r="C97" s="26"/>
      <c r="D97" s="26"/>
      <c r="E97" s="27"/>
    </row>
    <row r="98" spans="1:5" s="28" customFormat="1" ht="15">
      <c r="A98" s="277"/>
      <c r="B98" s="278"/>
      <c r="C98" s="26"/>
      <c r="D98" s="26"/>
      <c r="E98" s="27"/>
    </row>
    <row r="99" spans="1:10" s="28" customFormat="1" ht="15">
      <c r="A99" s="277"/>
      <c r="B99" s="278"/>
      <c r="C99" s="278"/>
      <c r="D99" s="279"/>
      <c r="E99" s="280" t="str">
        <f>IF(D99="","",(IF(LEFT(D99,1)=LEFT(#REF!,1),((100-(HLOOKUP(VALUE(LEFT(D99,1)),Pxl!$C$3:$G$6,2,0)))/2+HLOOKUP(VALUE(LEFT(D99,1)),Pxl!$C$3:$G$6,2,0)),(((HLOOKUP(VALUE(LEFT(D99,1)),Pxl!$C$3:$G$6,2,0))+((HLOOKUP(VALUE(LEFT(D99,1)+1),Pxl!$C$3:$G$6,2,0))))/2)))/100*(IF(LEFT(#REF!,1)=LEFT(#REF!,1),(HLOOKUP(VALUE(LEFT(#REF!,1)),Pxl!$C$3:$G$6,4,0))*1.25,((HLOOKUP(VALUE(LEFT(#REF!,1)),Pxl!$C$3:$G$6,4,0))+(HLOOKUP(VALUE(LEFT(#REF!,1)+1),Pxl!$C$3:$G$6,4,0)))/2)))</f>
        <v/>
      </c>
      <c r="F99" s="278"/>
      <c r="G99" s="278"/>
      <c r="H99" s="26"/>
      <c r="I99" s="26"/>
      <c r="J99" s="27"/>
    </row>
    <row r="100" spans="1:10" s="28" customFormat="1" ht="15">
      <c r="A100" s="277"/>
      <c r="B100" s="278"/>
      <c r="C100" s="278"/>
      <c r="D100" s="279"/>
      <c r="E100" s="280" t="str">
        <f>IF(D100="","",(IF(LEFT(D100,1)=LEFT(#REF!,1),((100-(HLOOKUP(VALUE(LEFT(D100,1)),Pxl!$C$3:$G$6,2,0)))/2+HLOOKUP(VALUE(LEFT(D100,1)),Pxl!$C$3:$G$6,2,0)),(((HLOOKUP(VALUE(LEFT(D100,1)),Pxl!$C$3:$G$6,2,0))+((HLOOKUP(VALUE(LEFT(D100,1)+1),Pxl!$C$3:$G$6,2,0))))/2)))/100*(IF(LEFT(#REF!,1)=LEFT(#REF!,1),(HLOOKUP(VALUE(LEFT(#REF!,1)),Pxl!$C$3:$G$6,4,0))*1.25,((HLOOKUP(VALUE(LEFT(#REF!,1)),Pxl!$C$3:$G$6,4,0))+(HLOOKUP(VALUE(LEFT(#REF!,1)+1),Pxl!$C$3:$G$6,4,0)))/2)))</f>
        <v/>
      </c>
      <c r="F100" s="278"/>
      <c r="G100" s="278"/>
      <c r="H100" s="26"/>
      <c r="I100" s="26"/>
      <c r="J100" s="27"/>
    </row>
    <row r="101" spans="1:10" s="28" customFormat="1" ht="15">
      <c r="A101" s="277"/>
      <c r="B101" s="278"/>
      <c r="C101" s="278"/>
      <c r="D101" s="279"/>
      <c r="E101" s="280" t="str">
        <f>IF(D101="","",(IF(LEFT(D101,1)=LEFT(#REF!,1),((100-(HLOOKUP(VALUE(LEFT(D101,1)),Pxl!$C$3:$G$6,2,0)))/2+HLOOKUP(VALUE(LEFT(D101,1)),Pxl!$C$3:$G$6,2,0)),(((HLOOKUP(VALUE(LEFT(D101,1)),Pxl!$C$3:$G$6,2,0))+((HLOOKUP(VALUE(LEFT(D101,1)+1),Pxl!$C$3:$G$6,2,0))))/2)))/100*(IF(LEFT(#REF!,1)=LEFT(#REF!,1),(HLOOKUP(VALUE(LEFT(#REF!,1)),Pxl!$C$3:$G$6,4,0))*1.25,((HLOOKUP(VALUE(LEFT(#REF!,1)),Pxl!$C$3:$G$6,4,0))+(HLOOKUP(VALUE(LEFT(#REF!,1)+1),Pxl!$C$3:$G$6,4,0)))/2)))</f>
        <v/>
      </c>
      <c r="F101" s="278"/>
      <c r="G101" s="278"/>
      <c r="H101" s="26"/>
      <c r="I101" s="26"/>
      <c r="J101" s="27"/>
    </row>
    <row r="102" spans="1:10" s="28" customFormat="1" ht="15">
      <c r="A102" s="277"/>
      <c r="B102" s="278"/>
      <c r="C102" s="278"/>
      <c r="D102" s="279"/>
      <c r="E102" s="280" t="str">
        <f>IF(D102="","",(IF(LEFT(D102,1)=LEFT(#REF!,1),((100-(HLOOKUP(VALUE(LEFT(D102,1)),Pxl!$C$3:$G$6,2,0)))/2+HLOOKUP(VALUE(LEFT(D102,1)),Pxl!$C$3:$G$6,2,0)),(((HLOOKUP(VALUE(LEFT(D102,1)),Pxl!$C$3:$G$6,2,0))+((HLOOKUP(VALUE(LEFT(D102,1)+1),Pxl!$C$3:$G$6,2,0))))/2)))/100*(IF(LEFT(#REF!,1)=LEFT(#REF!,1),(HLOOKUP(VALUE(LEFT(#REF!,1)),Pxl!$C$3:$G$6,4,0))*1.25,((HLOOKUP(VALUE(LEFT(#REF!,1)),Pxl!$C$3:$G$6,4,0))+(HLOOKUP(VALUE(LEFT(#REF!,1)+1),Pxl!$C$3:$G$6,4,0)))/2)))</f>
        <v/>
      </c>
      <c r="F102" s="278"/>
      <c r="G102" s="278"/>
      <c r="H102" s="26"/>
      <c r="I102" s="26"/>
      <c r="J102" s="27"/>
    </row>
    <row r="103" spans="1:10" s="28" customFormat="1" ht="15">
      <c r="A103" s="277"/>
      <c r="B103" s="278"/>
      <c r="C103" s="278"/>
      <c r="D103" s="279"/>
      <c r="E103" s="280" t="str">
        <f>IF(D103="","",(IF(LEFT(D103,1)=LEFT(#REF!,1),((100-(HLOOKUP(VALUE(LEFT(D103,1)),Pxl!$C$3:$G$6,2,0)))/2+HLOOKUP(VALUE(LEFT(D103,1)),Pxl!$C$3:$G$6,2,0)),(((HLOOKUP(VALUE(LEFT(D103,1)),Pxl!$C$3:$G$6,2,0))+((HLOOKUP(VALUE(LEFT(D103,1)+1),Pxl!$C$3:$G$6,2,0))))/2)))/100*(IF(LEFT(#REF!,1)=LEFT(#REF!,1),(HLOOKUP(VALUE(LEFT(#REF!,1)),Pxl!$C$3:$G$6,4,0))*1.25,((HLOOKUP(VALUE(LEFT(#REF!,1)),Pxl!$C$3:$G$6,4,0))+(HLOOKUP(VALUE(LEFT(#REF!,1)+1),Pxl!$C$3:$G$6,4,0)))/2)))</f>
        <v/>
      </c>
      <c r="F103" s="278"/>
      <c r="G103" s="278"/>
      <c r="H103" s="26"/>
      <c r="I103" s="26"/>
      <c r="J103" s="27"/>
    </row>
    <row r="104" spans="1:13" s="28" customFormat="1" ht="15">
      <c r="A104" s="277"/>
      <c r="B104" s="278"/>
      <c r="C104" s="278"/>
      <c r="D104" s="278"/>
      <c r="E104" s="278"/>
      <c r="F104" s="278"/>
      <c r="G104" s="279"/>
      <c r="H104" s="280" t="str">
        <f>IF(G104="","",(IF(LEFT(G104,1)=LEFT(#REF!,1),((100-(HLOOKUP(VALUE(LEFT(G104,1)),Pxl!$C$3:$G$6,2,0)))/2+HLOOKUP(VALUE(LEFT(G104,1)),Pxl!$C$3:$G$6,2,0)),(((HLOOKUP(VALUE(LEFT(G104,1)),Pxl!$C$3:$G$6,2,0))+((HLOOKUP(VALUE(LEFT(G104,1)+1),Pxl!$C$3:$G$6,2,0))))/2)))/100*(IF(LEFT(#REF!,1)=LEFT(#REF!,1),(HLOOKUP(VALUE(LEFT(#REF!,1)),Pxl!$C$3:$G$6,4,0))*1.25,((HLOOKUP(VALUE(LEFT(#REF!,1)),Pxl!$C$3:$G$6,4,0))+(HLOOKUP(VALUE(LEFT(#REF!,1)+1),Pxl!$C$3:$G$6,4,0)))/2)))</f>
        <v/>
      </c>
      <c r="I104" s="278"/>
      <c r="J104" s="278"/>
      <c r="K104" s="26"/>
      <c r="L104" s="26"/>
      <c r="M104" s="27"/>
    </row>
    <row r="105" spans="1:13" s="28" customFormat="1" ht="15">
      <c r="A105" s="277"/>
      <c r="B105" s="278"/>
      <c r="C105" s="278"/>
      <c r="D105" s="278"/>
      <c r="E105" s="278"/>
      <c r="F105" s="278"/>
      <c r="G105" s="279"/>
      <c r="H105" s="280" t="str">
        <f>IF(G105="","",(IF(LEFT(G105,1)=LEFT(#REF!,1),((100-(HLOOKUP(VALUE(LEFT(G105,1)),Pxl!$C$3:$G$6,2,0)))/2+HLOOKUP(VALUE(LEFT(G105,1)),Pxl!$C$3:$G$6,2,0)),(((HLOOKUP(VALUE(LEFT(G105,1)),Pxl!$C$3:$G$6,2,0))+((HLOOKUP(VALUE(LEFT(G105,1)+1),Pxl!$C$3:$G$6,2,0))))/2)))/100*(IF(LEFT(#REF!,1)=LEFT(#REF!,1),(HLOOKUP(VALUE(LEFT(#REF!,1)),Pxl!$C$3:$G$6,4,0))*1.25,((HLOOKUP(VALUE(LEFT(#REF!,1)),Pxl!$C$3:$G$6,4,0))+(HLOOKUP(VALUE(LEFT(#REF!,1)+1),Pxl!$C$3:$G$6,4,0)))/2)))</f>
        <v/>
      </c>
      <c r="I105" s="278"/>
      <c r="J105" s="278"/>
      <c r="K105" s="26"/>
      <c r="L105" s="26"/>
      <c r="M105" s="27"/>
    </row>
    <row r="106" spans="1:13" s="28" customFormat="1" ht="15">
      <c r="A106" s="277"/>
      <c r="B106" s="278"/>
      <c r="C106" s="278"/>
      <c r="D106" s="278"/>
      <c r="E106" s="278"/>
      <c r="F106" s="278"/>
      <c r="G106" s="279"/>
      <c r="H106" s="280" t="str">
        <f>IF(G106="","",(IF(LEFT(G106,1)=LEFT(#REF!,1),((100-(HLOOKUP(VALUE(LEFT(G106,1)),Pxl!$C$3:$G$6,2,0)))/2+HLOOKUP(VALUE(LEFT(G106,1)),Pxl!$C$3:$G$6,2,0)),(((HLOOKUP(VALUE(LEFT(G106,1)),Pxl!$C$3:$G$6,2,0))+((HLOOKUP(VALUE(LEFT(G106,1)+1),Pxl!$C$3:$G$6,2,0))))/2)))/100*(IF(LEFT(#REF!,1)=LEFT(#REF!,1),(HLOOKUP(VALUE(LEFT(#REF!,1)),Pxl!$C$3:$G$6,4,0))*1.25,((HLOOKUP(VALUE(LEFT(#REF!,1)),Pxl!$C$3:$G$6,4,0))+(HLOOKUP(VALUE(LEFT(#REF!,1)+1),Pxl!$C$3:$G$6,4,0)))/2)))</f>
        <v/>
      </c>
      <c r="I106" s="278"/>
      <c r="J106" s="278"/>
      <c r="K106" s="26"/>
      <c r="L106" s="26"/>
      <c r="M106" s="27"/>
    </row>
    <row r="107" spans="1:13" s="28" customFormat="1" ht="15">
      <c r="A107" s="277"/>
      <c r="B107" s="278"/>
      <c r="C107" s="278"/>
      <c r="D107" s="278"/>
      <c r="E107" s="278"/>
      <c r="F107" s="278"/>
      <c r="G107" s="279"/>
      <c r="H107" s="280" t="str">
        <f>IF(G107="","",(IF(LEFT(G107,1)=LEFT(#REF!,1),((100-(HLOOKUP(VALUE(LEFT(G107,1)),Pxl!$C$3:$G$6,2,0)))/2+HLOOKUP(VALUE(LEFT(G107,1)),Pxl!$C$3:$G$6,2,0)),(((HLOOKUP(VALUE(LEFT(G107,1)),Pxl!$C$3:$G$6,2,0))+((HLOOKUP(VALUE(LEFT(G107,1)+1),Pxl!$C$3:$G$6,2,0))))/2)))/100*(IF(LEFT(#REF!,1)=LEFT(#REF!,1),(HLOOKUP(VALUE(LEFT(#REF!,1)),Pxl!$C$3:$G$6,4,0))*1.25,((HLOOKUP(VALUE(LEFT(#REF!,1)),Pxl!$C$3:$G$6,4,0))+(HLOOKUP(VALUE(LEFT(#REF!,1)+1),Pxl!$C$3:$G$6,4,0)))/2)))</f>
        <v/>
      </c>
      <c r="I107" s="278"/>
      <c r="J107" s="278"/>
      <c r="K107" s="26"/>
      <c r="L107" s="26"/>
      <c r="M107" s="27"/>
    </row>
    <row r="108" spans="1:13" s="28" customFormat="1" ht="15">
      <c r="A108" s="277"/>
      <c r="B108" s="278"/>
      <c r="C108" s="278"/>
      <c r="D108" s="278"/>
      <c r="E108" s="278"/>
      <c r="F108" s="278"/>
      <c r="G108" s="279"/>
      <c r="H108" s="280" t="str">
        <f>IF(G108="","",(IF(LEFT(G108,1)=LEFT(#REF!,1),((100-(HLOOKUP(VALUE(LEFT(G108,1)),Pxl!$C$3:$G$6,2,0)))/2+HLOOKUP(VALUE(LEFT(G108,1)),Pxl!$C$3:$G$6,2,0)),(((HLOOKUP(VALUE(LEFT(G108,1)),Pxl!$C$3:$G$6,2,0))+((HLOOKUP(VALUE(LEFT(G108,1)+1),Pxl!$C$3:$G$6,2,0))))/2)))/100*(IF(LEFT(#REF!,1)=LEFT(#REF!,1),(HLOOKUP(VALUE(LEFT(#REF!,1)),Pxl!$C$3:$G$6,4,0))*1.25,((HLOOKUP(VALUE(LEFT(#REF!,1)),Pxl!$C$3:$G$6,4,0))+(HLOOKUP(VALUE(LEFT(#REF!,1)+1),Pxl!$C$3:$G$6,4,0)))/2)))</f>
        <v/>
      </c>
      <c r="I108" s="278"/>
      <c r="J108" s="278"/>
      <c r="K108" s="26"/>
      <c r="L108" s="26"/>
      <c r="M108" s="27"/>
    </row>
    <row r="109" spans="1:13" s="28" customFormat="1" ht="15">
      <c r="A109" s="277"/>
      <c r="B109" s="278"/>
      <c r="C109" s="278"/>
      <c r="D109" s="278"/>
      <c r="E109" s="278"/>
      <c r="F109" s="278"/>
      <c r="G109" s="279"/>
      <c r="H109" s="280" t="str">
        <f>IF(G109="","",(IF(LEFT(G109,1)=LEFT(#REF!,1),((100-(HLOOKUP(VALUE(LEFT(G109,1)),Pxl!$C$3:$G$6,2,0)))/2+HLOOKUP(VALUE(LEFT(G109,1)),Pxl!$C$3:$G$6,2,0)),(((HLOOKUP(VALUE(LEFT(G109,1)),Pxl!$C$3:$G$6,2,0))+((HLOOKUP(VALUE(LEFT(G109,1)+1),Pxl!$C$3:$G$6,2,0))))/2)))/100*(IF(LEFT(#REF!,1)=LEFT(#REF!,1),(HLOOKUP(VALUE(LEFT(#REF!,1)),Pxl!$C$3:$G$6,4,0))*1.25,((HLOOKUP(VALUE(LEFT(#REF!,1)),Pxl!$C$3:$G$6,4,0))+(HLOOKUP(VALUE(LEFT(#REF!,1)+1),Pxl!$C$3:$G$6,4,0)))/2)))</f>
        <v/>
      </c>
      <c r="I109" s="278"/>
      <c r="J109" s="278"/>
      <c r="K109" s="26"/>
      <c r="L109" s="26"/>
      <c r="M109" s="27"/>
    </row>
    <row r="110" spans="1:13" s="28" customFormat="1" ht="15">
      <c r="A110" s="277"/>
      <c r="B110" s="278"/>
      <c r="C110" s="278"/>
      <c r="D110" s="278"/>
      <c r="E110" s="278"/>
      <c r="F110" s="278"/>
      <c r="G110" s="279"/>
      <c r="H110" s="280" t="str">
        <f>IF(G110="","",(IF(LEFT(G110,1)=LEFT(#REF!,1),((100-(HLOOKUP(VALUE(LEFT(G110,1)),Pxl!$C$3:$G$6,2,0)))/2+HLOOKUP(VALUE(LEFT(G110,1)),Pxl!$C$3:$G$6,2,0)),(((HLOOKUP(VALUE(LEFT(G110,1)),Pxl!$C$3:$G$6,2,0))+((HLOOKUP(VALUE(LEFT(G110,1)+1),Pxl!$C$3:$G$6,2,0))))/2)))/100*(IF(LEFT(#REF!,1)=LEFT(#REF!,1),(HLOOKUP(VALUE(LEFT(#REF!,1)),Pxl!$C$3:$G$6,4,0))*1.25,((HLOOKUP(VALUE(LEFT(#REF!,1)),Pxl!$C$3:$G$6,4,0))+(HLOOKUP(VALUE(LEFT(#REF!,1)+1),Pxl!$C$3:$G$6,4,0)))/2)))</f>
        <v/>
      </c>
      <c r="I110" s="278"/>
      <c r="J110" s="278"/>
      <c r="K110" s="26"/>
      <c r="L110" s="26"/>
      <c r="M110" s="27"/>
    </row>
    <row r="111" spans="1:13" s="28" customFormat="1" ht="15">
      <c r="A111" s="277"/>
      <c r="B111" s="278"/>
      <c r="C111" s="278"/>
      <c r="D111" s="278"/>
      <c r="E111" s="278"/>
      <c r="F111" s="278"/>
      <c r="G111" s="279"/>
      <c r="H111" s="280" t="str">
        <f>IF(G111="","",(IF(LEFT(G111,1)=LEFT(#REF!,1),((100-(HLOOKUP(VALUE(LEFT(G111,1)),Pxl!$C$3:$G$6,2,0)))/2+HLOOKUP(VALUE(LEFT(G111,1)),Pxl!$C$3:$G$6,2,0)),(((HLOOKUP(VALUE(LEFT(G111,1)),Pxl!$C$3:$G$6,2,0))+((HLOOKUP(VALUE(LEFT(G111,1)+1),Pxl!$C$3:$G$6,2,0))))/2)))/100*(IF(LEFT(#REF!,1)=LEFT(#REF!,1),(HLOOKUP(VALUE(LEFT(#REF!,1)),Pxl!$C$3:$G$6,4,0))*1.25,((HLOOKUP(VALUE(LEFT(#REF!,1)),Pxl!$C$3:$G$6,4,0))+(HLOOKUP(VALUE(LEFT(#REF!,1)+1),Pxl!$C$3:$G$6,4,0)))/2)))</f>
        <v/>
      </c>
      <c r="I111" s="278"/>
      <c r="J111" s="278"/>
      <c r="K111" s="26"/>
      <c r="L111" s="26"/>
      <c r="M111" s="27"/>
    </row>
    <row r="112" spans="1:13" s="28" customFormat="1" ht="15">
      <c r="A112" s="277"/>
      <c r="B112" s="278"/>
      <c r="C112" s="278"/>
      <c r="D112" s="278"/>
      <c r="E112" s="278"/>
      <c r="F112" s="278"/>
      <c r="G112" s="279"/>
      <c r="H112" s="280" t="str">
        <f>IF(G112="","",(IF(LEFT(G112,1)=LEFT(#REF!,1),((100-(HLOOKUP(VALUE(LEFT(G112,1)),Pxl!$C$3:$G$6,2,0)))/2+HLOOKUP(VALUE(LEFT(G112,1)),Pxl!$C$3:$G$6,2,0)),(((HLOOKUP(VALUE(LEFT(G112,1)),Pxl!$C$3:$G$6,2,0))+((HLOOKUP(VALUE(LEFT(G112,1)+1),Pxl!$C$3:$G$6,2,0))))/2)))/100*(IF(LEFT(#REF!,1)=LEFT(#REF!,1),(HLOOKUP(VALUE(LEFT(#REF!,1)),Pxl!$C$3:$G$6,4,0))*1.25,((HLOOKUP(VALUE(LEFT(#REF!,1)),Pxl!$C$3:$G$6,4,0))+(HLOOKUP(VALUE(LEFT(#REF!,1)+1),Pxl!$C$3:$G$6,4,0)))/2)))</f>
        <v/>
      </c>
      <c r="I112" s="278"/>
      <c r="J112" s="278"/>
      <c r="K112" s="26"/>
      <c r="L112" s="26"/>
      <c r="M112" s="27"/>
    </row>
    <row r="113" spans="1:13" s="28" customFormat="1" ht="15">
      <c r="A113" s="277"/>
      <c r="B113" s="278"/>
      <c r="C113" s="278"/>
      <c r="D113" s="278"/>
      <c r="E113" s="278"/>
      <c r="F113" s="278"/>
      <c r="G113" s="279"/>
      <c r="H113" s="280" t="str">
        <f>IF(G113="","",(IF(LEFT(G113,1)=LEFT(#REF!,1),((100-(HLOOKUP(VALUE(LEFT(G113,1)),Pxl!$C$3:$G$6,2,0)))/2+HLOOKUP(VALUE(LEFT(G113,1)),Pxl!$C$3:$G$6,2,0)),(((HLOOKUP(VALUE(LEFT(G113,1)),Pxl!$C$3:$G$6,2,0))+((HLOOKUP(VALUE(LEFT(G113,1)+1),Pxl!$C$3:$G$6,2,0))))/2)))/100*(IF(LEFT(#REF!,1)=LEFT(#REF!,1),(HLOOKUP(VALUE(LEFT(#REF!,1)),Pxl!$C$3:$G$6,4,0))*1.25,((HLOOKUP(VALUE(LEFT(#REF!,1)),Pxl!$C$3:$G$6,4,0))+(HLOOKUP(VALUE(LEFT(#REF!,1)+1),Pxl!$C$3:$G$6,4,0)))/2)))</f>
        <v/>
      </c>
      <c r="I113" s="278"/>
      <c r="J113" s="278"/>
      <c r="K113" s="26"/>
      <c r="L113" s="26"/>
      <c r="M113" s="27"/>
    </row>
    <row r="114" spans="1:13" s="28" customFormat="1" ht="15">
      <c r="A114" s="277"/>
      <c r="B114" s="278"/>
      <c r="C114" s="278"/>
      <c r="D114" s="278"/>
      <c r="E114" s="278"/>
      <c r="F114" s="278"/>
      <c r="G114" s="279"/>
      <c r="H114" s="280" t="str">
        <f>IF(G114="","",(IF(LEFT(G114,1)=LEFT(#REF!,1),((100-(HLOOKUP(VALUE(LEFT(G114,1)),Pxl!$C$3:$G$6,2,0)))/2+HLOOKUP(VALUE(LEFT(G114,1)),Pxl!$C$3:$G$6,2,0)),(((HLOOKUP(VALUE(LEFT(G114,1)),Pxl!$C$3:$G$6,2,0))+((HLOOKUP(VALUE(LEFT(G114,1)+1),Pxl!$C$3:$G$6,2,0))))/2)))/100*(IF(LEFT(#REF!,1)=LEFT(#REF!,1),(HLOOKUP(VALUE(LEFT(#REF!,1)),Pxl!$C$3:$G$6,4,0))*1.25,((HLOOKUP(VALUE(LEFT(#REF!,1)),Pxl!$C$3:$G$6,4,0))+(HLOOKUP(VALUE(LEFT(#REF!,1)+1),Pxl!$C$3:$G$6,4,0)))/2)))</f>
        <v/>
      </c>
      <c r="I114" s="278"/>
      <c r="J114" s="278"/>
      <c r="K114" s="26"/>
      <c r="L114" s="26"/>
      <c r="M114" s="27"/>
    </row>
    <row r="115" spans="1:13" s="28" customFormat="1" ht="15">
      <c r="A115" s="277"/>
      <c r="B115" s="278"/>
      <c r="C115" s="278"/>
      <c r="D115" s="278"/>
      <c r="E115" s="278"/>
      <c r="F115" s="278"/>
      <c r="G115" s="279"/>
      <c r="H115" s="280" t="str">
        <f>IF(G115="","",(IF(LEFT(G115,1)=LEFT(#REF!,1),((100-(HLOOKUP(VALUE(LEFT(G115,1)),Pxl!$C$3:$G$6,2,0)))/2+HLOOKUP(VALUE(LEFT(G115,1)),Pxl!$C$3:$G$6,2,0)),(((HLOOKUP(VALUE(LEFT(G115,1)),Pxl!$C$3:$G$6,2,0))+((HLOOKUP(VALUE(LEFT(G115,1)+1),Pxl!$C$3:$G$6,2,0))))/2)))/100*(IF(LEFT(#REF!,1)=LEFT(#REF!,1),(HLOOKUP(VALUE(LEFT(#REF!,1)),Pxl!$C$3:$G$6,4,0))*1.25,((HLOOKUP(VALUE(LEFT(#REF!,1)),Pxl!$C$3:$G$6,4,0))+(HLOOKUP(VALUE(LEFT(#REF!,1)+1),Pxl!$C$3:$G$6,4,0)))/2)))</f>
        <v/>
      </c>
      <c r="I115" s="278"/>
      <c r="J115" s="278"/>
      <c r="K115" s="26"/>
      <c r="L115" s="26"/>
      <c r="M115" s="27"/>
    </row>
    <row r="116" spans="1:13" s="28" customFormat="1" ht="15">
      <c r="A116" s="277"/>
      <c r="B116" s="278"/>
      <c r="C116" s="278"/>
      <c r="D116" s="278"/>
      <c r="E116" s="278"/>
      <c r="F116" s="278"/>
      <c r="G116" s="279"/>
      <c r="H116" s="280" t="str">
        <f>IF(G116="","",(IF(LEFT(G116,1)=LEFT(#REF!,1),((100-(HLOOKUP(VALUE(LEFT(G116,1)),Pxl!$C$3:$G$6,2,0)))/2+HLOOKUP(VALUE(LEFT(G116,1)),Pxl!$C$3:$G$6,2,0)),(((HLOOKUP(VALUE(LEFT(G116,1)),Pxl!$C$3:$G$6,2,0))+((HLOOKUP(VALUE(LEFT(G116,1)+1),Pxl!$C$3:$G$6,2,0))))/2)))/100*(IF(LEFT(#REF!,1)=LEFT(#REF!,1),(HLOOKUP(VALUE(LEFT(#REF!,1)),Pxl!$C$3:$G$6,4,0))*1.25,((HLOOKUP(VALUE(LEFT(#REF!,1)),Pxl!$C$3:$G$6,4,0))+(HLOOKUP(VALUE(LEFT(#REF!,1)+1),Pxl!$C$3:$G$6,4,0)))/2)))</f>
        <v/>
      </c>
      <c r="I116" s="278"/>
      <c r="J116" s="278"/>
      <c r="K116" s="26"/>
      <c r="L116" s="26"/>
      <c r="M116" s="27"/>
    </row>
    <row r="117" spans="1:13" s="28" customFormat="1" ht="15">
      <c r="A117" s="277"/>
      <c r="B117" s="278"/>
      <c r="C117" s="278"/>
      <c r="D117" s="278"/>
      <c r="E117" s="278"/>
      <c r="F117" s="278"/>
      <c r="G117" s="279"/>
      <c r="H117" s="280" t="str">
        <f>IF(G117="","",(IF(LEFT(G117,1)=LEFT(#REF!,1),((100-(HLOOKUP(VALUE(LEFT(G117,1)),Pxl!$C$3:$G$6,2,0)))/2+HLOOKUP(VALUE(LEFT(G117,1)),Pxl!$C$3:$G$6,2,0)),(((HLOOKUP(VALUE(LEFT(G117,1)),Pxl!$C$3:$G$6,2,0))+((HLOOKUP(VALUE(LEFT(G117,1)+1),Pxl!$C$3:$G$6,2,0))))/2)))/100*(IF(LEFT(#REF!,1)=LEFT(#REF!,1),(HLOOKUP(VALUE(LEFT(#REF!,1)),Pxl!$C$3:$G$6,4,0))*1.25,((HLOOKUP(VALUE(LEFT(#REF!,1)),Pxl!$C$3:$G$6,4,0))+(HLOOKUP(VALUE(LEFT(#REF!,1)+1),Pxl!$C$3:$G$6,4,0)))/2)))</f>
        <v/>
      </c>
      <c r="I117" s="278"/>
      <c r="J117" s="278"/>
      <c r="K117" s="26"/>
      <c r="L117" s="26"/>
      <c r="M117" s="27"/>
    </row>
    <row r="118" spans="1:13" s="28" customFormat="1" ht="15">
      <c r="A118" s="277"/>
      <c r="B118" s="278"/>
      <c r="C118" s="278"/>
      <c r="D118" s="278"/>
      <c r="E118" s="278"/>
      <c r="F118" s="278"/>
      <c r="G118" s="279"/>
      <c r="H118" s="280" t="str">
        <f>IF(G118="","",(IF(LEFT(G118,1)=LEFT(#REF!,1),((100-(HLOOKUP(VALUE(LEFT(G118,1)),Pxl!$C$3:$G$6,2,0)))/2+HLOOKUP(VALUE(LEFT(G118,1)),Pxl!$C$3:$G$6,2,0)),(((HLOOKUP(VALUE(LEFT(G118,1)),Pxl!$C$3:$G$6,2,0))+((HLOOKUP(VALUE(LEFT(G118,1)+1),Pxl!$C$3:$G$6,2,0))))/2)))/100*(IF(LEFT(#REF!,1)=LEFT(#REF!,1),(HLOOKUP(VALUE(LEFT(#REF!,1)),Pxl!$C$3:$G$6,4,0))*1.25,((HLOOKUP(VALUE(LEFT(#REF!,1)),Pxl!$C$3:$G$6,4,0))+(HLOOKUP(VALUE(LEFT(#REF!,1)+1),Pxl!$C$3:$G$6,4,0)))/2)))</f>
        <v/>
      </c>
      <c r="I118" s="278"/>
      <c r="J118" s="278"/>
      <c r="K118" s="26"/>
      <c r="L118" s="26"/>
      <c r="M118" s="27"/>
    </row>
    <row r="119" spans="1:13" s="28" customFormat="1" ht="15">
      <c r="A119" s="277"/>
      <c r="B119" s="278"/>
      <c r="C119" s="278"/>
      <c r="D119" s="278"/>
      <c r="E119" s="278"/>
      <c r="F119" s="278"/>
      <c r="G119" s="279"/>
      <c r="H119" s="280" t="str">
        <f>IF(G119="","",(IF(LEFT(G119,1)=LEFT(#REF!,1),((100-(HLOOKUP(VALUE(LEFT(G119,1)),Pxl!$C$3:$G$6,2,0)))/2+HLOOKUP(VALUE(LEFT(G119,1)),Pxl!$C$3:$G$6,2,0)),(((HLOOKUP(VALUE(LEFT(G119,1)),Pxl!$C$3:$G$6,2,0))+((HLOOKUP(VALUE(LEFT(G119,1)+1),Pxl!$C$3:$G$6,2,0))))/2)))/100*(IF(LEFT(#REF!,1)=LEFT(#REF!,1),(HLOOKUP(VALUE(LEFT(#REF!,1)),Pxl!$C$3:$G$6,4,0))*1.25,((HLOOKUP(VALUE(LEFT(#REF!,1)),Pxl!$C$3:$G$6,4,0))+(HLOOKUP(VALUE(LEFT(#REF!,1)+1),Pxl!$C$3:$G$6,4,0)))/2)))</f>
        <v/>
      </c>
      <c r="I119" s="278"/>
      <c r="J119" s="278"/>
      <c r="K119" s="26"/>
      <c r="L119" s="26"/>
      <c r="M119" s="27"/>
    </row>
    <row r="120" spans="1:13" s="28" customFormat="1" ht="15">
      <c r="A120" s="277"/>
      <c r="B120" s="278"/>
      <c r="C120" s="278"/>
      <c r="D120" s="278"/>
      <c r="E120" s="278"/>
      <c r="F120" s="278"/>
      <c r="G120" s="279"/>
      <c r="H120" s="280" t="str">
        <f>IF(G120="","",(IF(LEFT(G120,1)=LEFT(#REF!,1),((100-(HLOOKUP(VALUE(LEFT(G120,1)),Pxl!$C$3:$G$6,2,0)))/2+HLOOKUP(VALUE(LEFT(G120,1)),Pxl!$C$3:$G$6,2,0)),(((HLOOKUP(VALUE(LEFT(G120,1)),Pxl!$C$3:$G$6,2,0))+((HLOOKUP(VALUE(LEFT(G120,1)+1),Pxl!$C$3:$G$6,2,0))))/2)))/100*(IF(LEFT(#REF!,1)=LEFT(#REF!,1),(HLOOKUP(VALUE(LEFT(#REF!,1)),Pxl!$C$3:$G$6,4,0))*1.25,((HLOOKUP(VALUE(LEFT(#REF!,1)),Pxl!$C$3:$G$6,4,0))+(HLOOKUP(VALUE(LEFT(#REF!,1)+1),Pxl!$C$3:$G$6,4,0)))/2)))</f>
        <v/>
      </c>
      <c r="I120" s="278"/>
      <c r="J120" s="278"/>
      <c r="K120" s="26"/>
      <c r="L120" s="26"/>
      <c r="M120" s="27"/>
    </row>
    <row r="121" spans="1:13" s="28" customFormat="1" ht="15">
      <c r="A121" s="277"/>
      <c r="B121" s="278"/>
      <c r="C121" s="278"/>
      <c r="D121" s="278"/>
      <c r="E121" s="278"/>
      <c r="F121" s="278"/>
      <c r="G121" s="279"/>
      <c r="H121" s="280" t="str">
        <f>IF(G121="","",(IF(LEFT(G121,1)=LEFT(#REF!,1),((100-(HLOOKUP(VALUE(LEFT(G121,1)),Pxl!$C$3:$G$6,2,0)))/2+HLOOKUP(VALUE(LEFT(G121,1)),Pxl!$C$3:$G$6,2,0)),(((HLOOKUP(VALUE(LEFT(G121,1)),Pxl!$C$3:$G$6,2,0))+((HLOOKUP(VALUE(LEFT(G121,1)+1),Pxl!$C$3:$G$6,2,0))))/2)))/100*(IF(LEFT(#REF!,1)=LEFT(#REF!,1),(HLOOKUP(VALUE(LEFT(#REF!,1)),Pxl!$C$3:$G$6,4,0))*1.25,((HLOOKUP(VALUE(LEFT(#REF!,1)),Pxl!$C$3:$G$6,4,0))+(HLOOKUP(VALUE(LEFT(#REF!,1)+1),Pxl!$C$3:$G$6,4,0)))/2)))</f>
        <v/>
      </c>
      <c r="I121" s="278"/>
      <c r="J121" s="278"/>
      <c r="K121" s="26"/>
      <c r="L121" s="26"/>
      <c r="M121" s="27"/>
    </row>
    <row r="122" spans="1:13" s="28" customFormat="1" ht="15">
      <c r="A122" s="277"/>
      <c r="B122" s="278"/>
      <c r="C122" s="278"/>
      <c r="D122" s="278"/>
      <c r="E122" s="278"/>
      <c r="F122" s="278"/>
      <c r="G122" s="279"/>
      <c r="H122" s="280" t="str">
        <f>IF(G122="","",(IF(LEFT(G122,1)=LEFT(#REF!,1),((100-(HLOOKUP(VALUE(LEFT(G122,1)),Pxl!$C$3:$G$6,2,0)))/2+HLOOKUP(VALUE(LEFT(G122,1)),Pxl!$C$3:$G$6,2,0)),(((HLOOKUP(VALUE(LEFT(G122,1)),Pxl!$C$3:$G$6,2,0))+((HLOOKUP(VALUE(LEFT(G122,1)+1),Pxl!$C$3:$G$6,2,0))))/2)))/100*(IF(LEFT(#REF!,1)=LEFT(#REF!,1),(HLOOKUP(VALUE(LEFT(#REF!,1)),Pxl!$C$3:$G$6,4,0))*1.25,((HLOOKUP(VALUE(LEFT(#REF!,1)),Pxl!$C$3:$G$6,4,0))+(HLOOKUP(VALUE(LEFT(#REF!,1)+1),Pxl!$C$3:$G$6,4,0)))/2)))</f>
        <v/>
      </c>
      <c r="I122" s="278"/>
      <c r="J122" s="278"/>
      <c r="K122" s="26"/>
      <c r="L122" s="26"/>
      <c r="M122" s="27"/>
    </row>
    <row r="123" spans="1:13" s="28" customFormat="1" ht="15">
      <c r="A123" s="277"/>
      <c r="B123" s="278"/>
      <c r="C123" s="278"/>
      <c r="D123" s="278"/>
      <c r="E123" s="278"/>
      <c r="F123" s="278"/>
      <c r="G123" s="279"/>
      <c r="H123" s="280" t="str">
        <f>IF(G123="","",(IF(LEFT(G123,1)=LEFT(#REF!,1),((100-(HLOOKUP(VALUE(LEFT(G123,1)),Pxl!$C$3:$G$6,2,0)))/2+HLOOKUP(VALUE(LEFT(G123,1)),Pxl!$C$3:$G$6,2,0)),(((HLOOKUP(VALUE(LEFT(G123,1)),Pxl!$C$3:$G$6,2,0))+((HLOOKUP(VALUE(LEFT(G123,1)+1),Pxl!$C$3:$G$6,2,0))))/2)))/100*(IF(LEFT(#REF!,1)=LEFT(#REF!,1),(HLOOKUP(VALUE(LEFT(#REF!,1)),Pxl!$C$3:$G$6,4,0))*1.25,((HLOOKUP(VALUE(LEFT(#REF!,1)),Pxl!$C$3:$G$6,4,0))+(HLOOKUP(VALUE(LEFT(#REF!,1)+1),Pxl!$C$3:$G$6,4,0)))/2)))</f>
        <v/>
      </c>
      <c r="I123" s="278"/>
      <c r="J123" s="278"/>
      <c r="K123" s="26"/>
      <c r="L123" s="26"/>
      <c r="M123" s="27"/>
    </row>
    <row r="124" spans="1:13" s="28" customFormat="1" ht="15">
      <c r="A124" s="277"/>
      <c r="B124" s="278"/>
      <c r="C124" s="278"/>
      <c r="D124" s="278"/>
      <c r="E124" s="278"/>
      <c r="F124" s="278"/>
      <c r="G124" s="279"/>
      <c r="H124" s="280" t="str">
        <f>IF(G124="","",(IF(LEFT(G124,1)=LEFT(#REF!,1),((100-(HLOOKUP(VALUE(LEFT(G124,1)),Pxl!$C$3:$G$6,2,0)))/2+HLOOKUP(VALUE(LEFT(G124,1)),Pxl!$C$3:$G$6,2,0)),(((HLOOKUP(VALUE(LEFT(G124,1)),Pxl!$C$3:$G$6,2,0))+((HLOOKUP(VALUE(LEFT(G124,1)+1),Pxl!$C$3:$G$6,2,0))))/2)))/100*(IF(LEFT(#REF!,1)=LEFT(#REF!,1),(HLOOKUP(VALUE(LEFT(#REF!,1)),Pxl!$C$3:$G$6,4,0))*1.25,((HLOOKUP(VALUE(LEFT(#REF!,1)),Pxl!$C$3:$G$6,4,0))+(HLOOKUP(VALUE(LEFT(#REF!,1)+1),Pxl!$C$3:$G$6,4,0)))/2)))</f>
        <v/>
      </c>
      <c r="I124" s="278"/>
      <c r="J124" s="278"/>
      <c r="K124" s="26"/>
      <c r="L124" s="26"/>
      <c r="M124" s="27"/>
    </row>
    <row r="125" spans="1:13" s="28" customFormat="1" ht="15">
      <c r="A125" s="277"/>
      <c r="B125" s="278"/>
      <c r="C125" s="278"/>
      <c r="D125" s="278"/>
      <c r="E125" s="278"/>
      <c r="F125" s="278"/>
      <c r="G125" s="279"/>
      <c r="H125" s="280" t="str">
        <f>IF(G125="","",(IF(LEFT(G125,1)=LEFT(#REF!,1),((100-(HLOOKUP(VALUE(LEFT(G125,1)),Pxl!$C$3:$G$6,2,0)))/2+HLOOKUP(VALUE(LEFT(G125,1)),Pxl!$C$3:$G$6,2,0)),(((HLOOKUP(VALUE(LEFT(G125,1)),Pxl!$C$3:$G$6,2,0))+((HLOOKUP(VALUE(LEFT(G125,1)+1),Pxl!$C$3:$G$6,2,0))))/2)))/100*(IF(LEFT(#REF!,1)=LEFT(#REF!,1),(HLOOKUP(VALUE(LEFT(#REF!,1)),Pxl!$C$3:$G$6,4,0))*1.25,((HLOOKUP(VALUE(LEFT(#REF!,1)),Pxl!$C$3:$G$6,4,0))+(HLOOKUP(VALUE(LEFT(#REF!,1)+1),Pxl!$C$3:$G$6,4,0)))/2)))</f>
        <v/>
      </c>
      <c r="I125" s="278"/>
      <c r="J125" s="278"/>
      <c r="K125" s="26"/>
      <c r="L125" s="26"/>
      <c r="M125" s="27"/>
    </row>
    <row r="126" spans="1:13" s="28" customFormat="1" ht="15">
      <c r="A126" s="277"/>
      <c r="B126" s="278"/>
      <c r="C126" s="278"/>
      <c r="D126" s="278"/>
      <c r="E126" s="278"/>
      <c r="F126" s="278"/>
      <c r="G126" s="279"/>
      <c r="H126" s="280" t="str">
        <f>IF(G126="","",(IF(LEFT(G126,1)=LEFT(#REF!,1),((100-(HLOOKUP(VALUE(LEFT(G126,1)),Pxl!$C$3:$G$6,2,0)))/2+HLOOKUP(VALUE(LEFT(G126,1)),Pxl!$C$3:$G$6,2,0)),(((HLOOKUP(VALUE(LEFT(G126,1)),Pxl!$C$3:$G$6,2,0))+((HLOOKUP(VALUE(LEFT(G126,1)+1),Pxl!$C$3:$G$6,2,0))))/2)))/100*(IF(LEFT(#REF!,1)=LEFT(#REF!,1),(HLOOKUP(VALUE(LEFT(#REF!,1)),Pxl!$C$3:$G$6,4,0))*1.25,((HLOOKUP(VALUE(LEFT(#REF!,1)),Pxl!$C$3:$G$6,4,0))+(HLOOKUP(VALUE(LEFT(#REF!,1)+1),Pxl!$C$3:$G$6,4,0)))/2)))</f>
        <v/>
      </c>
      <c r="I126" s="278"/>
      <c r="J126" s="278"/>
      <c r="K126" s="26"/>
      <c r="L126" s="26"/>
      <c r="M126" s="27"/>
    </row>
    <row r="127" spans="1:13" s="28" customFormat="1" ht="15">
      <c r="A127" s="277"/>
      <c r="B127" s="278"/>
      <c r="C127" s="278"/>
      <c r="D127" s="278"/>
      <c r="E127" s="278"/>
      <c r="F127" s="278"/>
      <c r="G127" s="279"/>
      <c r="H127" s="280" t="str">
        <f>IF(G127="","",(IF(LEFT(G127,1)=LEFT(#REF!,1),((100-(HLOOKUP(VALUE(LEFT(G127,1)),Pxl!$C$3:$G$6,2,0)))/2+HLOOKUP(VALUE(LEFT(G127,1)),Pxl!$C$3:$G$6,2,0)),(((HLOOKUP(VALUE(LEFT(G127,1)),Pxl!$C$3:$G$6,2,0))+((HLOOKUP(VALUE(LEFT(G127,1)+1),Pxl!$C$3:$G$6,2,0))))/2)))/100*(IF(LEFT(#REF!,1)=LEFT(#REF!,1),(HLOOKUP(VALUE(LEFT(#REF!,1)),Pxl!$C$3:$G$6,4,0))*1.25,((HLOOKUP(VALUE(LEFT(#REF!,1)),Pxl!$C$3:$G$6,4,0))+(HLOOKUP(VALUE(LEFT(#REF!,1)+1),Pxl!$C$3:$G$6,4,0)))/2)))</f>
        <v/>
      </c>
      <c r="I127" s="278"/>
      <c r="J127" s="278"/>
      <c r="K127" s="26"/>
      <c r="L127" s="26"/>
      <c r="M127" s="27"/>
    </row>
    <row r="128" spans="1:13" s="28" customFormat="1" ht="15">
      <c r="A128" s="277"/>
      <c r="B128" s="278"/>
      <c r="C128" s="278"/>
      <c r="D128" s="278"/>
      <c r="E128" s="278"/>
      <c r="F128" s="278"/>
      <c r="G128" s="279"/>
      <c r="H128" s="280" t="str">
        <f>IF(G128="","",(IF(LEFT(G128,1)=LEFT(#REF!,1),((100-(HLOOKUP(VALUE(LEFT(G128,1)),Pxl!$C$3:$G$6,2,0)))/2+HLOOKUP(VALUE(LEFT(G128,1)),Pxl!$C$3:$G$6,2,0)),(((HLOOKUP(VALUE(LEFT(G128,1)),Pxl!$C$3:$G$6,2,0))+((HLOOKUP(VALUE(LEFT(G128,1)+1),Pxl!$C$3:$G$6,2,0))))/2)))/100*(IF(LEFT(#REF!,1)=LEFT(#REF!,1),(HLOOKUP(VALUE(LEFT(#REF!,1)),Pxl!$C$3:$G$6,4,0))*1.25,((HLOOKUP(VALUE(LEFT(#REF!,1)),Pxl!$C$3:$G$6,4,0))+(HLOOKUP(VALUE(LEFT(#REF!,1)+1),Pxl!$C$3:$G$6,4,0)))/2)))</f>
        <v/>
      </c>
      <c r="I128" s="278"/>
      <c r="J128" s="278"/>
      <c r="K128" s="26"/>
      <c r="L128" s="26"/>
      <c r="M128" s="27"/>
    </row>
    <row r="129" spans="1:13" s="28" customFormat="1" ht="15">
      <c r="A129" s="277"/>
      <c r="B129" s="278"/>
      <c r="C129" s="278"/>
      <c r="D129" s="278"/>
      <c r="E129" s="278"/>
      <c r="F129" s="278"/>
      <c r="G129" s="279"/>
      <c r="H129" s="280" t="str">
        <f>IF(G129="","",(IF(LEFT(G129,1)=LEFT(#REF!,1),((100-(HLOOKUP(VALUE(LEFT(G129,1)),Pxl!$C$3:$G$6,2,0)))/2+HLOOKUP(VALUE(LEFT(G129,1)),Pxl!$C$3:$G$6,2,0)),(((HLOOKUP(VALUE(LEFT(G129,1)),Pxl!$C$3:$G$6,2,0))+((HLOOKUP(VALUE(LEFT(G129,1)+1),Pxl!$C$3:$G$6,2,0))))/2)))/100*(IF(LEFT(#REF!,1)=LEFT(#REF!,1),(HLOOKUP(VALUE(LEFT(#REF!,1)),Pxl!$C$3:$G$6,4,0))*1.25,((HLOOKUP(VALUE(LEFT(#REF!,1)),Pxl!$C$3:$G$6,4,0))+(HLOOKUP(VALUE(LEFT(#REF!,1)+1),Pxl!$C$3:$G$6,4,0)))/2)))</f>
        <v/>
      </c>
      <c r="I129" s="278"/>
      <c r="J129" s="278"/>
      <c r="K129" s="26"/>
      <c r="L129" s="26"/>
      <c r="M129" s="27"/>
    </row>
    <row r="130" spans="1:13" s="28" customFormat="1" ht="15">
      <c r="A130" s="277"/>
      <c r="B130" s="278"/>
      <c r="C130" s="278"/>
      <c r="D130" s="278"/>
      <c r="E130" s="278"/>
      <c r="F130" s="278"/>
      <c r="G130" s="279"/>
      <c r="H130" s="280" t="str">
        <f>IF(G130="","",(IF(LEFT(G130,1)=LEFT(#REF!,1),((100-(HLOOKUP(VALUE(LEFT(G130,1)),Pxl!$C$3:$G$6,2,0)))/2+HLOOKUP(VALUE(LEFT(G130,1)),Pxl!$C$3:$G$6,2,0)),(((HLOOKUP(VALUE(LEFT(G130,1)),Pxl!$C$3:$G$6,2,0))+((HLOOKUP(VALUE(LEFT(G130,1)+1),Pxl!$C$3:$G$6,2,0))))/2)))/100*(IF(LEFT(#REF!,1)=LEFT(#REF!,1),(HLOOKUP(VALUE(LEFT(#REF!,1)),Pxl!$C$3:$G$6,4,0))*1.25,((HLOOKUP(VALUE(LEFT(#REF!,1)),Pxl!$C$3:$G$6,4,0))+(HLOOKUP(VALUE(LEFT(#REF!,1)+1),Pxl!$C$3:$G$6,4,0)))/2)))</f>
        <v/>
      </c>
      <c r="I130" s="278"/>
      <c r="J130" s="278"/>
      <c r="K130" s="26"/>
      <c r="L130" s="26"/>
      <c r="M130" s="27"/>
    </row>
    <row r="131" spans="1:13" s="28" customFormat="1" ht="15">
      <c r="A131" s="277"/>
      <c r="B131" s="278"/>
      <c r="C131" s="278"/>
      <c r="D131" s="278"/>
      <c r="E131" s="278"/>
      <c r="F131" s="278"/>
      <c r="G131" s="279"/>
      <c r="H131" s="280" t="str">
        <f>IF(G131="","",(IF(LEFT(G131,1)=LEFT(#REF!,1),((100-(HLOOKUP(VALUE(LEFT(G131,1)),Pxl!$C$3:$G$6,2,0)))/2+HLOOKUP(VALUE(LEFT(G131,1)),Pxl!$C$3:$G$6,2,0)),(((HLOOKUP(VALUE(LEFT(G131,1)),Pxl!$C$3:$G$6,2,0))+((HLOOKUP(VALUE(LEFT(G131,1)+1),Pxl!$C$3:$G$6,2,0))))/2)))/100*(IF(LEFT(#REF!,1)=LEFT(#REF!,1),(HLOOKUP(VALUE(LEFT(#REF!,1)),Pxl!$C$3:$G$6,4,0))*1.25,((HLOOKUP(VALUE(LEFT(#REF!,1)),Pxl!$C$3:$G$6,4,0))+(HLOOKUP(VALUE(LEFT(#REF!,1)+1),Pxl!$C$3:$G$6,4,0)))/2)))</f>
        <v/>
      </c>
      <c r="I131" s="278"/>
      <c r="J131" s="278"/>
      <c r="K131" s="26"/>
      <c r="L131" s="26"/>
      <c r="M131" s="27"/>
    </row>
    <row r="132" spans="1:13" s="28" customFormat="1" ht="15">
      <c r="A132" s="277"/>
      <c r="B132" s="278"/>
      <c r="C132" s="278"/>
      <c r="D132" s="278"/>
      <c r="E132" s="278"/>
      <c r="F132" s="278"/>
      <c r="G132" s="279"/>
      <c r="H132" s="280" t="str">
        <f>IF(G132="","",(IF(LEFT(G132,1)=LEFT(#REF!,1),((100-(HLOOKUP(VALUE(LEFT(G132,1)),Pxl!$C$3:$G$6,2,0)))/2+HLOOKUP(VALUE(LEFT(G132,1)),Pxl!$C$3:$G$6,2,0)),(((HLOOKUP(VALUE(LEFT(G132,1)),Pxl!$C$3:$G$6,2,0))+((HLOOKUP(VALUE(LEFT(G132,1)+1),Pxl!$C$3:$G$6,2,0))))/2)))/100*(IF(LEFT(#REF!,1)=LEFT(#REF!,1),(HLOOKUP(VALUE(LEFT(#REF!,1)),Pxl!$C$3:$G$6,4,0))*1.25,((HLOOKUP(VALUE(LEFT(#REF!,1)),Pxl!$C$3:$G$6,4,0))+(HLOOKUP(VALUE(LEFT(#REF!,1)+1),Pxl!$C$3:$G$6,4,0)))/2)))</f>
        <v/>
      </c>
      <c r="I132" s="278"/>
      <c r="J132" s="278"/>
      <c r="K132" s="26"/>
      <c r="L132" s="26"/>
      <c r="M132" s="27"/>
    </row>
    <row r="133" spans="1:13" s="28" customFormat="1" ht="15">
      <c r="A133" s="277"/>
      <c r="B133" s="278"/>
      <c r="C133" s="278"/>
      <c r="D133" s="278"/>
      <c r="E133" s="278"/>
      <c r="F133" s="278"/>
      <c r="G133" s="279"/>
      <c r="H133" s="280" t="str">
        <f>IF(G133="","",(IF(LEFT(G133,1)=LEFT(#REF!,1),((100-(HLOOKUP(VALUE(LEFT(G133,1)),Pxl!$C$3:$G$6,2,0)))/2+HLOOKUP(VALUE(LEFT(G133,1)),Pxl!$C$3:$G$6,2,0)),(((HLOOKUP(VALUE(LEFT(G133,1)),Pxl!$C$3:$G$6,2,0))+((HLOOKUP(VALUE(LEFT(G133,1)+1),Pxl!$C$3:$G$6,2,0))))/2)))/100*(IF(LEFT(#REF!,1)=LEFT(#REF!,1),(HLOOKUP(VALUE(LEFT(#REF!,1)),Pxl!$C$3:$G$6,4,0))*1.25,((HLOOKUP(VALUE(LEFT(#REF!,1)),Pxl!$C$3:$G$6,4,0))+(HLOOKUP(VALUE(LEFT(#REF!,1)+1),Pxl!$C$3:$G$6,4,0)))/2)))</f>
        <v/>
      </c>
      <c r="I133" s="278"/>
      <c r="J133" s="278"/>
      <c r="K133" s="26"/>
      <c r="L133" s="26"/>
      <c r="M133" s="27"/>
    </row>
    <row r="134" spans="1:13" s="28" customFormat="1" ht="15">
      <c r="A134" s="277"/>
      <c r="B134" s="278"/>
      <c r="C134" s="278"/>
      <c r="D134" s="278"/>
      <c r="E134" s="278"/>
      <c r="F134" s="278"/>
      <c r="G134" s="279"/>
      <c r="H134" s="280" t="str">
        <f>IF(G134="","",(IF(LEFT(G134,1)=LEFT(#REF!,1),((100-(HLOOKUP(VALUE(LEFT(G134,1)),Pxl!$C$3:$G$6,2,0)))/2+HLOOKUP(VALUE(LEFT(G134,1)),Pxl!$C$3:$G$6,2,0)),(((HLOOKUP(VALUE(LEFT(G134,1)),Pxl!$C$3:$G$6,2,0))+((HLOOKUP(VALUE(LEFT(G134,1)+1),Pxl!$C$3:$G$6,2,0))))/2)))/100*(IF(LEFT(#REF!,1)=LEFT(#REF!,1),(HLOOKUP(VALUE(LEFT(#REF!,1)),Pxl!$C$3:$G$6,4,0))*1.25,((HLOOKUP(VALUE(LEFT(#REF!,1)),Pxl!$C$3:$G$6,4,0))+(HLOOKUP(VALUE(LEFT(#REF!,1)+1),Pxl!$C$3:$G$6,4,0)))/2)))</f>
        <v/>
      </c>
      <c r="I134" s="278"/>
      <c r="J134" s="278"/>
      <c r="K134" s="26"/>
      <c r="L134" s="26"/>
      <c r="M134" s="27"/>
    </row>
    <row r="135" spans="1:13" s="28" customFormat="1" ht="15">
      <c r="A135" s="277"/>
      <c r="B135" s="278"/>
      <c r="C135" s="278"/>
      <c r="D135" s="278"/>
      <c r="E135" s="278"/>
      <c r="F135" s="278"/>
      <c r="G135" s="279"/>
      <c r="H135" s="280" t="str">
        <f>IF(G135="","",(IF(LEFT(G135,1)=LEFT(#REF!,1),((100-(HLOOKUP(VALUE(LEFT(G135,1)),Pxl!$C$3:$G$6,2,0)))/2+HLOOKUP(VALUE(LEFT(G135,1)),Pxl!$C$3:$G$6,2,0)),(((HLOOKUP(VALUE(LEFT(G135,1)),Pxl!$C$3:$G$6,2,0))+((HLOOKUP(VALUE(LEFT(G135,1)+1),Pxl!$C$3:$G$6,2,0))))/2)))/100*(IF(LEFT(#REF!,1)=LEFT(#REF!,1),(HLOOKUP(VALUE(LEFT(#REF!,1)),Pxl!$C$3:$G$6,4,0))*1.25,((HLOOKUP(VALUE(LEFT(#REF!,1)),Pxl!$C$3:$G$6,4,0))+(HLOOKUP(VALUE(LEFT(#REF!,1)+1),Pxl!$C$3:$G$6,4,0)))/2)))</f>
        <v/>
      </c>
      <c r="I135" s="278"/>
      <c r="J135" s="278"/>
      <c r="K135" s="26"/>
      <c r="L135" s="26"/>
      <c r="M135" s="27"/>
    </row>
    <row r="136" spans="1:13" s="28" customFormat="1" ht="15">
      <c r="A136" s="277"/>
      <c r="B136" s="278"/>
      <c r="C136" s="278"/>
      <c r="D136" s="278"/>
      <c r="E136" s="278"/>
      <c r="F136" s="278"/>
      <c r="G136" s="279"/>
      <c r="H136" s="280" t="str">
        <f>IF(G136="","",(IF(LEFT(G136,1)=LEFT(#REF!,1),((100-(HLOOKUP(VALUE(LEFT(G136,1)),Pxl!$C$3:$G$6,2,0)))/2+HLOOKUP(VALUE(LEFT(G136,1)),Pxl!$C$3:$G$6,2,0)),(((HLOOKUP(VALUE(LEFT(G136,1)),Pxl!$C$3:$G$6,2,0))+((HLOOKUP(VALUE(LEFT(G136,1)+1),Pxl!$C$3:$G$6,2,0))))/2)))/100*(IF(LEFT(#REF!,1)=LEFT(#REF!,1),(HLOOKUP(VALUE(LEFT(#REF!,1)),Pxl!$C$3:$G$6,4,0))*1.25,((HLOOKUP(VALUE(LEFT(#REF!,1)),Pxl!$C$3:$G$6,4,0))+(HLOOKUP(VALUE(LEFT(#REF!,1)+1),Pxl!$C$3:$G$6,4,0)))/2)))</f>
        <v/>
      </c>
      <c r="I136" s="278"/>
      <c r="J136" s="278"/>
      <c r="K136" s="26"/>
      <c r="L136" s="26"/>
      <c r="M136" s="27"/>
    </row>
    <row r="137" spans="1:13" s="28" customFormat="1" ht="15">
      <c r="A137" s="277"/>
      <c r="B137" s="278"/>
      <c r="C137" s="278"/>
      <c r="D137" s="278"/>
      <c r="E137" s="278"/>
      <c r="F137" s="278"/>
      <c r="G137" s="279"/>
      <c r="H137" s="280" t="str">
        <f>IF(G137="","",(IF(LEFT(G137,1)=LEFT(#REF!,1),((100-(HLOOKUP(VALUE(LEFT(G137,1)),Pxl!$C$3:$G$6,2,0)))/2+HLOOKUP(VALUE(LEFT(G137,1)),Pxl!$C$3:$G$6,2,0)),(((HLOOKUP(VALUE(LEFT(G137,1)),Pxl!$C$3:$G$6,2,0))+((HLOOKUP(VALUE(LEFT(G137,1)+1),Pxl!$C$3:$G$6,2,0))))/2)))/100*(IF(LEFT(#REF!,1)=LEFT(#REF!,1),(HLOOKUP(VALUE(LEFT(#REF!,1)),Pxl!$C$3:$G$6,4,0))*1.25,((HLOOKUP(VALUE(LEFT(#REF!,1)),Pxl!$C$3:$G$6,4,0))+(HLOOKUP(VALUE(LEFT(#REF!,1)+1),Pxl!$C$3:$G$6,4,0)))/2)))</f>
        <v/>
      </c>
      <c r="I137" s="278"/>
      <c r="J137" s="278"/>
      <c r="K137" s="26"/>
      <c r="L137" s="26"/>
      <c r="M137" s="27"/>
    </row>
    <row r="138" spans="1:13" s="28" customFormat="1" ht="15">
      <c r="A138" s="277"/>
      <c r="B138" s="278"/>
      <c r="C138" s="278"/>
      <c r="D138" s="278"/>
      <c r="E138" s="278"/>
      <c r="F138" s="278"/>
      <c r="G138" s="279"/>
      <c r="H138" s="280" t="str">
        <f>IF(G138="","",(IF(LEFT(G138,1)=LEFT(#REF!,1),((100-(HLOOKUP(VALUE(LEFT(G138,1)),Pxl!$C$3:$G$6,2,0)))/2+HLOOKUP(VALUE(LEFT(G138,1)),Pxl!$C$3:$G$6,2,0)),(((HLOOKUP(VALUE(LEFT(G138,1)),Pxl!$C$3:$G$6,2,0))+((HLOOKUP(VALUE(LEFT(G138,1)+1),Pxl!$C$3:$G$6,2,0))))/2)))/100*(IF(LEFT(#REF!,1)=LEFT(#REF!,1),(HLOOKUP(VALUE(LEFT(#REF!,1)),Pxl!$C$3:$G$6,4,0))*1.25,((HLOOKUP(VALUE(LEFT(#REF!,1)),Pxl!$C$3:$G$6,4,0))+(HLOOKUP(VALUE(LEFT(#REF!,1)+1),Pxl!$C$3:$G$6,4,0)))/2)))</f>
        <v/>
      </c>
      <c r="I138" s="278"/>
      <c r="J138" s="278"/>
      <c r="K138" s="26"/>
      <c r="L138" s="26"/>
      <c r="M138" s="27"/>
    </row>
    <row r="139" spans="1:13" s="28" customFormat="1" ht="15">
      <c r="A139" s="277"/>
      <c r="B139" s="278"/>
      <c r="C139" s="278"/>
      <c r="D139" s="278"/>
      <c r="E139" s="278"/>
      <c r="F139" s="278"/>
      <c r="G139" s="279"/>
      <c r="H139" s="280" t="str">
        <f>IF(G139="","",(IF(LEFT(G139,1)=LEFT(#REF!,1),((100-(HLOOKUP(VALUE(LEFT(G139,1)),Pxl!$C$3:$G$6,2,0)))/2+HLOOKUP(VALUE(LEFT(G139,1)),Pxl!$C$3:$G$6,2,0)),(((HLOOKUP(VALUE(LEFT(G139,1)),Pxl!$C$3:$G$6,2,0))+((HLOOKUP(VALUE(LEFT(G139,1)+1),Pxl!$C$3:$G$6,2,0))))/2)))/100*(IF(LEFT(#REF!,1)=LEFT(#REF!,1),(HLOOKUP(VALUE(LEFT(#REF!,1)),Pxl!$C$3:$G$6,4,0))*1.25,((HLOOKUP(VALUE(LEFT(#REF!,1)),Pxl!$C$3:$G$6,4,0))+(HLOOKUP(VALUE(LEFT(#REF!,1)+1),Pxl!$C$3:$G$6,4,0)))/2)))</f>
        <v/>
      </c>
      <c r="I139" s="278"/>
      <c r="J139" s="278"/>
      <c r="K139" s="26"/>
      <c r="L139" s="26"/>
      <c r="M139" s="27"/>
    </row>
    <row r="140" spans="1:13" s="28" customFormat="1" ht="15">
      <c r="A140" s="277"/>
      <c r="B140" s="278"/>
      <c r="C140" s="278"/>
      <c r="D140" s="278"/>
      <c r="E140" s="278"/>
      <c r="F140" s="278"/>
      <c r="G140" s="279"/>
      <c r="H140" s="280" t="str">
        <f>IF(G140="","",(IF(LEFT(G140,1)=LEFT(#REF!,1),((100-(HLOOKUP(VALUE(LEFT(G140,1)),Pxl!$C$3:$G$6,2,0)))/2+HLOOKUP(VALUE(LEFT(G140,1)),Pxl!$C$3:$G$6,2,0)),(((HLOOKUP(VALUE(LEFT(G140,1)),Pxl!$C$3:$G$6,2,0))+((HLOOKUP(VALUE(LEFT(G140,1)+1),Pxl!$C$3:$G$6,2,0))))/2)))/100*(IF(LEFT(#REF!,1)=LEFT(#REF!,1),(HLOOKUP(VALUE(LEFT(#REF!,1)),Pxl!$C$3:$G$6,4,0))*1.25,((HLOOKUP(VALUE(LEFT(#REF!,1)),Pxl!$C$3:$G$6,4,0))+(HLOOKUP(VALUE(LEFT(#REF!,1)+1),Pxl!$C$3:$G$6,4,0)))/2)))</f>
        <v/>
      </c>
      <c r="I140" s="278"/>
      <c r="J140" s="278"/>
      <c r="K140" s="26"/>
      <c r="L140" s="26"/>
      <c r="M140" s="27"/>
    </row>
    <row r="141" spans="1:13" s="28" customFormat="1" ht="15">
      <c r="A141" s="277"/>
      <c r="B141" s="278"/>
      <c r="C141" s="278"/>
      <c r="D141" s="278"/>
      <c r="E141" s="278"/>
      <c r="F141" s="278"/>
      <c r="G141" s="279"/>
      <c r="H141" s="280" t="str">
        <f>IF(G141="","",(IF(LEFT(G141,1)=LEFT(#REF!,1),((100-(HLOOKUP(VALUE(LEFT(G141,1)),Pxl!$C$3:$G$6,2,0)))/2+HLOOKUP(VALUE(LEFT(G141,1)),Pxl!$C$3:$G$6,2,0)),(((HLOOKUP(VALUE(LEFT(G141,1)),Pxl!$C$3:$G$6,2,0))+((HLOOKUP(VALUE(LEFT(G141,1)+1),Pxl!$C$3:$G$6,2,0))))/2)))/100*(IF(LEFT(#REF!,1)=LEFT(#REF!,1),(HLOOKUP(VALUE(LEFT(#REF!,1)),Pxl!$C$3:$G$6,4,0))*1.25,((HLOOKUP(VALUE(LEFT(#REF!,1)),Pxl!$C$3:$G$6,4,0))+(HLOOKUP(VALUE(LEFT(#REF!,1)+1),Pxl!$C$3:$G$6,4,0)))/2)))</f>
        <v/>
      </c>
      <c r="I141" s="278"/>
      <c r="J141" s="278"/>
      <c r="K141" s="26"/>
      <c r="L141" s="26"/>
      <c r="M141" s="27"/>
    </row>
    <row r="142" spans="1:13" s="28" customFormat="1" ht="15">
      <c r="A142" s="277"/>
      <c r="B142" s="278"/>
      <c r="C142" s="278"/>
      <c r="D142" s="278"/>
      <c r="E142" s="278"/>
      <c r="F142" s="278"/>
      <c r="G142" s="279"/>
      <c r="H142" s="280" t="str">
        <f>IF(G142="","",(IF(LEFT(G142,1)=LEFT(#REF!,1),((100-(HLOOKUP(VALUE(LEFT(G142,1)),Pxl!$C$3:$G$6,2,0)))/2+HLOOKUP(VALUE(LEFT(G142,1)),Pxl!$C$3:$G$6,2,0)),(((HLOOKUP(VALUE(LEFT(G142,1)),Pxl!$C$3:$G$6,2,0))+((HLOOKUP(VALUE(LEFT(G142,1)+1),Pxl!$C$3:$G$6,2,0))))/2)))/100*(IF(LEFT(#REF!,1)=LEFT(#REF!,1),(HLOOKUP(VALUE(LEFT(#REF!,1)),Pxl!$C$3:$G$6,4,0))*1.25,((HLOOKUP(VALUE(LEFT(#REF!,1)),Pxl!$C$3:$G$6,4,0))+(HLOOKUP(VALUE(LEFT(#REF!,1)+1),Pxl!$C$3:$G$6,4,0)))/2)))</f>
        <v/>
      </c>
      <c r="I142" s="278"/>
      <c r="J142" s="278"/>
      <c r="K142" s="26"/>
      <c r="L142" s="26"/>
      <c r="M142" s="27"/>
    </row>
    <row r="143" spans="1:13" s="28" customFormat="1" ht="15">
      <c r="A143" s="277"/>
      <c r="B143" s="278"/>
      <c r="C143" s="278"/>
      <c r="D143" s="278"/>
      <c r="E143" s="278"/>
      <c r="F143" s="278"/>
      <c r="G143" s="279"/>
      <c r="H143" s="280" t="str">
        <f>IF(G143="","",(IF(LEFT(G143,1)=LEFT(#REF!,1),((100-(HLOOKUP(VALUE(LEFT(G143,1)),Pxl!$C$3:$G$6,2,0)))/2+HLOOKUP(VALUE(LEFT(G143,1)),Pxl!$C$3:$G$6,2,0)),(((HLOOKUP(VALUE(LEFT(G143,1)),Pxl!$C$3:$G$6,2,0))+((HLOOKUP(VALUE(LEFT(G143,1)+1),Pxl!$C$3:$G$6,2,0))))/2)))/100*(IF(LEFT(#REF!,1)=LEFT(#REF!,1),(HLOOKUP(VALUE(LEFT(#REF!,1)),Pxl!$C$3:$G$6,4,0))*1.25,((HLOOKUP(VALUE(LEFT(#REF!,1)),Pxl!$C$3:$G$6,4,0))+(HLOOKUP(VALUE(LEFT(#REF!,1)+1),Pxl!$C$3:$G$6,4,0)))/2)))</f>
        <v/>
      </c>
      <c r="I143" s="278"/>
      <c r="J143" s="278"/>
      <c r="K143" s="26"/>
      <c r="L143" s="26"/>
      <c r="M143" s="27"/>
    </row>
    <row r="144" spans="1:13" s="28" customFormat="1" ht="15">
      <c r="A144" s="277"/>
      <c r="B144" s="278"/>
      <c r="C144" s="278"/>
      <c r="D144" s="278"/>
      <c r="E144" s="278"/>
      <c r="F144" s="278"/>
      <c r="G144" s="279"/>
      <c r="H144" s="280" t="str">
        <f>IF(G144="","",(IF(LEFT(G144,1)=LEFT(#REF!,1),((100-(HLOOKUP(VALUE(LEFT(G144,1)),Pxl!$C$3:$G$6,2,0)))/2+HLOOKUP(VALUE(LEFT(G144,1)),Pxl!$C$3:$G$6,2,0)),(((HLOOKUP(VALUE(LEFT(G144,1)),Pxl!$C$3:$G$6,2,0))+((HLOOKUP(VALUE(LEFT(G144,1)+1),Pxl!$C$3:$G$6,2,0))))/2)))/100*(IF(LEFT(#REF!,1)=LEFT(#REF!,1),(HLOOKUP(VALUE(LEFT(#REF!,1)),Pxl!$C$3:$G$6,4,0))*1.25,((HLOOKUP(VALUE(LEFT(#REF!,1)),Pxl!$C$3:$G$6,4,0))+(HLOOKUP(VALUE(LEFT(#REF!,1)+1),Pxl!$C$3:$G$6,4,0)))/2)))</f>
        <v/>
      </c>
      <c r="I144" s="278"/>
      <c r="J144" s="278"/>
      <c r="K144" s="26"/>
      <c r="L144" s="26"/>
      <c r="M144" s="27"/>
    </row>
    <row r="145" spans="1:13" s="28" customFormat="1" ht="15">
      <c r="A145" s="277"/>
      <c r="B145" s="278"/>
      <c r="C145" s="278"/>
      <c r="D145" s="278"/>
      <c r="E145" s="278"/>
      <c r="F145" s="278"/>
      <c r="G145" s="279"/>
      <c r="H145" s="280" t="str">
        <f>IF(G145="","",(IF(LEFT(G145,1)=LEFT(#REF!,1),((100-(HLOOKUP(VALUE(LEFT(G145,1)),Pxl!$C$3:$G$6,2,0)))/2+HLOOKUP(VALUE(LEFT(G145,1)),Pxl!$C$3:$G$6,2,0)),(((HLOOKUP(VALUE(LEFT(G145,1)),Pxl!$C$3:$G$6,2,0))+((HLOOKUP(VALUE(LEFT(G145,1)+1),Pxl!$C$3:$G$6,2,0))))/2)))/100*(IF(LEFT(#REF!,1)=LEFT(#REF!,1),(HLOOKUP(VALUE(LEFT(#REF!,1)),Pxl!$C$3:$G$6,4,0))*1.25,((HLOOKUP(VALUE(LEFT(#REF!,1)),Pxl!$C$3:$G$6,4,0))+(HLOOKUP(VALUE(LEFT(#REF!,1)+1),Pxl!$C$3:$G$6,4,0)))/2)))</f>
        <v/>
      </c>
      <c r="I145" s="278"/>
      <c r="J145" s="278"/>
      <c r="K145" s="26"/>
      <c r="L145" s="26"/>
      <c r="M145" s="27"/>
    </row>
    <row r="146" spans="1:13" s="28" customFormat="1" ht="15">
      <c r="A146" s="277"/>
      <c r="B146" s="278"/>
      <c r="C146" s="278"/>
      <c r="D146" s="278"/>
      <c r="E146" s="278"/>
      <c r="F146" s="278"/>
      <c r="G146" s="279"/>
      <c r="H146" s="280" t="str">
        <f>IF(G146="","",(IF(LEFT(G146,1)=LEFT(#REF!,1),((100-(HLOOKUP(VALUE(LEFT(G146,1)),Pxl!$C$3:$G$6,2,0)))/2+HLOOKUP(VALUE(LEFT(G146,1)),Pxl!$C$3:$G$6,2,0)),(((HLOOKUP(VALUE(LEFT(G146,1)),Pxl!$C$3:$G$6,2,0))+((HLOOKUP(VALUE(LEFT(G146,1)+1),Pxl!$C$3:$G$6,2,0))))/2)))/100*(IF(LEFT(#REF!,1)=LEFT(#REF!,1),(HLOOKUP(VALUE(LEFT(#REF!,1)),Pxl!$C$3:$G$6,4,0))*1.25,((HLOOKUP(VALUE(LEFT(#REF!,1)),Pxl!$C$3:$G$6,4,0))+(HLOOKUP(VALUE(LEFT(#REF!,1)+1),Pxl!$C$3:$G$6,4,0)))/2)))</f>
        <v/>
      </c>
      <c r="I146" s="278"/>
      <c r="J146" s="278"/>
      <c r="K146" s="26"/>
      <c r="L146" s="26"/>
      <c r="M146" s="27"/>
    </row>
    <row r="147" spans="1:13" s="28" customFormat="1" ht="15">
      <c r="A147" s="277"/>
      <c r="B147" s="278"/>
      <c r="C147" s="278"/>
      <c r="D147" s="278"/>
      <c r="E147" s="278"/>
      <c r="F147" s="278"/>
      <c r="G147" s="279"/>
      <c r="H147" s="280" t="str">
        <f>IF(G147="","",(IF(LEFT(G147,1)=LEFT(#REF!,1),((100-(HLOOKUP(VALUE(LEFT(G147,1)),Pxl!$C$3:$G$6,2,0)))/2+HLOOKUP(VALUE(LEFT(G147,1)),Pxl!$C$3:$G$6,2,0)),(((HLOOKUP(VALUE(LEFT(G147,1)),Pxl!$C$3:$G$6,2,0))+((HLOOKUP(VALUE(LEFT(G147,1)+1),Pxl!$C$3:$G$6,2,0))))/2)))/100*(IF(LEFT(#REF!,1)=LEFT(#REF!,1),(HLOOKUP(VALUE(LEFT(#REF!,1)),Pxl!$C$3:$G$6,4,0))*1.25,((HLOOKUP(VALUE(LEFT(#REF!,1)),Pxl!$C$3:$G$6,4,0))+(HLOOKUP(VALUE(LEFT(#REF!,1)+1),Pxl!$C$3:$G$6,4,0)))/2)))</f>
        <v/>
      </c>
      <c r="I147" s="278"/>
      <c r="J147" s="278"/>
      <c r="K147" s="26"/>
      <c r="L147" s="26"/>
      <c r="M147" s="27"/>
    </row>
    <row r="148" spans="1:13" s="28" customFormat="1" ht="15">
      <c r="A148" s="277"/>
      <c r="B148" s="278"/>
      <c r="C148" s="278"/>
      <c r="D148" s="278"/>
      <c r="E148" s="278"/>
      <c r="F148" s="278"/>
      <c r="G148" s="279"/>
      <c r="H148" s="280" t="str">
        <f>IF(G148="","",(IF(LEFT(G148,1)=LEFT(#REF!,1),((100-(HLOOKUP(VALUE(LEFT(G148,1)),Pxl!$C$3:$G$6,2,0)))/2+HLOOKUP(VALUE(LEFT(G148,1)),Pxl!$C$3:$G$6,2,0)),(((HLOOKUP(VALUE(LEFT(G148,1)),Pxl!$C$3:$G$6,2,0))+((HLOOKUP(VALUE(LEFT(G148,1)+1),Pxl!$C$3:$G$6,2,0))))/2)))/100*(IF(LEFT(#REF!,1)=LEFT(#REF!,1),(HLOOKUP(VALUE(LEFT(#REF!,1)),Pxl!$C$3:$G$6,4,0))*1.25,((HLOOKUP(VALUE(LEFT(#REF!,1)),Pxl!$C$3:$G$6,4,0))+(HLOOKUP(VALUE(LEFT(#REF!,1)+1),Pxl!$C$3:$G$6,4,0)))/2)))</f>
        <v/>
      </c>
      <c r="I148" s="278"/>
      <c r="J148" s="278"/>
      <c r="K148" s="26"/>
      <c r="L148" s="26"/>
      <c r="M148" s="27"/>
    </row>
    <row r="149" spans="1:13" s="28" customFormat="1" ht="15">
      <c r="A149" s="277"/>
      <c r="B149" s="278"/>
      <c r="C149" s="278"/>
      <c r="D149" s="278"/>
      <c r="E149" s="278"/>
      <c r="F149" s="278"/>
      <c r="G149" s="279"/>
      <c r="H149" s="280" t="str">
        <f>IF(G149="","",(IF(LEFT(G149,1)=LEFT(#REF!,1),((100-(HLOOKUP(VALUE(LEFT(G149,1)),Pxl!$C$3:$G$6,2,0)))/2+HLOOKUP(VALUE(LEFT(G149,1)),Pxl!$C$3:$G$6,2,0)),(((HLOOKUP(VALUE(LEFT(G149,1)),Pxl!$C$3:$G$6,2,0))+((HLOOKUP(VALUE(LEFT(G149,1)+1),Pxl!$C$3:$G$6,2,0))))/2)))/100*(IF(LEFT(#REF!,1)=LEFT(#REF!,1),(HLOOKUP(VALUE(LEFT(#REF!,1)),Pxl!$C$3:$G$6,4,0))*1.25,((HLOOKUP(VALUE(LEFT(#REF!,1)),Pxl!$C$3:$G$6,4,0))+(HLOOKUP(VALUE(LEFT(#REF!,1)+1),Pxl!$C$3:$G$6,4,0)))/2)))</f>
        <v/>
      </c>
      <c r="I149" s="278"/>
      <c r="J149" s="278"/>
      <c r="K149" s="26"/>
      <c r="L149" s="26"/>
      <c r="M149" s="27"/>
    </row>
    <row r="150" spans="1:13" s="28" customFormat="1" ht="15">
      <c r="A150" s="277"/>
      <c r="B150" s="278"/>
      <c r="C150" s="278"/>
      <c r="D150" s="278"/>
      <c r="E150" s="278"/>
      <c r="F150" s="278"/>
      <c r="G150" s="279"/>
      <c r="H150" s="280" t="str">
        <f>IF(G150="","",(IF(LEFT(G150,1)=LEFT(#REF!,1),((100-(HLOOKUP(VALUE(LEFT(G150,1)),Pxl!$C$3:$G$6,2,0)))/2+HLOOKUP(VALUE(LEFT(G150,1)),Pxl!$C$3:$G$6,2,0)),(((HLOOKUP(VALUE(LEFT(G150,1)),Pxl!$C$3:$G$6,2,0))+((HLOOKUP(VALUE(LEFT(G150,1)+1),Pxl!$C$3:$G$6,2,0))))/2)))/100*(IF(LEFT(#REF!,1)=LEFT(#REF!,1),(HLOOKUP(VALUE(LEFT(#REF!,1)),Pxl!$C$3:$G$6,4,0))*1.25,((HLOOKUP(VALUE(LEFT(#REF!,1)),Pxl!$C$3:$G$6,4,0))+(HLOOKUP(VALUE(LEFT(#REF!,1)+1),Pxl!$C$3:$G$6,4,0)))/2)))</f>
        <v/>
      </c>
      <c r="I150" s="278"/>
      <c r="J150" s="278"/>
      <c r="K150" s="26"/>
      <c r="L150" s="26"/>
      <c r="M150" s="27"/>
    </row>
    <row r="151" spans="1:13" s="28" customFormat="1" ht="15">
      <c r="A151" s="277"/>
      <c r="B151" s="278"/>
      <c r="C151" s="278"/>
      <c r="D151" s="278"/>
      <c r="E151" s="278"/>
      <c r="F151" s="278"/>
      <c r="G151" s="279"/>
      <c r="H151" s="280" t="str">
        <f>IF(G151="","",(IF(LEFT(G151,1)=LEFT(#REF!,1),((100-(HLOOKUP(VALUE(LEFT(G151,1)),Pxl!$C$3:$G$6,2,0)))/2+HLOOKUP(VALUE(LEFT(G151,1)),Pxl!$C$3:$G$6,2,0)),(((HLOOKUP(VALUE(LEFT(G151,1)),Pxl!$C$3:$G$6,2,0))+((HLOOKUP(VALUE(LEFT(G151,1)+1),Pxl!$C$3:$G$6,2,0))))/2)))/100*(IF(LEFT(#REF!,1)=LEFT(#REF!,1),(HLOOKUP(VALUE(LEFT(#REF!,1)),Pxl!$C$3:$G$6,4,0))*1.25,((HLOOKUP(VALUE(LEFT(#REF!,1)),Pxl!$C$3:$G$6,4,0))+(HLOOKUP(VALUE(LEFT(#REF!,1)+1),Pxl!$C$3:$G$6,4,0)))/2)))</f>
        <v/>
      </c>
      <c r="I151" s="278"/>
      <c r="J151" s="278"/>
      <c r="K151" s="26"/>
      <c r="L151" s="26"/>
      <c r="M151" s="27"/>
    </row>
    <row r="152" spans="1:13" s="28" customFormat="1" ht="15">
      <c r="A152" s="277"/>
      <c r="B152" s="278"/>
      <c r="C152" s="278"/>
      <c r="D152" s="278"/>
      <c r="E152" s="278"/>
      <c r="F152" s="278"/>
      <c r="G152" s="279"/>
      <c r="H152" s="280" t="str">
        <f>IF(G152="","",(IF(LEFT(G152,1)=LEFT(#REF!,1),((100-(HLOOKUP(VALUE(LEFT(G152,1)),Pxl!$C$3:$G$6,2,0)))/2+HLOOKUP(VALUE(LEFT(G152,1)),Pxl!$C$3:$G$6,2,0)),(((HLOOKUP(VALUE(LEFT(G152,1)),Pxl!$C$3:$G$6,2,0))+((HLOOKUP(VALUE(LEFT(G152,1)+1),Pxl!$C$3:$G$6,2,0))))/2)))/100*(IF(LEFT(#REF!,1)=LEFT(#REF!,1),(HLOOKUP(VALUE(LEFT(#REF!,1)),Pxl!$C$3:$G$6,4,0))*1.25,((HLOOKUP(VALUE(LEFT(#REF!,1)),Pxl!$C$3:$G$6,4,0))+(HLOOKUP(VALUE(LEFT(#REF!,1)+1),Pxl!$C$3:$G$6,4,0)))/2)))</f>
        <v/>
      </c>
      <c r="I152" s="278"/>
      <c r="J152" s="278"/>
      <c r="K152" s="26"/>
      <c r="L152" s="26"/>
      <c r="M152" s="27"/>
    </row>
    <row r="153" spans="1:13" s="28" customFormat="1" ht="15">
      <c r="A153" s="277"/>
      <c r="B153" s="278"/>
      <c r="C153" s="278"/>
      <c r="D153" s="278"/>
      <c r="E153" s="278"/>
      <c r="F153" s="278"/>
      <c r="G153" s="279"/>
      <c r="H153" s="280" t="str">
        <f>IF(G153="","",(IF(LEFT(G153,1)=LEFT(#REF!,1),((100-(HLOOKUP(VALUE(LEFT(G153,1)),Pxl!$C$3:$G$6,2,0)))/2+HLOOKUP(VALUE(LEFT(G153,1)),Pxl!$C$3:$G$6,2,0)),(((HLOOKUP(VALUE(LEFT(G153,1)),Pxl!$C$3:$G$6,2,0))+((HLOOKUP(VALUE(LEFT(G153,1)+1),Pxl!$C$3:$G$6,2,0))))/2)))/100*(IF(LEFT(#REF!,1)=LEFT(#REF!,1),(HLOOKUP(VALUE(LEFT(#REF!,1)),Pxl!$C$3:$G$6,4,0))*1.25,((HLOOKUP(VALUE(LEFT(#REF!,1)),Pxl!$C$3:$G$6,4,0))+(HLOOKUP(VALUE(LEFT(#REF!,1)+1),Pxl!$C$3:$G$6,4,0)))/2)))</f>
        <v/>
      </c>
      <c r="I153" s="278"/>
      <c r="J153" s="278"/>
      <c r="K153" s="26"/>
      <c r="L153" s="26"/>
      <c r="M153" s="27"/>
    </row>
    <row r="154" spans="1:13" s="28" customFormat="1" ht="15">
      <c r="A154" s="277"/>
      <c r="B154" s="278"/>
      <c r="C154" s="278"/>
      <c r="D154" s="278"/>
      <c r="E154" s="278"/>
      <c r="F154" s="278"/>
      <c r="G154" s="279"/>
      <c r="H154" s="280" t="str">
        <f>IF(G154="","",(IF(LEFT(G154,1)=LEFT(#REF!,1),((100-(HLOOKUP(VALUE(LEFT(G154,1)),Pxl!$C$3:$G$6,2,0)))/2+HLOOKUP(VALUE(LEFT(G154,1)),Pxl!$C$3:$G$6,2,0)),(((HLOOKUP(VALUE(LEFT(G154,1)),Pxl!$C$3:$G$6,2,0))+((HLOOKUP(VALUE(LEFT(G154,1)+1),Pxl!$C$3:$G$6,2,0))))/2)))/100*(IF(LEFT(#REF!,1)=LEFT(#REF!,1),(HLOOKUP(VALUE(LEFT(#REF!,1)),Pxl!$C$3:$G$6,4,0))*1.25,((HLOOKUP(VALUE(LEFT(#REF!,1)),Pxl!$C$3:$G$6,4,0))+(HLOOKUP(VALUE(LEFT(#REF!,1)+1),Pxl!$C$3:$G$6,4,0)))/2)))</f>
        <v/>
      </c>
      <c r="I154" s="278"/>
      <c r="J154" s="278"/>
      <c r="K154" s="26"/>
      <c r="L154" s="26"/>
      <c r="M154" s="27"/>
    </row>
    <row r="155" spans="1:13" s="28" customFormat="1" ht="15">
      <c r="A155" s="277"/>
      <c r="B155" s="278"/>
      <c r="C155" s="278"/>
      <c r="D155" s="278"/>
      <c r="E155" s="278"/>
      <c r="F155" s="278"/>
      <c r="G155" s="279"/>
      <c r="H155" s="280" t="str">
        <f>IF(G155="","",(IF(LEFT(G155,1)=LEFT(#REF!,1),((100-(HLOOKUP(VALUE(LEFT(G155,1)),Pxl!$C$3:$G$6,2,0)))/2+HLOOKUP(VALUE(LEFT(G155,1)),Pxl!$C$3:$G$6,2,0)),(((HLOOKUP(VALUE(LEFT(G155,1)),Pxl!$C$3:$G$6,2,0))+((HLOOKUP(VALUE(LEFT(G155,1)+1),Pxl!$C$3:$G$6,2,0))))/2)))/100*(IF(LEFT(#REF!,1)=LEFT(#REF!,1),(HLOOKUP(VALUE(LEFT(#REF!,1)),Pxl!$C$3:$G$6,4,0))*1.25,((HLOOKUP(VALUE(LEFT(#REF!,1)),Pxl!$C$3:$G$6,4,0))+(HLOOKUP(VALUE(LEFT(#REF!,1)+1),Pxl!$C$3:$G$6,4,0)))/2)))</f>
        <v/>
      </c>
      <c r="I155" s="278"/>
      <c r="J155" s="278"/>
      <c r="K155" s="26"/>
      <c r="L155" s="26"/>
      <c r="M155" s="27"/>
    </row>
    <row r="156" spans="1:13" s="28" customFormat="1" ht="15">
      <c r="A156" s="277"/>
      <c r="B156" s="278"/>
      <c r="C156" s="278"/>
      <c r="D156" s="278"/>
      <c r="E156" s="278"/>
      <c r="F156" s="278"/>
      <c r="G156" s="279"/>
      <c r="H156" s="280" t="str">
        <f>IF(G156="","",(IF(LEFT(G156,1)=LEFT(#REF!,1),((100-(HLOOKUP(VALUE(LEFT(G156,1)),Pxl!$C$3:$G$6,2,0)))/2+HLOOKUP(VALUE(LEFT(G156,1)),Pxl!$C$3:$G$6,2,0)),(((HLOOKUP(VALUE(LEFT(G156,1)),Pxl!$C$3:$G$6,2,0))+((HLOOKUP(VALUE(LEFT(G156,1)+1),Pxl!$C$3:$G$6,2,0))))/2)))/100*(IF(LEFT(#REF!,1)=LEFT(#REF!,1),(HLOOKUP(VALUE(LEFT(#REF!,1)),Pxl!$C$3:$G$6,4,0))*1.25,((HLOOKUP(VALUE(LEFT(#REF!,1)),Pxl!$C$3:$G$6,4,0))+(HLOOKUP(VALUE(LEFT(#REF!,1)+1),Pxl!$C$3:$G$6,4,0)))/2)))</f>
        <v/>
      </c>
      <c r="I156" s="278"/>
      <c r="J156" s="278"/>
      <c r="K156" s="26"/>
      <c r="L156" s="26"/>
      <c r="M156" s="27"/>
    </row>
    <row r="157" spans="1:13" s="28" customFormat="1" ht="15">
      <c r="A157" s="277"/>
      <c r="B157" s="278"/>
      <c r="C157" s="278"/>
      <c r="D157" s="278"/>
      <c r="E157" s="278"/>
      <c r="F157" s="278"/>
      <c r="G157" s="279"/>
      <c r="H157" s="280" t="str">
        <f>IF(G157="","",(IF(LEFT(G157,1)=LEFT(#REF!,1),((100-(HLOOKUP(VALUE(LEFT(G157,1)),Pxl!$C$3:$G$6,2,0)))/2+HLOOKUP(VALUE(LEFT(G157,1)),Pxl!$C$3:$G$6,2,0)),(((HLOOKUP(VALUE(LEFT(G157,1)),Pxl!$C$3:$G$6,2,0))+((HLOOKUP(VALUE(LEFT(G157,1)+1),Pxl!$C$3:$G$6,2,0))))/2)))/100*(IF(LEFT(#REF!,1)=LEFT(#REF!,1),(HLOOKUP(VALUE(LEFT(#REF!,1)),Pxl!$C$3:$G$6,4,0))*1.25,((HLOOKUP(VALUE(LEFT(#REF!,1)),Pxl!$C$3:$G$6,4,0))+(HLOOKUP(VALUE(LEFT(#REF!,1)+1),Pxl!$C$3:$G$6,4,0)))/2)))</f>
        <v/>
      </c>
      <c r="I157" s="278"/>
      <c r="J157" s="278"/>
      <c r="K157" s="26"/>
      <c r="L157" s="26"/>
      <c r="M157" s="27"/>
    </row>
    <row r="158" spans="1:13" s="28" customFormat="1" ht="15">
      <c r="A158" s="277"/>
      <c r="B158" s="278"/>
      <c r="C158" s="278"/>
      <c r="D158" s="278"/>
      <c r="E158" s="278"/>
      <c r="F158" s="278"/>
      <c r="G158" s="279"/>
      <c r="H158" s="280" t="str">
        <f>IF(G158="","",(IF(LEFT(G158,1)=LEFT(#REF!,1),((100-(HLOOKUP(VALUE(LEFT(G158,1)),Pxl!$C$3:$G$6,2,0)))/2+HLOOKUP(VALUE(LEFT(G158,1)),Pxl!$C$3:$G$6,2,0)),(((HLOOKUP(VALUE(LEFT(G158,1)),Pxl!$C$3:$G$6,2,0))+((HLOOKUP(VALUE(LEFT(G158,1)+1),Pxl!$C$3:$G$6,2,0))))/2)))/100*(IF(LEFT(#REF!,1)=LEFT(#REF!,1),(HLOOKUP(VALUE(LEFT(#REF!,1)),Pxl!$C$3:$G$6,4,0))*1.25,((HLOOKUP(VALUE(LEFT(#REF!,1)),Pxl!$C$3:$G$6,4,0))+(HLOOKUP(VALUE(LEFT(#REF!,1)+1),Pxl!$C$3:$G$6,4,0)))/2)))</f>
        <v/>
      </c>
      <c r="I158" s="278"/>
      <c r="J158" s="278"/>
      <c r="K158" s="26"/>
      <c r="L158" s="26"/>
      <c r="M158" s="27"/>
    </row>
    <row r="159" spans="1:13" s="28" customFormat="1" ht="15">
      <c r="A159" s="277"/>
      <c r="B159" s="278"/>
      <c r="C159" s="278"/>
      <c r="D159" s="278"/>
      <c r="E159" s="278"/>
      <c r="F159" s="278"/>
      <c r="G159" s="279"/>
      <c r="H159" s="280" t="str">
        <f>IF(G159="","",(IF(LEFT(G159,1)=LEFT(#REF!,1),((100-(HLOOKUP(VALUE(LEFT(G159,1)),Pxl!$C$3:$G$6,2,0)))/2+HLOOKUP(VALUE(LEFT(G159,1)),Pxl!$C$3:$G$6,2,0)),(((HLOOKUP(VALUE(LEFT(G159,1)),Pxl!$C$3:$G$6,2,0))+((HLOOKUP(VALUE(LEFT(G159,1)+1),Pxl!$C$3:$G$6,2,0))))/2)))/100*(IF(LEFT(#REF!,1)=LEFT(#REF!,1),(HLOOKUP(VALUE(LEFT(#REF!,1)),Pxl!$C$3:$G$6,4,0))*1.25,((HLOOKUP(VALUE(LEFT(#REF!,1)),Pxl!$C$3:$G$6,4,0))+(HLOOKUP(VALUE(LEFT(#REF!,1)+1),Pxl!$C$3:$G$6,4,0)))/2)))</f>
        <v/>
      </c>
      <c r="I159" s="278"/>
      <c r="J159" s="278"/>
      <c r="K159" s="26"/>
      <c r="L159" s="26"/>
      <c r="M159" s="27"/>
    </row>
    <row r="160" spans="1:13" s="28" customFormat="1" ht="15">
      <c r="A160" s="277"/>
      <c r="B160" s="278"/>
      <c r="C160" s="278"/>
      <c r="D160" s="278"/>
      <c r="E160" s="278"/>
      <c r="F160" s="278"/>
      <c r="G160" s="279"/>
      <c r="H160" s="280" t="str">
        <f>IF(G160="","",(IF(LEFT(G160,1)=LEFT(#REF!,1),((100-(HLOOKUP(VALUE(LEFT(G160,1)),Pxl!$C$3:$G$6,2,0)))/2+HLOOKUP(VALUE(LEFT(G160,1)),Pxl!$C$3:$G$6,2,0)),(((HLOOKUP(VALUE(LEFT(G160,1)),Pxl!$C$3:$G$6,2,0))+((HLOOKUP(VALUE(LEFT(G160,1)+1),Pxl!$C$3:$G$6,2,0))))/2)))/100*(IF(LEFT(#REF!,1)=LEFT(#REF!,1),(HLOOKUP(VALUE(LEFT(#REF!,1)),Pxl!$C$3:$G$6,4,0))*1.25,((HLOOKUP(VALUE(LEFT(#REF!,1)),Pxl!$C$3:$G$6,4,0))+(HLOOKUP(VALUE(LEFT(#REF!,1)+1),Pxl!$C$3:$G$6,4,0)))/2)))</f>
        <v/>
      </c>
      <c r="I160" s="278"/>
      <c r="J160" s="278"/>
      <c r="K160" s="26"/>
      <c r="L160" s="26"/>
      <c r="M160" s="27"/>
    </row>
    <row r="161" spans="1:13" s="28" customFormat="1" ht="15">
      <c r="A161" s="277"/>
      <c r="B161" s="278"/>
      <c r="C161" s="278"/>
      <c r="D161" s="278"/>
      <c r="E161" s="278"/>
      <c r="F161" s="278"/>
      <c r="G161" s="279"/>
      <c r="H161" s="280" t="str">
        <f>IF(G161="","",(IF(LEFT(G161,1)=LEFT(#REF!,1),((100-(HLOOKUP(VALUE(LEFT(G161,1)),Pxl!$C$3:$G$6,2,0)))/2+HLOOKUP(VALUE(LEFT(G161,1)),Pxl!$C$3:$G$6,2,0)),(((HLOOKUP(VALUE(LEFT(G161,1)),Pxl!$C$3:$G$6,2,0))+((HLOOKUP(VALUE(LEFT(G161,1)+1),Pxl!$C$3:$G$6,2,0))))/2)))/100*(IF(LEFT(#REF!,1)=LEFT(#REF!,1),(HLOOKUP(VALUE(LEFT(#REF!,1)),Pxl!$C$3:$G$6,4,0))*1.25,((HLOOKUP(VALUE(LEFT(#REF!,1)),Pxl!$C$3:$G$6,4,0))+(HLOOKUP(VALUE(LEFT(#REF!,1)+1),Pxl!$C$3:$G$6,4,0)))/2)))</f>
        <v/>
      </c>
      <c r="I161" s="278"/>
      <c r="J161" s="278"/>
      <c r="K161" s="26"/>
      <c r="L161" s="26"/>
      <c r="M161" s="27"/>
    </row>
    <row r="162" spans="1:13" s="28" customFormat="1" ht="15">
      <c r="A162" s="277"/>
      <c r="B162" s="278"/>
      <c r="C162" s="278"/>
      <c r="D162" s="278"/>
      <c r="E162" s="278"/>
      <c r="F162" s="278"/>
      <c r="G162" s="279"/>
      <c r="H162" s="280" t="str">
        <f>IF(G162="","",(IF(LEFT(G162,1)=LEFT(#REF!,1),((100-(HLOOKUP(VALUE(LEFT(G162,1)),Pxl!$C$3:$G$6,2,0)))/2+HLOOKUP(VALUE(LEFT(G162,1)),Pxl!$C$3:$G$6,2,0)),(((HLOOKUP(VALUE(LEFT(G162,1)),Pxl!$C$3:$G$6,2,0))+((HLOOKUP(VALUE(LEFT(G162,1)+1),Pxl!$C$3:$G$6,2,0))))/2)))/100*(IF(LEFT(#REF!,1)=LEFT(#REF!,1),(HLOOKUP(VALUE(LEFT(#REF!,1)),Pxl!$C$3:$G$6,4,0))*1.25,((HLOOKUP(VALUE(LEFT(#REF!,1)),Pxl!$C$3:$G$6,4,0))+(HLOOKUP(VALUE(LEFT(#REF!,1)+1),Pxl!$C$3:$G$6,4,0)))/2)))</f>
        <v/>
      </c>
      <c r="I162" s="278"/>
      <c r="J162" s="278"/>
      <c r="K162" s="26"/>
      <c r="L162" s="26"/>
      <c r="M162" s="27"/>
    </row>
    <row r="163" spans="1:13" s="28" customFormat="1" ht="15">
      <c r="A163" s="277"/>
      <c r="B163" s="278"/>
      <c r="C163" s="278"/>
      <c r="D163" s="278"/>
      <c r="E163" s="278"/>
      <c r="F163" s="278"/>
      <c r="G163" s="279"/>
      <c r="H163" s="280" t="str">
        <f>IF(G163="","",(IF(LEFT(G163,1)=LEFT(#REF!,1),((100-(HLOOKUP(VALUE(LEFT(G163,1)),Pxl!$C$3:$G$6,2,0)))/2+HLOOKUP(VALUE(LEFT(G163,1)),Pxl!$C$3:$G$6,2,0)),(((HLOOKUP(VALUE(LEFT(G163,1)),Pxl!$C$3:$G$6,2,0))+((HLOOKUP(VALUE(LEFT(G163,1)+1),Pxl!$C$3:$G$6,2,0))))/2)))/100*(IF(LEFT(#REF!,1)=LEFT(#REF!,1),(HLOOKUP(VALUE(LEFT(#REF!,1)),Pxl!$C$3:$G$6,4,0))*1.25,((HLOOKUP(VALUE(LEFT(#REF!,1)),Pxl!$C$3:$G$6,4,0))+(HLOOKUP(VALUE(LEFT(#REF!,1)+1),Pxl!$C$3:$G$6,4,0)))/2)))</f>
        <v/>
      </c>
      <c r="I163" s="278"/>
      <c r="J163" s="278"/>
      <c r="K163" s="26"/>
      <c r="L163" s="26"/>
      <c r="M163" s="27"/>
    </row>
    <row r="164" spans="1:13" s="28" customFormat="1" ht="15">
      <c r="A164" s="277"/>
      <c r="B164" s="278"/>
      <c r="C164" s="278"/>
      <c r="D164" s="278"/>
      <c r="E164" s="278"/>
      <c r="F164" s="278"/>
      <c r="G164" s="279"/>
      <c r="H164" s="280" t="str">
        <f>IF(G164="","",(IF(LEFT(G164,1)=LEFT(#REF!,1),((100-(HLOOKUP(VALUE(LEFT(G164,1)),Pxl!$C$3:$G$6,2,0)))/2+HLOOKUP(VALUE(LEFT(G164,1)),Pxl!$C$3:$G$6,2,0)),(((HLOOKUP(VALUE(LEFT(G164,1)),Pxl!$C$3:$G$6,2,0))+((HLOOKUP(VALUE(LEFT(G164,1)+1),Pxl!$C$3:$G$6,2,0))))/2)))/100*(IF(LEFT(#REF!,1)=LEFT(#REF!,1),(HLOOKUP(VALUE(LEFT(#REF!,1)),Pxl!$C$3:$G$6,4,0))*1.25,((HLOOKUP(VALUE(LEFT(#REF!,1)),Pxl!$C$3:$G$6,4,0))+(HLOOKUP(VALUE(LEFT(#REF!,1)+1),Pxl!$C$3:$G$6,4,0)))/2)))</f>
        <v/>
      </c>
      <c r="I164" s="278"/>
      <c r="J164" s="278"/>
      <c r="K164" s="26"/>
      <c r="L164" s="26"/>
      <c r="M164" s="27"/>
    </row>
    <row r="165" spans="1:13" s="28" customFormat="1" ht="15">
      <c r="A165" s="277"/>
      <c r="B165" s="278"/>
      <c r="C165" s="278"/>
      <c r="D165" s="278"/>
      <c r="E165" s="278"/>
      <c r="F165" s="278"/>
      <c r="G165" s="279"/>
      <c r="H165" s="280" t="str">
        <f>IF(G165="","",(IF(LEFT(G165,1)=LEFT(#REF!,1),((100-(HLOOKUP(VALUE(LEFT(G165,1)),Pxl!$C$3:$G$6,2,0)))/2+HLOOKUP(VALUE(LEFT(G165,1)),Pxl!$C$3:$G$6,2,0)),(((HLOOKUP(VALUE(LEFT(G165,1)),Pxl!$C$3:$G$6,2,0))+((HLOOKUP(VALUE(LEFT(G165,1)+1),Pxl!$C$3:$G$6,2,0))))/2)))/100*(IF(LEFT(#REF!,1)=LEFT(#REF!,1),(HLOOKUP(VALUE(LEFT(#REF!,1)),Pxl!$C$3:$G$6,4,0))*1.25,((HLOOKUP(VALUE(LEFT(#REF!,1)),Pxl!$C$3:$G$6,4,0))+(HLOOKUP(VALUE(LEFT(#REF!,1)+1),Pxl!$C$3:$G$6,4,0)))/2)))</f>
        <v/>
      </c>
      <c r="I165" s="278"/>
      <c r="J165" s="278"/>
      <c r="K165" s="26"/>
      <c r="L165" s="26"/>
      <c r="M165" s="27"/>
    </row>
    <row r="166" spans="1:13" s="28" customFormat="1" ht="15">
      <c r="A166" s="277"/>
      <c r="B166" s="278"/>
      <c r="C166" s="278"/>
      <c r="D166" s="278"/>
      <c r="E166" s="278"/>
      <c r="F166" s="278"/>
      <c r="G166" s="279"/>
      <c r="H166" s="280" t="str">
        <f>IF(G166="","",(IF(LEFT(G166,1)=LEFT(#REF!,1),((100-(HLOOKUP(VALUE(LEFT(G166,1)),Pxl!$C$3:$G$6,2,0)))/2+HLOOKUP(VALUE(LEFT(G166,1)),Pxl!$C$3:$G$6,2,0)),(((HLOOKUP(VALUE(LEFT(G166,1)),Pxl!$C$3:$G$6,2,0))+((HLOOKUP(VALUE(LEFT(G166,1)+1),Pxl!$C$3:$G$6,2,0))))/2)))/100*(IF(LEFT(#REF!,1)=LEFT(#REF!,1),(HLOOKUP(VALUE(LEFT(#REF!,1)),Pxl!$C$3:$G$6,4,0))*1.25,((HLOOKUP(VALUE(LEFT(#REF!,1)),Pxl!$C$3:$G$6,4,0))+(HLOOKUP(VALUE(LEFT(#REF!,1)+1),Pxl!$C$3:$G$6,4,0)))/2)))</f>
        <v/>
      </c>
      <c r="I166" s="278"/>
      <c r="J166" s="278"/>
      <c r="K166" s="26"/>
      <c r="L166" s="26"/>
      <c r="M166" s="27"/>
    </row>
    <row r="167" spans="1:13" s="28" customFormat="1" ht="15">
      <c r="A167" s="277"/>
      <c r="B167" s="278"/>
      <c r="C167" s="278"/>
      <c r="D167" s="278"/>
      <c r="E167" s="278"/>
      <c r="F167" s="278"/>
      <c r="G167" s="279"/>
      <c r="H167" s="280" t="str">
        <f>IF(G167="","",(IF(LEFT(G167,1)=LEFT(#REF!,1),((100-(HLOOKUP(VALUE(LEFT(G167,1)),Pxl!$C$3:$G$6,2,0)))/2+HLOOKUP(VALUE(LEFT(G167,1)),Pxl!$C$3:$G$6,2,0)),(((HLOOKUP(VALUE(LEFT(G167,1)),Pxl!$C$3:$G$6,2,0))+((HLOOKUP(VALUE(LEFT(G167,1)+1),Pxl!$C$3:$G$6,2,0))))/2)))/100*(IF(LEFT(#REF!,1)=LEFT(#REF!,1),(HLOOKUP(VALUE(LEFT(#REF!,1)),Pxl!$C$3:$G$6,4,0))*1.25,((HLOOKUP(VALUE(LEFT(#REF!,1)),Pxl!$C$3:$G$6,4,0))+(HLOOKUP(VALUE(LEFT(#REF!,1)+1),Pxl!$C$3:$G$6,4,0)))/2)))</f>
        <v/>
      </c>
      <c r="I167" s="278"/>
      <c r="J167" s="278"/>
      <c r="K167" s="26"/>
      <c r="L167" s="26"/>
      <c r="M167" s="27"/>
    </row>
    <row r="168" spans="1:13" s="28" customFormat="1" ht="15">
      <c r="A168" s="277"/>
      <c r="B168" s="278"/>
      <c r="C168" s="278"/>
      <c r="D168" s="278"/>
      <c r="E168" s="278"/>
      <c r="F168" s="278"/>
      <c r="G168" s="279"/>
      <c r="H168" s="280" t="str">
        <f>IF(G168="","",(IF(LEFT(G168,1)=LEFT(#REF!,1),((100-(HLOOKUP(VALUE(LEFT(G168,1)),Pxl!$C$3:$G$6,2,0)))/2+HLOOKUP(VALUE(LEFT(G168,1)),Pxl!$C$3:$G$6,2,0)),(((HLOOKUP(VALUE(LEFT(G168,1)),Pxl!$C$3:$G$6,2,0))+((HLOOKUP(VALUE(LEFT(G168,1)+1),Pxl!$C$3:$G$6,2,0))))/2)))/100*(IF(LEFT(#REF!,1)=LEFT(#REF!,1),(HLOOKUP(VALUE(LEFT(#REF!,1)),Pxl!$C$3:$G$6,4,0))*1.25,((HLOOKUP(VALUE(LEFT(#REF!,1)),Pxl!$C$3:$G$6,4,0))+(HLOOKUP(VALUE(LEFT(#REF!,1)+1),Pxl!$C$3:$G$6,4,0)))/2)))</f>
        <v/>
      </c>
      <c r="I168" s="278"/>
      <c r="J168" s="278"/>
      <c r="K168" s="26"/>
      <c r="L168" s="26"/>
      <c r="M168" s="27"/>
    </row>
    <row r="169" spans="1:13" s="28" customFormat="1" ht="15">
      <c r="A169" s="277"/>
      <c r="B169" s="278"/>
      <c r="C169" s="278"/>
      <c r="D169" s="278"/>
      <c r="E169" s="278"/>
      <c r="F169" s="278"/>
      <c r="G169" s="279"/>
      <c r="H169" s="280" t="str">
        <f>IF(G169="","",(IF(LEFT(G169,1)=LEFT(#REF!,1),((100-(HLOOKUP(VALUE(LEFT(G169,1)),Pxl!$C$3:$G$6,2,0)))/2+HLOOKUP(VALUE(LEFT(G169,1)),Pxl!$C$3:$G$6,2,0)),(((HLOOKUP(VALUE(LEFT(G169,1)),Pxl!$C$3:$G$6,2,0))+((HLOOKUP(VALUE(LEFT(G169,1)+1),Pxl!$C$3:$G$6,2,0))))/2)))/100*(IF(LEFT(#REF!,1)=LEFT(#REF!,1),(HLOOKUP(VALUE(LEFT(#REF!,1)),Pxl!$C$3:$G$6,4,0))*1.25,((HLOOKUP(VALUE(LEFT(#REF!,1)),Pxl!$C$3:$G$6,4,0))+(HLOOKUP(VALUE(LEFT(#REF!,1)+1),Pxl!$C$3:$G$6,4,0)))/2)))</f>
        <v/>
      </c>
      <c r="I169" s="278"/>
      <c r="J169" s="278"/>
      <c r="K169" s="26"/>
      <c r="L169" s="26"/>
      <c r="M169" s="27"/>
    </row>
    <row r="170" spans="1:13" s="28" customFormat="1" ht="15">
      <c r="A170" s="277"/>
      <c r="B170" s="278"/>
      <c r="C170" s="278"/>
      <c r="D170" s="278"/>
      <c r="E170" s="278"/>
      <c r="F170" s="278"/>
      <c r="G170" s="279"/>
      <c r="H170" s="280" t="str">
        <f>IF(G170="","",(IF(LEFT(G170,1)=LEFT(#REF!,1),((100-(HLOOKUP(VALUE(LEFT(G170,1)),Pxl!$C$3:$G$6,2,0)))/2+HLOOKUP(VALUE(LEFT(G170,1)),Pxl!$C$3:$G$6,2,0)),(((HLOOKUP(VALUE(LEFT(G170,1)),Pxl!$C$3:$G$6,2,0))+((HLOOKUP(VALUE(LEFT(G170,1)+1),Pxl!$C$3:$G$6,2,0))))/2)))/100*(IF(LEFT(#REF!,1)=LEFT(#REF!,1),(HLOOKUP(VALUE(LEFT(#REF!,1)),Pxl!$C$3:$G$6,4,0))*1.25,((HLOOKUP(VALUE(LEFT(#REF!,1)),Pxl!$C$3:$G$6,4,0))+(HLOOKUP(VALUE(LEFT(#REF!,1)+1),Pxl!$C$3:$G$6,4,0)))/2)))</f>
        <v/>
      </c>
      <c r="I170" s="278"/>
      <c r="J170" s="278"/>
      <c r="K170" s="26"/>
      <c r="L170" s="26"/>
      <c r="M170" s="27"/>
    </row>
    <row r="171" spans="1:13" s="28" customFormat="1" ht="15">
      <c r="A171" s="277"/>
      <c r="B171" s="278"/>
      <c r="C171" s="278"/>
      <c r="D171" s="278"/>
      <c r="E171" s="278"/>
      <c r="F171" s="278"/>
      <c r="G171" s="279"/>
      <c r="H171" s="280" t="str">
        <f>IF(G171="","",(IF(LEFT(G171,1)=LEFT(#REF!,1),((100-(HLOOKUP(VALUE(LEFT(G171,1)),Pxl!$C$3:$G$6,2,0)))/2+HLOOKUP(VALUE(LEFT(G171,1)),Pxl!$C$3:$G$6,2,0)),(((HLOOKUP(VALUE(LEFT(G171,1)),Pxl!$C$3:$G$6,2,0))+((HLOOKUP(VALUE(LEFT(G171,1)+1),Pxl!$C$3:$G$6,2,0))))/2)))/100*(IF(LEFT(#REF!,1)=LEFT(#REF!,1),(HLOOKUP(VALUE(LEFT(#REF!,1)),Pxl!$C$3:$G$6,4,0))*1.25,((HLOOKUP(VALUE(LEFT(#REF!,1)),Pxl!$C$3:$G$6,4,0))+(HLOOKUP(VALUE(LEFT(#REF!,1)+1),Pxl!$C$3:$G$6,4,0)))/2)))</f>
        <v/>
      </c>
      <c r="I171" s="278"/>
      <c r="J171" s="278"/>
      <c r="K171" s="26"/>
      <c r="L171" s="26"/>
      <c r="M171" s="27"/>
    </row>
    <row r="172" spans="1:13" s="28" customFormat="1" ht="15">
      <c r="A172" s="277"/>
      <c r="B172" s="278"/>
      <c r="C172" s="278"/>
      <c r="D172" s="278"/>
      <c r="E172" s="278"/>
      <c r="F172" s="278"/>
      <c r="G172" s="279"/>
      <c r="H172" s="280" t="str">
        <f>IF(G172="","",(IF(LEFT(G172,1)=LEFT(#REF!,1),((100-(HLOOKUP(VALUE(LEFT(G172,1)),Pxl!$C$3:$G$6,2,0)))/2+HLOOKUP(VALUE(LEFT(G172,1)),Pxl!$C$3:$G$6,2,0)),(((HLOOKUP(VALUE(LEFT(G172,1)),Pxl!$C$3:$G$6,2,0))+((HLOOKUP(VALUE(LEFT(G172,1)+1),Pxl!$C$3:$G$6,2,0))))/2)))/100*(IF(LEFT(#REF!,1)=LEFT(#REF!,1),(HLOOKUP(VALUE(LEFT(#REF!,1)),Pxl!$C$3:$G$6,4,0))*1.25,((HLOOKUP(VALUE(LEFT(#REF!,1)),Pxl!$C$3:$G$6,4,0))+(HLOOKUP(VALUE(LEFT(#REF!,1)+1),Pxl!$C$3:$G$6,4,0)))/2)))</f>
        <v/>
      </c>
      <c r="I172" s="278"/>
      <c r="J172" s="278"/>
      <c r="K172" s="26"/>
      <c r="L172" s="26"/>
      <c r="M172" s="27"/>
    </row>
    <row r="173" spans="1:13" s="28" customFormat="1" ht="15">
      <c r="A173" s="277"/>
      <c r="B173" s="278"/>
      <c r="C173" s="278"/>
      <c r="D173" s="278"/>
      <c r="E173" s="278"/>
      <c r="F173" s="278"/>
      <c r="G173" s="279"/>
      <c r="H173" s="280" t="str">
        <f>IF(G173="","",(IF(LEFT(G173,1)=LEFT(#REF!,1),((100-(HLOOKUP(VALUE(LEFT(G173,1)),Pxl!$C$3:$G$6,2,0)))/2+HLOOKUP(VALUE(LEFT(G173,1)),Pxl!$C$3:$G$6,2,0)),(((HLOOKUP(VALUE(LEFT(G173,1)),Pxl!$C$3:$G$6,2,0))+((HLOOKUP(VALUE(LEFT(G173,1)+1),Pxl!$C$3:$G$6,2,0))))/2)))/100*(IF(LEFT(#REF!,1)=LEFT(#REF!,1),(HLOOKUP(VALUE(LEFT(#REF!,1)),Pxl!$C$3:$G$6,4,0))*1.25,((HLOOKUP(VALUE(LEFT(#REF!,1)),Pxl!$C$3:$G$6,4,0))+(HLOOKUP(VALUE(LEFT(#REF!,1)+1),Pxl!$C$3:$G$6,4,0)))/2)))</f>
        <v/>
      </c>
      <c r="I173" s="278"/>
      <c r="J173" s="278"/>
      <c r="K173" s="26"/>
      <c r="L173" s="26"/>
      <c r="M173" s="27"/>
    </row>
    <row r="174" spans="1:13" s="28" customFormat="1" ht="15">
      <c r="A174" s="277"/>
      <c r="B174" s="278"/>
      <c r="C174" s="278"/>
      <c r="D174" s="278"/>
      <c r="E174" s="278"/>
      <c r="F174" s="278"/>
      <c r="G174" s="279"/>
      <c r="H174" s="280" t="str">
        <f>IF(G174="","",(IF(LEFT(G174,1)=LEFT(#REF!,1),((100-(HLOOKUP(VALUE(LEFT(G174,1)),Pxl!$C$3:$G$6,2,0)))/2+HLOOKUP(VALUE(LEFT(G174,1)),Pxl!$C$3:$G$6,2,0)),(((HLOOKUP(VALUE(LEFT(G174,1)),Pxl!$C$3:$G$6,2,0))+((HLOOKUP(VALUE(LEFT(G174,1)+1),Pxl!$C$3:$G$6,2,0))))/2)))/100*(IF(LEFT(#REF!,1)=LEFT(#REF!,1),(HLOOKUP(VALUE(LEFT(#REF!,1)),Pxl!$C$3:$G$6,4,0))*1.25,((HLOOKUP(VALUE(LEFT(#REF!,1)),Pxl!$C$3:$G$6,4,0))+(HLOOKUP(VALUE(LEFT(#REF!,1)+1),Pxl!$C$3:$G$6,4,0)))/2)))</f>
        <v/>
      </c>
      <c r="I174" s="278"/>
      <c r="J174" s="278"/>
      <c r="K174" s="26"/>
      <c r="L174" s="26"/>
      <c r="M174" s="27"/>
    </row>
    <row r="175" spans="1:13" s="28" customFormat="1" ht="15">
      <c r="A175" s="277"/>
      <c r="B175" s="278"/>
      <c r="C175" s="278"/>
      <c r="D175" s="278"/>
      <c r="E175" s="278"/>
      <c r="F175" s="278"/>
      <c r="G175" s="279"/>
      <c r="H175" s="280" t="str">
        <f>IF(G175="","",(IF(LEFT(G175,1)=LEFT(#REF!,1),((100-(HLOOKUP(VALUE(LEFT(G175,1)),Pxl!$C$3:$G$6,2,0)))/2+HLOOKUP(VALUE(LEFT(G175,1)),Pxl!$C$3:$G$6,2,0)),(((HLOOKUP(VALUE(LEFT(G175,1)),Pxl!$C$3:$G$6,2,0))+((HLOOKUP(VALUE(LEFT(G175,1)+1),Pxl!$C$3:$G$6,2,0))))/2)))/100*(IF(LEFT(#REF!,1)=LEFT(#REF!,1),(HLOOKUP(VALUE(LEFT(#REF!,1)),Pxl!$C$3:$G$6,4,0))*1.25,((HLOOKUP(VALUE(LEFT(#REF!,1)),Pxl!$C$3:$G$6,4,0))+(HLOOKUP(VALUE(LEFT(#REF!,1)+1),Pxl!$C$3:$G$6,4,0)))/2)))</f>
        <v/>
      </c>
      <c r="I175" s="278"/>
      <c r="J175" s="278"/>
      <c r="K175" s="26"/>
      <c r="L175" s="26"/>
      <c r="M175" s="27"/>
    </row>
    <row r="176" spans="1:13" s="28" customFormat="1" ht="15">
      <c r="A176" s="277"/>
      <c r="B176" s="278"/>
      <c r="C176" s="278"/>
      <c r="D176" s="278"/>
      <c r="E176" s="278"/>
      <c r="F176" s="278"/>
      <c r="G176" s="279"/>
      <c r="H176" s="280" t="str">
        <f>IF(G176="","",(IF(LEFT(G176,1)=LEFT(#REF!,1),((100-(HLOOKUP(VALUE(LEFT(G176,1)),Pxl!$C$3:$G$6,2,0)))/2+HLOOKUP(VALUE(LEFT(G176,1)),Pxl!$C$3:$G$6,2,0)),(((HLOOKUP(VALUE(LEFT(G176,1)),Pxl!$C$3:$G$6,2,0))+((HLOOKUP(VALUE(LEFT(G176,1)+1),Pxl!$C$3:$G$6,2,0))))/2)))/100*(IF(LEFT(#REF!,1)=LEFT(#REF!,1),(HLOOKUP(VALUE(LEFT(#REF!,1)),Pxl!$C$3:$G$6,4,0))*1.25,((HLOOKUP(VALUE(LEFT(#REF!,1)),Pxl!$C$3:$G$6,4,0))+(HLOOKUP(VALUE(LEFT(#REF!,1)+1),Pxl!$C$3:$G$6,4,0)))/2)))</f>
        <v/>
      </c>
      <c r="I176" s="278"/>
      <c r="J176" s="278"/>
      <c r="K176" s="26"/>
      <c r="L176" s="26"/>
      <c r="M176" s="27"/>
    </row>
    <row r="177" spans="1:13" s="28" customFormat="1" ht="15">
      <c r="A177" s="277"/>
      <c r="B177" s="278"/>
      <c r="C177" s="278"/>
      <c r="D177" s="278"/>
      <c r="E177" s="278"/>
      <c r="F177" s="278"/>
      <c r="G177" s="279"/>
      <c r="H177" s="280" t="str">
        <f>IF(G177="","",(IF(LEFT(G177,1)=LEFT(#REF!,1),((100-(HLOOKUP(VALUE(LEFT(G177,1)),Pxl!$C$3:$G$6,2,0)))/2+HLOOKUP(VALUE(LEFT(G177,1)),Pxl!$C$3:$G$6,2,0)),(((HLOOKUP(VALUE(LEFT(G177,1)),Pxl!$C$3:$G$6,2,0))+((HLOOKUP(VALUE(LEFT(G177,1)+1),Pxl!$C$3:$G$6,2,0))))/2)))/100*(IF(LEFT(#REF!,1)=LEFT(#REF!,1),(HLOOKUP(VALUE(LEFT(#REF!,1)),Pxl!$C$3:$G$6,4,0))*1.25,((HLOOKUP(VALUE(LEFT(#REF!,1)),Pxl!$C$3:$G$6,4,0))+(HLOOKUP(VALUE(LEFT(#REF!,1)+1),Pxl!$C$3:$G$6,4,0)))/2)))</f>
        <v/>
      </c>
      <c r="I177" s="278"/>
      <c r="J177" s="278"/>
      <c r="K177" s="26"/>
      <c r="L177" s="26"/>
      <c r="M177" s="27"/>
    </row>
    <row r="178" spans="1:13" s="28" customFormat="1" ht="15">
      <c r="A178" s="277"/>
      <c r="B178" s="278"/>
      <c r="C178" s="278"/>
      <c r="D178" s="278"/>
      <c r="E178" s="278"/>
      <c r="F178" s="278"/>
      <c r="G178" s="279"/>
      <c r="H178" s="280" t="str">
        <f>IF(G178="","",(IF(LEFT(G178,1)=LEFT(#REF!,1),((100-(HLOOKUP(VALUE(LEFT(G178,1)),Pxl!$C$3:$G$6,2,0)))/2+HLOOKUP(VALUE(LEFT(G178,1)),Pxl!$C$3:$G$6,2,0)),(((HLOOKUP(VALUE(LEFT(G178,1)),Pxl!$C$3:$G$6,2,0))+((HLOOKUP(VALUE(LEFT(G178,1)+1),Pxl!$C$3:$G$6,2,0))))/2)))/100*(IF(LEFT(#REF!,1)=LEFT(#REF!,1),(HLOOKUP(VALUE(LEFT(#REF!,1)),Pxl!$C$3:$G$6,4,0))*1.25,((HLOOKUP(VALUE(LEFT(#REF!,1)),Pxl!$C$3:$G$6,4,0))+(HLOOKUP(VALUE(LEFT(#REF!,1)+1),Pxl!$C$3:$G$6,4,0)))/2)))</f>
        <v/>
      </c>
      <c r="I178" s="278"/>
      <c r="J178" s="278"/>
      <c r="K178" s="26"/>
      <c r="L178" s="26"/>
      <c r="M178" s="27"/>
    </row>
    <row r="179" spans="1:13" s="28" customFormat="1" ht="15">
      <c r="A179" s="277"/>
      <c r="B179" s="278"/>
      <c r="C179" s="278"/>
      <c r="D179" s="278"/>
      <c r="E179" s="278"/>
      <c r="F179" s="278"/>
      <c r="G179" s="279"/>
      <c r="H179" s="280" t="str">
        <f>IF(G179="","",(IF(LEFT(G179,1)=LEFT(#REF!,1),((100-(HLOOKUP(VALUE(LEFT(G179,1)),Pxl!$C$3:$G$6,2,0)))/2+HLOOKUP(VALUE(LEFT(G179,1)),Pxl!$C$3:$G$6,2,0)),(((HLOOKUP(VALUE(LEFT(G179,1)),Pxl!$C$3:$G$6,2,0))+((HLOOKUP(VALUE(LEFT(G179,1)+1),Pxl!$C$3:$G$6,2,0))))/2)))/100*(IF(LEFT(#REF!,1)=LEFT(#REF!,1),(HLOOKUP(VALUE(LEFT(#REF!,1)),Pxl!$C$3:$G$6,4,0))*1.25,((HLOOKUP(VALUE(LEFT(#REF!,1)),Pxl!$C$3:$G$6,4,0))+(HLOOKUP(VALUE(LEFT(#REF!,1)+1),Pxl!$C$3:$G$6,4,0)))/2)))</f>
        <v/>
      </c>
      <c r="I179" s="278"/>
      <c r="J179" s="278"/>
      <c r="K179" s="26"/>
      <c r="L179" s="26"/>
      <c r="M179" s="27"/>
    </row>
    <row r="180" spans="1:13" s="28" customFormat="1" ht="15">
      <c r="A180" s="277"/>
      <c r="B180" s="278"/>
      <c r="C180" s="278"/>
      <c r="D180" s="278"/>
      <c r="E180" s="278"/>
      <c r="F180" s="278"/>
      <c r="G180" s="279"/>
      <c r="H180" s="280" t="str">
        <f>IF(G180="","",(IF(LEFT(G180,1)=LEFT(#REF!,1),((100-(HLOOKUP(VALUE(LEFT(G180,1)),Pxl!$C$3:$G$6,2,0)))/2+HLOOKUP(VALUE(LEFT(G180,1)),Pxl!$C$3:$G$6,2,0)),(((HLOOKUP(VALUE(LEFT(G180,1)),Pxl!$C$3:$G$6,2,0))+((HLOOKUP(VALUE(LEFT(G180,1)+1),Pxl!$C$3:$G$6,2,0))))/2)))/100*(IF(LEFT(#REF!,1)=LEFT(#REF!,1),(HLOOKUP(VALUE(LEFT(#REF!,1)),Pxl!$C$3:$G$6,4,0))*1.25,((HLOOKUP(VALUE(LEFT(#REF!,1)),Pxl!$C$3:$G$6,4,0))+(HLOOKUP(VALUE(LEFT(#REF!,1)+1),Pxl!$C$3:$G$6,4,0)))/2)))</f>
        <v/>
      </c>
      <c r="I180" s="278"/>
      <c r="J180" s="278"/>
      <c r="K180" s="26"/>
      <c r="L180" s="26"/>
      <c r="M180" s="27"/>
    </row>
    <row r="181" spans="1:13" s="28" customFormat="1" ht="15">
      <c r="A181" s="277"/>
      <c r="B181" s="278"/>
      <c r="C181" s="278"/>
      <c r="D181" s="278"/>
      <c r="E181" s="278"/>
      <c r="F181" s="278"/>
      <c r="G181" s="279"/>
      <c r="H181" s="280" t="str">
        <f>IF(G181="","",(IF(LEFT(G181,1)=LEFT(#REF!,1),((100-(HLOOKUP(VALUE(LEFT(G181,1)),Pxl!$C$3:$G$6,2,0)))/2+HLOOKUP(VALUE(LEFT(G181,1)),Pxl!$C$3:$G$6,2,0)),(((HLOOKUP(VALUE(LEFT(G181,1)),Pxl!$C$3:$G$6,2,0))+((HLOOKUP(VALUE(LEFT(G181,1)+1),Pxl!$C$3:$G$6,2,0))))/2)))/100*(IF(LEFT(#REF!,1)=LEFT(#REF!,1),(HLOOKUP(VALUE(LEFT(#REF!,1)),Pxl!$C$3:$G$6,4,0))*1.25,((HLOOKUP(VALUE(LEFT(#REF!,1)),Pxl!$C$3:$G$6,4,0))+(HLOOKUP(VALUE(LEFT(#REF!,1)+1),Pxl!$C$3:$G$6,4,0)))/2)))</f>
        <v/>
      </c>
      <c r="I181" s="278"/>
      <c r="J181" s="278"/>
      <c r="K181" s="26"/>
      <c r="L181" s="26"/>
      <c r="M181" s="27"/>
    </row>
    <row r="182" spans="1:13" s="28" customFormat="1" ht="15">
      <c r="A182" s="277"/>
      <c r="B182" s="278"/>
      <c r="C182" s="278"/>
      <c r="D182" s="278"/>
      <c r="E182" s="278"/>
      <c r="F182" s="278"/>
      <c r="G182" s="279"/>
      <c r="H182" s="280" t="str">
        <f>IF(G182="","",(IF(LEFT(G182,1)=LEFT(#REF!,1),((100-(HLOOKUP(VALUE(LEFT(G182,1)),Pxl!$C$3:$G$6,2,0)))/2+HLOOKUP(VALUE(LEFT(G182,1)),Pxl!$C$3:$G$6,2,0)),(((HLOOKUP(VALUE(LEFT(G182,1)),Pxl!$C$3:$G$6,2,0))+((HLOOKUP(VALUE(LEFT(G182,1)+1),Pxl!$C$3:$G$6,2,0))))/2)))/100*(IF(LEFT(#REF!,1)=LEFT(#REF!,1),(HLOOKUP(VALUE(LEFT(#REF!,1)),Pxl!$C$3:$G$6,4,0))*1.25,((HLOOKUP(VALUE(LEFT(#REF!,1)),Pxl!$C$3:$G$6,4,0))+(HLOOKUP(VALUE(LEFT(#REF!,1)+1),Pxl!$C$3:$G$6,4,0)))/2)))</f>
        <v/>
      </c>
      <c r="I182" s="278"/>
      <c r="J182" s="278"/>
      <c r="K182" s="26"/>
      <c r="L182" s="26"/>
      <c r="M182" s="27"/>
    </row>
    <row r="183" spans="1:13" s="28" customFormat="1" ht="15">
      <c r="A183" s="277"/>
      <c r="B183" s="278"/>
      <c r="C183" s="278"/>
      <c r="D183" s="278"/>
      <c r="E183" s="278"/>
      <c r="F183" s="278"/>
      <c r="G183" s="279"/>
      <c r="H183" s="280" t="str">
        <f>IF(G183="","",(IF(LEFT(G183,1)=LEFT(#REF!,1),((100-(HLOOKUP(VALUE(LEFT(G183,1)),Pxl!$C$3:$G$6,2,0)))/2+HLOOKUP(VALUE(LEFT(G183,1)),Pxl!$C$3:$G$6,2,0)),(((HLOOKUP(VALUE(LEFT(G183,1)),Pxl!$C$3:$G$6,2,0))+((HLOOKUP(VALUE(LEFT(G183,1)+1),Pxl!$C$3:$G$6,2,0))))/2)))/100*(IF(LEFT(#REF!,1)=LEFT(#REF!,1),(HLOOKUP(VALUE(LEFT(#REF!,1)),Pxl!$C$3:$G$6,4,0))*1.25,((HLOOKUP(VALUE(LEFT(#REF!,1)),Pxl!$C$3:$G$6,4,0))+(HLOOKUP(VALUE(LEFT(#REF!,1)+1),Pxl!$C$3:$G$6,4,0)))/2)))</f>
        <v/>
      </c>
      <c r="I183" s="278"/>
      <c r="J183" s="278"/>
      <c r="K183" s="26"/>
      <c r="L183" s="26"/>
      <c r="M183" s="27"/>
    </row>
    <row r="184" spans="1:13" s="28" customFormat="1" ht="15">
      <c r="A184" s="277"/>
      <c r="B184" s="278"/>
      <c r="C184" s="278"/>
      <c r="D184" s="278"/>
      <c r="E184" s="278"/>
      <c r="F184" s="278"/>
      <c r="G184" s="279"/>
      <c r="H184" s="280" t="str">
        <f>IF(G184="","",(IF(LEFT(G184,1)=LEFT(#REF!,1),((100-(HLOOKUP(VALUE(LEFT(G184,1)),Pxl!$C$3:$G$6,2,0)))/2+HLOOKUP(VALUE(LEFT(G184,1)),Pxl!$C$3:$G$6,2,0)),(((HLOOKUP(VALUE(LEFT(G184,1)),Pxl!$C$3:$G$6,2,0))+((HLOOKUP(VALUE(LEFT(G184,1)+1),Pxl!$C$3:$G$6,2,0))))/2)))/100*(IF(LEFT(#REF!,1)=LEFT(#REF!,1),(HLOOKUP(VALUE(LEFT(#REF!,1)),Pxl!$C$3:$G$6,4,0))*1.25,((HLOOKUP(VALUE(LEFT(#REF!,1)),Pxl!$C$3:$G$6,4,0))+(HLOOKUP(VALUE(LEFT(#REF!,1)+1),Pxl!$C$3:$G$6,4,0)))/2)))</f>
        <v/>
      </c>
      <c r="I184" s="278"/>
      <c r="J184" s="278"/>
      <c r="K184" s="26"/>
      <c r="L184" s="26"/>
      <c r="M184" s="27"/>
    </row>
    <row r="185" spans="1:13" s="28" customFormat="1" ht="15">
      <c r="A185" s="277"/>
      <c r="B185" s="278"/>
      <c r="C185" s="278"/>
      <c r="D185" s="278"/>
      <c r="E185" s="278"/>
      <c r="F185" s="278"/>
      <c r="G185" s="279"/>
      <c r="H185" s="280" t="str">
        <f>IF(G185="","",(IF(LEFT(G185,1)=LEFT(#REF!,1),((100-(HLOOKUP(VALUE(LEFT(G185,1)),Pxl!$C$3:$G$6,2,0)))/2+HLOOKUP(VALUE(LEFT(G185,1)),Pxl!$C$3:$G$6,2,0)),(((HLOOKUP(VALUE(LEFT(G185,1)),Pxl!$C$3:$G$6,2,0))+((HLOOKUP(VALUE(LEFT(G185,1)+1),Pxl!$C$3:$G$6,2,0))))/2)))/100*(IF(LEFT(#REF!,1)=LEFT(#REF!,1),(HLOOKUP(VALUE(LEFT(#REF!,1)),Pxl!$C$3:$G$6,4,0))*1.25,((HLOOKUP(VALUE(LEFT(#REF!,1)),Pxl!$C$3:$G$6,4,0))+(HLOOKUP(VALUE(LEFT(#REF!,1)+1),Pxl!$C$3:$G$6,4,0)))/2)))</f>
        <v/>
      </c>
      <c r="I185" s="278"/>
      <c r="J185" s="278"/>
      <c r="K185" s="26"/>
      <c r="L185" s="26"/>
      <c r="M185" s="27"/>
    </row>
    <row r="186" spans="1:13" s="28" customFormat="1" ht="15">
      <c r="A186" s="277"/>
      <c r="B186" s="278"/>
      <c r="C186" s="278"/>
      <c r="D186" s="278"/>
      <c r="E186" s="278"/>
      <c r="F186" s="278"/>
      <c r="G186" s="279"/>
      <c r="H186" s="280" t="str">
        <f>IF(G186="","",(IF(LEFT(G186,1)=LEFT(#REF!,1),((100-(HLOOKUP(VALUE(LEFT(G186,1)),Pxl!$C$3:$G$6,2,0)))/2+HLOOKUP(VALUE(LEFT(G186,1)),Pxl!$C$3:$G$6,2,0)),(((HLOOKUP(VALUE(LEFT(G186,1)),Pxl!$C$3:$G$6,2,0))+((HLOOKUP(VALUE(LEFT(G186,1)+1),Pxl!$C$3:$G$6,2,0))))/2)))/100*(IF(LEFT(#REF!,1)=LEFT(#REF!,1),(HLOOKUP(VALUE(LEFT(#REF!,1)),Pxl!$C$3:$G$6,4,0))*1.25,((HLOOKUP(VALUE(LEFT(#REF!,1)),Pxl!$C$3:$G$6,4,0))+(HLOOKUP(VALUE(LEFT(#REF!,1)+1),Pxl!$C$3:$G$6,4,0)))/2)))</f>
        <v/>
      </c>
      <c r="I186" s="278"/>
      <c r="J186" s="278"/>
      <c r="K186" s="26"/>
      <c r="L186" s="26"/>
      <c r="M186" s="27"/>
    </row>
    <row r="187" spans="1:13" s="28" customFormat="1" ht="15">
      <c r="A187" s="277"/>
      <c r="B187" s="278"/>
      <c r="C187" s="278"/>
      <c r="D187" s="278"/>
      <c r="E187" s="278"/>
      <c r="F187" s="278"/>
      <c r="G187" s="279"/>
      <c r="H187" s="280" t="str">
        <f>IF(G187="","",(IF(LEFT(G187,1)=LEFT(#REF!,1),((100-(HLOOKUP(VALUE(LEFT(G187,1)),Pxl!$C$3:$G$6,2,0)))/2+HLOOKUP(VALUE(LEFT(G187,1)),Pxl!$C$3:$G$6,2,0)),(((HLOOKUP(VALUE(LEFT(G187,1)),Pxl!$C$3:$G$6,2,0))+((HLOOKUP(VALUE(LEFT(G187,1)+1),Pxl!$C$3:$G$6,2,0))))/2)))/100*(IF(LEFT(#REF!,1)=LEFT(#REF!,1),(HLOOKUP(VALUE(LEFT(#REF!,1)),Pxl!$C$3:$G$6,4,0))*1.25,((HLOOKUP(VALUE(LEFT(#REF!,1)),Pxl!$C$3:$G$6,4,0))+(HLOOKUP(VALUE(LEFT(#REF!,1)+1),Pxl!$C$3:$G$6,4,0)))/2)))</f>
        <v/>
      </c>
      <c r="I187" s="278"/>
      <c r="J187" s="278"/>
      <c r="K187" s="26"/>
      <c r="L187" s="26"/>
      <c r="M187" s="27"/>
    </row>
    <row r="188" spans="1:13" s="28" customFormat="1" ht="15">
      <c r="A188" s="277"/>
      <c r="B188" s="278"/>
      <c r="C188" s="278"/>
      <c r="D188" s="278"/>
      <c r="E188" s="278"/>
      <c r="F188" s="278"/>
      <c r="G188" s="279"/>
      <c r="H188" s="280" t="str">
        <f>IF(G188="","",(IF(LEFT(G188,1)=LEFT(#REF!,1),((100-(HLOOKUP(VALUE(LEFT(G188,1)),Pxl!$C$3:$G$6,2,0)))/2+HLOOKUP(VALUE(LEFT(G188,1)),Pxl!$C$3:$G$6,2,0)),(((HLOOKUP(VALUE(LEFT(G188,1)),Pxl!$C$3:$G$6,2,0))+((HLOOKUP(VALUE(LEFT(G188,1)+1),Pxl!$C$3:$G$6,2,0))))/2)))/100*(IF(LEFT(#REF!,1)=LEFT(#REF!,1),(HLOOKUP(VALUE(LEFT(#REF!,1)),Pxl!$C$3:$G$6,4,0))*1.25,((HLOOKUP(VALUE(LEFT(#REF!,1)),Pxl!$C$3:$G$6,4,0))+(HLOOKUP(VALUE(LEFT(#REF!,1)+1),Pxl!$C$3:$G$6,4,0)))/2)))</f>
        <v/>
      </c>
      <c r="I188" s="278"/>
      <c r="J188" s="278"/>
      <c r="K188" s="26"/>
      <c r="L188" s="26"/>
      <c r="M188" s="27"/>
    </row>
    <row r="189" spans="1:13" s="28" customFormat="1" ht="15">
      <c r="A189" s="277"/>
      <c r="B189" s="278"/>
      <c r="C189" s="278"/>
      <c r="D189" s="278"/>
      <c r="E189" s="278"/>
      <c r="F189" s="278"/>
      <c r="G189" s="279"/>
      <c r="H189" s="280" t="str">
        <f>IF(G189="","",(IF(LEFT(G189,1)=LEFT(#REF!,1),((100-(HLOOKUP(VALUE(LEFT(G189,1)),Pxl!$C$3:$G$6,2,0)))/2+HLOOKUP(VALUE(LEFT(G189,1)),Pxl!$C$3:$G$6,2,0)),(((HLOOKUP(VALUE(LEFT(G189,1)),Pxl!$C$3:$G$6,2,0))+((HLOOKUP(VALUE(LEFT(G189,1)+1),Pxl!$C$3:$G$6,2,0))))/2)))/100*(IF(LEFT(#REF!,1)=LEFT(#REF!,1),(HLOOKUP(VALUE(LEFT(#REF!,1)),Pxl!$C$3:$G$6,4,0))*1.25,((HLOOKUP(VALUE(LEFT(#REF!,1)),Pxl!$C$3:$G$6,4,0))+(HLOOKUP(VALUE(LEFT(#REF!,1)+1),Pxl!$C$3:$G$6,4,0)))/2)))</f>
        <v/>
      </c>
      <c r="I189" s="278"/>
      <c r="J189" s="278"/>
      <c r="K189" s="26"/>
      <c r="L189" s="26"/>
      <c r="M189" s="27"/>
    </row>
    <row r="190" spans="1:13" s="28" customFormat="1" ht="15">
      <c r="A190" s="277"/>
      <c r="B190" s="278"/>
      <c r="C190" s="278"/>
      <c r="D190" s="278"/>
      <c r="E190" s="278"/>
      <c r="F190" s="278"/>
      <c r="G190" s="279"/>
      <c r="H190" s="280" t="str">
        <f>IF(G190="","",(IF(LEFT(G190,1)=LEFT(#REF!,1),((100-(HLOOKUP(VALUE(LEFT(G190,1)),Pxl!$C$3:$G$6,2,0)))/2+HLOOKUP(VALUE(LEFT(G190,1)),Pxl!$C$3:$G$6,2,0)),(((HLOOKUP(VALUE(LEFT(G190,1)),Pxl!$C$3:$G$6,2,0))+((HLOOKUP(VALUE(LEFT(G190,1)+1),Pxl!$C$3:$G$6,2,0))))/2)))/100*(IF(LEFT(#REF!,1)=LEFT(#REF!,1),(HLOOKUP(VALUE(LEFT(#REF!,1)),Pxl!$C$3:$G$6,4,0))*1.25,((HLOOKUP(VALUE(LEFT(#REF!,1)),Pxl!$C$3:$G$6,4,0))+(HLOOKUP(VALUE(LEFT(#REF!,1)+1),Pxl!$C$3:$G$6,4,0)))/2)))</f>
        <v/>
      </c>
      <c r="I190" s="278"/>
      <c r="J190" s="278"/>
      <c r="K190" s="26"/>
      <c r="L190" s="26"/>
      <c r="M190" s="27"/>
    </row>
    <row r="191" spans="1:13" s="28" customFormat="1" ht="15">
      <c r="A191" s="277"/>
      <c r="B191" s="278"/>
      <c r="C191" s="278"/>
      <c r="D191" s="278"/>
      <c r="E191" s="278"/>
      <c r="F191" s="278"/>
      <c r="G191" s="279"/>
      <c r="H191" s="280" t="str">
        <f>IF(G191="","",(IF(LEFT(G191,1)=LEFT(#REF!,1),((100-(HLOOKUP(VALUE(LEFT(G191,1)),Pxl!$C$3:$G$6,2,0)))/2+HLOOKUP(VALUE(LEFT(G191,1)),Pxl!$C$3:$G$6,2,0)),(((HLOOKUP(VALUE(LEFT(G191,1)),Pxl!$C$3:$G$6,2,0))+((HLOOKUP(VALUE(LEFT(G191,1)+1),Pxl!$C$3:$G$6,2,0))))/2)))/100*(IF(LEFT(#REF!,1)=LEFT(#REF!,1),(HLOOKUP(VALUE(LEFT(#REF!,1)),Pxl!$C$3:$G$6,4,0))*1.25,((HLOOKUP(VALUE(LEFT(#REF!,1)),Pxl!$C$3:$G$6,4,0))+(HLOOKUP(VALUE(LEFT(#REF!,1)+1),Pxl!$C$3:$G$6,4,0)))/2)))</f>
        <v/>
      </c>
      <c r="I191" s="278"/>
      <c r="J191" s="278"/>
      <c r="K191" s="26"/>
      <c r="L191" s="26"/>
      <c r="M191" s="27"/>
    </row>
    <row r="192" spans="1:13" s="28" customFormat="1" ht="15">
      <c r="A192" s="277"/>
      <c r="B192" s="278"/>
      <c r="C192" s="278"/>
      <c r="D192" s="278"/>
      <c r="E192" s="278"/>
      <c r="F192" s="278"/>
      <c r="G192" s="279"/>
      <c r="H192" s="280" t="str">
        <f>IF(G192="","",(IF(LEFT(G192,1)=LEFT(#REF!,1),((100-(HLOOKUP(VALUE(LEFT(G192,1)),Pxl!$C$3:$G$6,2,0)))/2+HLOOKUP(VALUE(LEFT(G192,1)),Pxl!$C$3:$G$6,2,0)),(((HLOOKUP(VALUE(LEFT(G192,1)),Pxl!$C$3:$G$6,2,0))+((HLOOKUP(VALUE(LEFT(G192,1)+1),Pxl!$C$3:$G$6,2,0))))/2)))/100*(IF(LEFT(#REF!,1)=LEFT(#REF!,1),(HLOOKUP(VALUE(LEFT(#REF!,1)),Pxl!$C$3:$G$6,4,0))*1.25,((HLOOKUP(VALUE(LEFT(#REF!,1)),Pxl!$C$3:$G$6,4,0))+(HLOOKUP(VALUE(LEFT(#REF!,1)+1),Pxl!$C$3:$G$6,4,0)))/2)))</f>
        <v/>
      </c>
      <c r="I192" s="278"/>
      <c r="J192" s="278"/>
      <c r="K192" s="26"/>
      <c r="L192" s="26"/>
      <c r="M192" s="27"/>
    </row>
    <row r="193" spans="1:13" s="28" customFormat="1" ht="15">
      <c r="A193" s="277"/>
      <c r="B193" s="278"/>
      <c r="C193" s="278"/>
      <c r="D193" s="278"/>
      <c r="E193" s="278"/>
      <c r="F193" s="278"/>
      <c r="G193" s="279"/>
      <c r="H193" s="280" t="str">
        <f>IF(G193="","",(IF(LEFT(G193,1)=LEFT(#REF!,1),((100-(HLOOKUP(VALUE(LEFT(G193,1)),Pxl!$C$3:$G$6,2,0)))/2+HLOOKUP(VALUE(LEFT(G193,1)),Pxl!$C$3:$G$6,2,0)),(((HLOOKUP(VALUE(LEFT(G193,1)),Pxl!$C$3:$G$6,2,0))+((HLOOKUP(VALUE(LEFT(G193,1)+1),Pxl!$C$3:$G$6,2,0))))/2)))/100*(IF(LEFT(#REF!,1)=LEFT(#REF!,1),(HLOOKUP(VALUE(LEFT(#REF!,1)),Pxl!$C$3:$G$6,4,0))*1.25,((HLOOKUP(VALUE(LEFT(#REF!,1)),Pxl!$C$3:$G$6,4,0))+(HLOOKUP(VALUE(LEFT(#REF!,1)+1),Pxl!$C$3:$G$6,4,0)))/2)))</f>
        <v/>
      </c>
      <c r="I193" s="278"/>
      <c r="J193" s="278"/>
      <c r="K193" s="26"/>
      <c r="L193" s="26"/>
      <c r="M193" s="27"/>
    </row>
    <row r="194" spans="1:13" s="28" customFormat="1" ht="15">
      <c r="A194" s="277"/>
      <c r="B194" s="278"/>
      <c r="C194" s="278"/>
      <c r="D194" s="278"/>
      <c r="E194" s="278"/>
      <c r="F194" s="278"/>
      <c r="G194" s="279"/>
      <c r="H194" s="280" t="str">
        <f>IF(G194="","",(IF(LEFT(G194,1)=LEFT(#REF!,1),((100-(HLOOKUP(VALUE(LEFT(G194,1)),Pxl!$C$3:$G$6,2,0)))/2+HLOOKUP(VALUE(LEFT(G194,1)),Pxl!$C$3:$G$6,2,0)),(((HLOOKUP(VALUE(LEFT(G194,1)),Pxl!$C$3:$G$6,2,0))+((HLOOKUP(VALUE(LEFT(G194,1)+1),Pxl!$C$3:$G$6,2,0))))/2)))/100*(IF(LEFT(#REF!,1)=LEFT(#REF!,1),(HLOOKUP(VALUE(LEFT(#REF!,1)),Pxl!$C$3:$G$6,4,0))*1.25,((HLOOKUP(VALUE(LEFT(#REF!,1)),Pxl!$C$3:$G$6,4,0))+(HLOOKUP(VALUE(LEFT(#REF!,1)+1),Pxl!$C$3:$G$6,4,0)))/2)))</f>
        <v/>
      </c>
      <c r="I194" s="278"/>
      <c r="J194" s="278"/>
      <c r="K194" s="26"/>
      <c r="L194" s="26"/>
      <c r="M194" s="27"/>
    </row>
    <row r="195" spans="1:13" s="28" customFormat="1" ht="15">
      <c r="A195" s="277"/>
      <c r="B195" s="278"/>
      <c r="C195" s="278"/>
      <c r="D195" s="278"/>
      <c r="E195" s="278"/>
      <c r="F195" s="278"/>
      <c r="G195" s="279"/>
      <c r="H195" s="280" t="str">
        <f>IF(G195="","",(IF(LEFT(G195,1)=LEFT(#REF!,1),((100-(HLOOKUP(VALUE(LEFT(G195,1)),Pxl!$C$3:$G$6,2,0)))/2+HLOOKUP(VALUE(LEFT(G195,1)),Pxl!$C$3:$G$6,2,0)),(((HLOOKUP(VALUE(LEFT(G195,1)),Pxl!$C$3:$G$6,2,0))+((HLOOKUP(VALUE(LEFT(G195,1)+1),Pxl!$C$3:$G$6,2,0))))/2)))/100*(IF(LEFT(#REF!,1)=LEFT(#REF!,1),(HLOOKUP(VALUE(LEFT(#REF!,1)),Pxl!$C$3:$G$6,4,0))*1.25,((HLOOKUP(VALUE(LEFT(#REF!,1)),Pxl!$C$3:$G$6,4,0))+(HLOOKUP(VALUE(LEFT(#REF!,1)+1),Pxl!$C$3:$G$6,4,0)))/2)))</f>
        <v/>
      </c>
      <c r="I195" s="278"/>
      <c r="J195" s="278"/>
      <c r="K195" s="26"/>
      <c r="L195" s="26"/>
      <c r="M195" s="27"/>
    </row>
    <row r="196" spans="1:13" s="28" customFormat="1" ht="15">
      <c r="A196" s="277"/>
      <c r="B196" s="278"/>
      <c r="C196" s="278"/>
      <c r="D196" s="278"/>
      <c r="E196" s="278"/>
      <c r="F196" s="278"/>
      <c r="G196" s="279"/>
      <c r="H196" s="280" t="str">
        <f>IF(G196="","",(IF(LEFT(G196,1)=LEFT(#REF!,1),((100-(HLOOKUP(VALUE(LEFT(G196,1)),Pxl!$C$3:$G$6,2,0)))/2+HLOOKUP(VALUE(LEFT(G196,1)),Pxl!$C$3:$G$6,2,0)),(((HLOOKUP(VALUE(LEFT(G196,1)),Pxl!$C$3:$G$6,2,0))+((HLOOKUP(VALUE(LEFT(G196,1)+1),Pxl!$C$3:$G$6,2,0))))/2)))/100*(IF(LEFT(#REF!,1)=LEFT(#REF!,1),(HLOOKUP(VALUE(LEFT(#REF!,1)),Pxl!$C$3:$G$6,4,0))*1.25,((HLOOKUP(VALUE(LEFT(#REF!,1)),Pxl!$C$3:$G$6,4,0))+(HLOOKUP(VALUE(LEFT(#REF!,1)+1),Pxl!$C$3:$G$6,4,0)))/2)))</f>
        <v/>
      </c>
      <c r="I196" s="278"/>
      <c r="J196" s="278"/>
      <c r="K196" s="26"/>
      <c r="L196" s="26"/>
      <c r="M196" s="27"/>
    </row>
    <row r="197" spans="1:13" s="28" customFormat="1" ht="15">
      <c r="A197" s="277"/>
      <c r="B197" s="278"/>
      <c r="C197" s="278"/>
      <c r="D197" s="278"/>
      <c r="E197" s="278"/>
      <c r="F197" s="278"/>
      <c r="G197" s="279"/>
      <c r="H197" s="280" t="str">
        <f>IF(G197="","",(IF(LEFT(G197,1)=LEFT(#REF!,1),((100-(HLOOKUP(VALUE(LEFT(G197,1)),Pxl!$C$3:$G$6,2,0)))/2+HLOOKUP(VALUE(LEFT(G197,1)),Pxl!$C$3:$G$6,2,0)),(((HLOOKUP(VALUE(LEFT(G197,1)),Pxl!$C$3:$G$6,2,0))+((HLOOKUP(VALUE(LEFT(G197,1)+1),Pxl!$C$3:$G$6,2,0))))/2)))/100*(IF(LEFT(#REF!,1)=LEFT(#REF!,1),(HLOOKUP(VALUE(LEFT(#REF!,1)),Pxl!$C$3:$G$6,4,0))*1.25,((HLOOKUP(VALUE(LEFT(#REF!,1)),Pxl!$C$3:$G$6,4,0))+(HLOOKUP(VALUE(LEFT(#REF!,1)+1),Pxl!$C$3:$G$6,4,0)))/2)))</f>
        <v/>
      </c>
      <c r="I197" s="278"/>
      <c r="J197" s="278"/>
      <c r="K197" s="26"/>
      <c r="L197" s="26"/>
      <c r="M197" s="27"/>
    </row>
    <row r="198" spans="1:13" s="28" customFormat="1" ht="15">
      <c r="A198" s="277"/>
      <c r="B198" s="278"/>
      <c r="C198" s="278"/>
      <c r="D198" s="278"/>
      <c r="E198" s="278"/>
      <c r="F198" s="278"/>
      <c r="G198" s="279"/>
      <c r="H198" s="280" t="str">
        <f>IF(G198="","",(IF(LEFT(G198,1)=LEFT(#REF!,1),((100-(HLOOKUP(VALUE(LEFT(G198,1)),Pxl!$C$3:$G$6,2,0)))/2+HLOOKUP(VALUE(LEFT(G198,1)),Pxl!$C$3:$G$6,2,0)),(((HLOOKUP(VALUE(LEFT(G198,1)),Pxl!$C$3:$G$6,2,0))+((HLOOKUP(VALUE(LEFT(G198,1)+1),Pxl!$C$3:$G$6,2,0))))/2)))/100*(IF(LEFT(#REF!,1)=LEFT(#REF!,1),(HLOOKUP(VALUE(LEFT(#REF!,1)),Pxl!$C$3:$G$6,4,0))*1.25,((HLOOKUP(VALUE(LEFT(#REF!,1)),Pxl!$C$3:$G$6,4,0))+(HLOOKUP(VALUE(LEFT(#REF!,1)+1),Pxl!$C$3:$G$6,4,0)))/2)))</f>
        <v/>
      </c>
      <c r="I198" s="278"/>
      <c r="J198" s="278"/>
      <c r="K198" s="26"/>
      <c r="L198" s="26"/>
      <c r="M198" s="27"/>
    </row>
    <row r="199" spans="1:13" s="28" customFormat="1" ht="15">
      <c r="A199" s="277"/>
      <c r="B199" s="278"/>
      <c r="C199" s="278"/>
      <c r="D199" s="278"/>
      <c r="E199" s="278"/>
      <c r="F199" s="278"/>
      <c r="G199" s="279"/>
      <c r="H199" s="280" t="str">
        <f>IF(G199="","",(IF(LEFT(G199,1)=LEFT(#REF!,1),((100-(HLOOKUP(VALUE(LEFT(G199,1)),Pxl!$C$3:$G$6,2,0)))/2+HLOOKUP(VALUE(LEFT(G199,1)),Pxl!$C$3:$G$6,2,0)),(((HLOOKUP(VALUE(LEFT(G199,1)),Pxl!$C$3:$G$6,2,0))+((HLOOKUP(VALUE(LEFT(G199,1)+1),Pxl!$C$3:$G$6,2,0))))/2)))/100*(IF(LEFT(#REF!,1)=LEFT(#REF!,1),(HLOOKUP(VALUE(LEFT(#REF!,1)),Pxl!$C$3:$G$6,4,0))*1.25,((HLOOKUP(VALUE(LEFT(#REF!,1)),Pxl!$C$3:$G$6,4,0))+(HLOOKUP(VALUE(LEFT(#REF!,1)+1),Pxl!$C$3:$G$6,4,0)))/2)))</f>
        <v/>
      </c>
      <c r="I199" s="278"/>
      <c r="J199" s="278"/>
      <c r="K199" s="26"/>
      <c r="L199" s="26"/>
      <c r="M199" s="27"/>
    </row>
    <row r="200" spans="1:13" s="28" customFormat="1" ht="15">
      <c r="A200" s="277"/>
      <c r="B200" s="278"/>
      <c r="C200" s="278"/>
      <c r="D200" s="278"/>
      <c r="E200" s="278"/>
      <c r="F200" s="278"/>
      <c r="G200" s="279"/>
      <c r="H200" s="280" t="str">
        <f>IF(G200="","",(IF(LEFT(G200,1)=LEFT(#REF!,1),((100-(HLOOKUP(VALUE(LEFT(G200,1)),Pxl!$C$3:$G$6,2,0)))/2+HLOOKUP(VALUE(LEFT(G200,1)),Pxl!$C$3:$G$6,2,0)),(((HLOOKUP(VALUE(LEFT(G200,1)),Pxl!$C$3:$G$6,2,0))+((HLOOKUP(VALUE(LEFT(G200,1)+1),Pxl!$C$3:$G$6,2,0))))/2)))/100*(IF(LEFT(#REF!,1)=LEFT(#REF!,1),(HLOOKUP(VALUE(LEFT(#REF!,1)),Pxl!$C$3:$G$6,4,0))*1.25,((HLOOKUP(VALUE(LEFT(#REF!,1)),Pxl!$C$3:$G$6,4,0))+(HLOOKUP(VALUE(LEFT(#REF!,1)+1),Pxl!$C$3:$G$6,4,0)))/2)))</f>
        <v/>
      </c>
      <c r="I200" s="278"/>
      <c r="J200" s="278"/>
      <c r="K200" s="26"/>
      <c r="L200" s="26"/>
      <c r="M200" s="27"/>
    </row>
    <row r="201" spans="1:13" s="28" customFormat="1" ht="15">
      <c r="A201" s="277"/>
      <c r="B201" s="278"/>
      <c r="C201" s="278"/>
      <c r="D201" s="278"/>
      <c r="E201" s="278"/>
      <c r="F201" s="278"/>
      <c r="G201" s="279"/>
      <c r="H201" s="280" t="str">
        <f>IF(G201="","",(IF(LEFT(G201,1)=LEFT(#REF!,1),((100-(HLOOKUP(VALUE(LEFT(G201,1)),Pxl!$C$3:$G$6,2,0)))/2+HLOOKUP(VALUE(LEFT(G201,1)),Pxl!$C$3:$G$6,2,0)),(((HLOOKUP(VALUE(LEFT(G201,1)),Pxl!$C$3:$G$6,2,0))+((HLOOKUP(VALUE(LEFT(G201,1)+1),Pxl!$C$3:$G$6,2,0))))/2)))/100*(IF(LEFT(#REF!,1)=LEFT(#REF!,1),(HLOOKUP(VALUE(LEFT(#REF!,1)),Pxl!$C$3:$G$6,4,0))*1.25,((HLOOKUP(VALUE(LEFT(#REF!,1)),Pxl!$C$3:$G$6,4,0))+(HLOOKUP(VALUE(LEFT(#REF!,1)+1),Pxl!$C$3:$G$6,4,0)))/2)))</f>
        <v/>
      </c>
      <c r="I201" s="278"/>
      <c r="J201" s="278"/>
      <c r="K201" s="26"/>
      <c r="L201" s="26"/>
      <c r="M201" s="27"/>
    </row>
    <row r="202" spans="1:13" s="28" customFormat="1" ht="15">
      <c r="A202" s="277"/>
      <c r="B202" s="278"/>
      <c r="C202" s="278"/>
      <c r="D202" s="278"/>
      <c r="E202" s="278"/>
      <c r="F202" s="278"/>
      <c r="G202" s="279"/>
      <c r="H202" s="280" t="str">
        <f>IF(G202="","",(IF(LEFT(G202,1)=LEFT(#REF!,1),((100-(HLOOKUP(VALUE(LEFT(G202,1)),Pxl!$C$3:$G$6,2,0)))/2+HLOOKUP(VALUE(LEFT(G202,1)),Pxl!$C$3:$G$6,2,0)),(((HLOOKUP(VALUE(LEFT(G202,1)),Pxl!$C$3:$G$6,2,0))+((HLOOKUP(VALUE(LEFT(G202,1)+1),Pxl!$C$3:$G$6,2,0))))/2)))/100*(IF(LEFT(#REF!,1)=LEFT(#REF!,1),(HLOOKUP(VALUE(LEFT(#REF!,1)),Pxl!$C$3:$G$6,4,0))*1.25,((HLOOKUP(VALUE(LEFT(#REF!,1)),Pxl!$C$3:$G$6,4,0))+(HLOOKUP(VALUE(LEFT(#REF!,1)+1),Pxl!$C$3:$G$6,4,0)))/2)))</f>
        <v/>
      </c>
      <c r="I202" s="278"/>
      <c r="J202" s="278"/>
      <c r="K202" s="26"/>
      <c r="L202" s="26"/>
      <c r="M202" s="27"/>
    </row>
    <row r="203" spans="1:13" s="28" customFormat="1" ht="15">
      <c r="A203" s="277"/>
      <c r="B203" s="278"/>
      <c r="C203" s="278"/>
      <c r="D203" s="278"/>
      <c r="E203" s="278"/>
      <c r="F203" s="278"/>
      <c r="G203" s="279"/>
      <c r="H203" s="280" t="str">
        <f>IF(G203="","",(IF(LEFT(G203,1)=LEFT(#REF!,1),((100-(HLOOKUP(VALUE(LEFT(G203,1)),Pxl!$C$3:$G$6,2,0)))/2+HLOOKUP(VALUE(LEFT(G203,1)),Pxl!$C$3:$G$6,2,0)),(((HLOOKUP(VALUE(LEFT(G203,1)),Pxl!$C$3:$G$6,2,0))+((HLOOKUP(VALUE(LEFT(G203,1)+1),Pxl!$C$3:$G$6,2,0))))/2)))/100*(IF(LEFT(#REF!,1)=LEFT(#REF!,1),(HLOOKUP(VALUE(LEFT(#REF!,1)),Pxl!$C$3:$G$6,4,0))*1.25,((HLOOKUP(VALUE(LEFT(#REF!,1)),Pxl!$C$3:$G$6,4,0))+(HLOOKUP(VALUE(LEFT(#REF!,1)+1),Pxl!$C$3:$G$6,4,0)))/2)))</f>
        <v/>
      </c>
      <c r="I203" s="278"/>
      <c r="J203" s="278"/>
      <c r="K203" s="26"/>
      <c r="L203" s="26"/>
      <c r="M203" s="27"/>
    </row>
    <row r="204" spans="1:13" s="28" customFormat="1" ht="15">
      <c r="A204" s="277"/>
      <c r="B204" s="278"/>
      <c r="C204" s="278"/>
      <c r="D204" s="278"/>
      <c r="E204" s="278"/>
      <c r="F204" s="278"/>
      <c r="G204" s="279"/>
      <c r="H204" s="280" t="str">
        <f>IF(G204="","",(IF(LEFT(G204,1)=LEFT(#REF!,1),((100-(HLOOKUP(VALUE(LEFT(G204,1)),Pxl!$C$3:$G$6,2,0)))/2+HLOOKUP(VALUE(LEFT(G204,1)),Pxl!$C$3:$G$6,2,0)),(((HLOOKUP(VALUE(LEFT(G204,1)),Pxl!$C$3:$G$6,2,0))+((HLOOKUP(VALUE(LEFT(G204,1)+1),Pxl!$C$3:$G$6,2,0))))/2)))/100*(IF(LEFT(#REF!,1)=LEFT(#REF!,1),(HLOOKUP(VALUE(LEFT(#REF!,1)),Pxl!$C$3:$G$6,4,0))*1.25,((HLOOKUP(VALUE(LEFT(#REF!,1)),Pxl!$C$3:$G$6,4,0))+(HLOOKUP(VALUE(LEFT(#REF!,1)+1),Pxl!$C$3:$G$6,4,0)))/2)))</f>
        <v/>
      </c>
      <c r="I204" s="278"/>
      <c r="J204" s="278"/>
      <c r="K204" s="26"/>
      <c r="L204" s="26"/>
      <c r="M204" s="27"/>
    </row>
    <row r="205" spans="1:13" s="28" customFormat="1" ht="15">
      <c r="A205" s="277"/>
      <c r="B205" s="278"/>
      <c r="C205" s="278"/>
      <c r="D205" s="278"/>
      <c r="E205" s="278"/>
      <c r="F205" s="278"/>
      <c r="G205" s="279"/>
      <c r="H205" s="280" t="str">
        <f>IF(G205="","",(IF(LEFT(G205,1)=LEFT(#REF!,1),((100-(HLOOKUP(VALUE(LEFT(G205,1)),Pxl!$C$3:$G$6,2,0)))/2+HLOOKUP(VALUE(LEFT(G205,1)),Pxl!$C$3:$G$6,2,0)),(((HLOOKUP(VALUE(LEFT(G205,1)),Pxl!$C$3:$G$6,2,0))+((HLOOKUP(VALUE(LEFT(G205,1)+1),Pxl!$C$3:$G$6,2,0))))/2)))/100*(IF(LEFT(#REF!,1)=LEFT(#REF!,1),(HLOOKUP(VALUE(LEFT(#REF!,1)),Pxl!$C$3:$G$6,4,0))*1.25,((HLOOKUP(VALUE(LEFT(#REF!,1)),Pxl!$C$3:$G$6,4,0))+(HLOOKUP(VALUE(LEFT(#REF!,1)+1),Pxl!$C$3:$G$6,4,0)))/2)))</f>
        <v/>
      </c>
      <c r="I205" s="278"/>
      <c r="J205" s="278"/>
      <c r="K205" s="26"/>
      <c r="L205" s="26"/>
      <c r="M205" s="27"/>
    </row>
    <row r="206" spans="1:13" s="28" customFormat="1" ht="15">
      <c r="A206" s="277"/>
      <c r="B206" s="278"/>
      <c r="C206" s="278"/>
      <c r="D206" s="278"/>
      <c r="E206" s="278"/>
      <c r="F206" s="278"/>
      <c r="G206" s="279"/>
      <c r="H206" s="280" t="str">
        <f>IF(G206="","",(IF(LEFT(G206,1)=LEFT(#REF!,1),((100-(HLOOKUP(VALUE(LEFT(G206,1)),Pxl!$C$3:$G$6,2,0)))/2+HLOOKUP(VALUE(LEFT(G206,1)),Pxl!$C$3:$G$6,2,0)),(((HLOOKUP(VALUE(LEFT(G206,1)),Pxl!$C$3:$G$6,2,0))+((HLOOKUP(VALUE(LEFT(G206,1)+1),Pxl!$C$3:$G$6,2,0))))/2)))/100*(IF(LEFT(#REF!,1)=LEFT(#REF!,1),(HLOOKUP(VALUE(LEFT(#REF!,1)),Pxl!$C$3:$G$6,4,0))*1.25,((HLOOKUP(VALUE(LEFT(#REF!,1)),Pxl!$C$3:$G$6,4,0))+(HLOOKUP(VALUE(LEFT(#REF!,1)+1),Pxl!$C$3:$G$6,4,0)))/2)))</f>
        <v/>
      </c>
      <c r="I206" s="278"/>
      <c r="J206" s="278"/>
      <c r="K206" s="26"/>
      <c r="L206" s="26"/>
      <c r="M206" s="27"/>
    </row>
    <row r="207" spans="1:13" s="28" customFormat="1" ht="15">
      <c r="A207" s="277"/>
      <c r="B207" s="277"/>
      <c r="C207" s="277"/>
      <c r="D207" s="277"/>
      <c r="E207" s="277"/>
      <c r="F207" s="277"/>
      <c r="G207" s="279"/>
      <c r="H207" s="280" t="str">
        <f>IF(G207="","",(IF(LEFT(G207,1)=LEFT(#REF!,1),((100-(HLOOKUP(VALUE(LEFT(G207,1)),Pxl!$C$3:$G$6,2,0)))/2+HLOOKUP(VALUE(LEFT(G207,1)),Pxl!$C$3:$G$6,2,0)),(((HLOOKUP(VALUE(LEFT(G207,1)),Pxl!$C$3:$G$6,2,0))+((HLOOKUP(VALUE(LEFT(G207,1)+1),Pxl!$C$3:$G$6,2,0))))/2)))/100*(IF(LEFT(#REF!,1)=LEFT(#REF!,1),(HLOOKUP(VALUE(LEFT(#REF!,1)),Pxl!$C$3:$G$6,4,0))*1.25,((HLOOKUP(VALUE(LEFT(#REF!,1)),Pxl!$C$3:$G$6,4,0))+(HLOOKUP(VALUE(LEFT(#REF!,1)+1),Pxl!$C$3:$G$6,4,0)))/2)))</f>
        <v/>
      </c>
      <c r="I207" s="278"/>
      <c r="J207" s="278"/>
      <c r="K207" s="26"/>
      <c r="L207" s="26"/>
      <c r="M207" s="27"/>
    </row>
    <row r="208" spans="1:13" s="28" customFormat="1" ht="15">
      <c r="A208" s="277"/>
      <c r="B208" s="277"/>
      <c r="C208" s="277"/>
      <c r="D208" s="277"/>
      <c r="E208" s="277"/>
      <c r="F208" s="277"/>
      <c r="G208" s="279"/>
      <c r="H208" s="280" t="str">
        <f>IF(G208="","",(IF(LEFT(G208,1)=LEFT(#REF!,1),((100-(HLOOKUP(VALUE(LEFT(G208,1)),Pxl!$C$3:$G$6,2,0)))/2+HLOOKUP(VALUE(LEFT(G208,1)),Pxl!$C$3:$G$6,2,0)),(((HLOOKUP(VALUE(LEFT(G208,1)),Pxl!$C$3:$G$6,2,0))+((HLOOKUP(VALUE(LEFT(G208,1)+1),Pxl!$C$3:$G$6,2,0))))/2)))/100*(IF(LEFT(#REF!,1)=LEFT(#REF!,1),(HLOOKUP(VALUE(LEFT(#REF!,1)),Pxl!$C$3:$G$6,4,0))*1.25,((HLOOKUP(VALUE(LEFT(#REF!,1)),Pxl!$C$3:$G$6,4,0))+(HLOOKUP(VALUE(LEFT(#REF!,1)+1),Pxl!$C$3:$G$6,4,0)))/2)))</f>
        <v/>
      </c>
      <c r="I208" s="278"/>
      <c r="J208" s="278"/>
      <c r="K208" s="26"/>
      <c r="L208" s="26"/>
      <c r="M208" s="27"/>
    </row>
    <row r="209" spans="1:13" s="28" customFormat="1" ht="15">
      <c r="A209" s="277"/>
      <c r="B209" s="277"/>
      <c r="C209" s="277"/>
      <c r="D209" s="277"/>
      <c r="E209" s="277"/>
      <c r="F209" s="277"/>
      <c r="G209" s="279"/>
      <c r="H209" s="280" t="str">
        <f>IF(G209="","",(IF(LEFT(G209,1)=LEFT(#REF!,1),((100-(HLOOKUP(VALUE(LEFT(G209,1)),Pxl!$C$3:$G$6,2,0)))/2+HLOOKUP(VALUE(LEFT(G209,1)),Pxl!$C$3:$G$6,2,0)),(((HLOOKUP(VALUE(LEFT(G209,1)),Pxl!$C$3:$G$6,2,0))+((HLOOKUP(VALUE(LEFT(G209,1)+1),Pxl!$C$3:$G$6,2,0))))/2)))/100*(IF(LEFT(#REF!,1)=LEFT(#REF!,1),(HLOOKUP(VALUE(LEFT(#REF!,1)),Pxl!$C$3:$G$6,4,0))*1.25,((HLOOKUP(VALUE(LEFT(#REF!,1)),Pxl!$C$3:$G$6,4,0))+(HLOOKUP(VALUE(LEFT(#REF!,1)+1),Pxl!$C$3:$G$6,4,0)))/2)))</f>
        <v/>
      </c>
      <c r="I209" s="278"/>
      <c r="J209" s="278"/>
      <c r="K209" s="26"/>
      <c r="L209" s="26"/>
      <c r="M209" s="27"/>
    </row>
    <row r="210" spans="1:13" s="28" customFormat="1" ht="15">
      <c r="A210" s="277"/>
      <c r="B210" s="277"/>
      <c r="C210" s="277"/>
      <c r="D210" s="277"/>
      <c r="E210" s="277"/>
      <c r="F210" s="277"/>
      <c r="G210" s="279"/>
      <c r="H210" s="280" t="str">
        <f>IF(G210="","",(IF(LEFT(G210,1)=LEFT(#REF!,1),((100-(HLOOKUP(VALUE(LEFT(G210,1)),Pxl!$C$3:$G$6,2,0)))/2+HLOOKUP(VALUE(LEFT(G210,1)),Pxl!$C$3:$G$6,2,0)),(((HLOOKUP(VALUE(LEFT(G210,1)),Pxl!$C$3:$G$6,2,0))+((HLOOKUP(VALUE(LEFT(G210,1)+1),Pxl!$C$3:$G$6,2,0))))/2)))/100*(IF(LEFT(#REF!,1)=LEFT(#REF!,1),(HLOOKUP(VALUE(LEFT(#REF!,1)),Pxl!$C$3:$G$6,4,0))*1.25,((HLOOKUP(VALUE(LEFT(#REF!,1)),Pxl!$C$3:$G$6,4,0))+(HLOOKUP(VALUE(LEFT(#REF!,1)+1),Pxl!$C$3:$G$6,4,0)))/2)))</f>
        <v/>
      </c>
      <c r="I210" s="278"/>
      <c r="J210" s="278"/>
      <c r="K210" s="26"/>
      <c r="L210" s="26"/>
      <c r="M210" s="27"/>
    </row>
    <row r="211" spans="1:13" s="28" customFormat="1" ht="15">
      <c r="A211" s="277"/>
      <c r="B211" s="277"/>
      <c r="C211" s="277"/>
      <c r="D211" s="277"/>
      <c r="E211" s="277"/>
      <c r="F211" s="277"/>
      <c r="G211" s="279"/>
      <c r="H211" s="280" t="str">
        <f>IF(G211="","",(IF(LEFT(G211,1)=LEFT(#REF!,1),((100-(HLOOKUP(VALUE(LEFT(G211,1)),Pxl!$C$3:$G$6,2,0)))/2+HLOOKUP(VALUE(LEFT(G211,1)),Pxl!$C$3:$G$6,2,0)),(((HLOOKUP(VALUE(LEFT(G211,1)),Pxl!$C$3:$G$6,2,0))+((HLOOKUP(VALUE(LEFT(G211,1)+1),Pxl!$C$3:$G$6,2,0))))/2)))/100*(IF(LEFT(#REF!,1)=LEFT(#REF!,1),(HLOOKUP(VALUE(LEFT(#REF!,1)),Pxl!$C$3:$G$6,4,0))*1.25,((HLOOKUP(VALUE(LEFT(#REF!,1)),Pxl!$C$3:$G$6,4,0))+(HLOOKUP(VALUE(LEFT(#REF!,1)+1),Pxl!$C$3:$G$6,4,0)))/2)))</f>
        <v/>
      </c>
      <c r="I211" s="278"/>
      <c r="J211" s="278"/>
      <c r="K211" s="26"/>
      <c r="L211" s="26"/>
      <c r="M211" s="27"/>
    </row>
    <row r="212" spans="1:13" s="28" customFormat="1" ht="15">
      <c r="A212" s="277"/>
      <c r="B212" s="277"/>
      <c r="C212" s="277"/>
      <c r="D212" s="277"/>
      <c r="E212" s="277"/>
      <c r="F212" s="277"/>
      <c r="G212" s="279"/>
      <c r="H212" s="280" t="str">
        <f>IF(G212="","",(IF(LEFT(G212,1)=LEFT(#REF!,1),((100-(HLOOKUP(VALUE(LEFT(G212,1)),Pxl!$C$3:$G$6,2,0)))/2+HLOOKUP(VALUE(LEFT(G212,1)),Pxl!$C$3:$G$6,2,0)),(((HLOOKUP(VALUE(LEFT(G212,1)),Pxl!$C$3:$G$6,2,0))+((HLOOKUP(VALUE(LEFT(G212,1)+1),Pxl!$C$3:$G$6,2,0))))/2)))/100*(IF(LEFT(#REF!,1)=LEFT(#REF!,1),(HLOOKUP(VALUE(LEFT(#REF!,1)),Pxl!$C$3:$G$6,4,0))*1.25,((HLOOKUP(VALUE(LEFT(#REF!,1)),Pxl!$C$3:$G$6,4,0))+(HLOOKUP(VALUE(LEFT(#REF!,1)+1),Pxl!$C$3:$G$6,4,0)))/2)))</f>
        <v/>
      </c>
      <c r="I212" s="278"/>
      <c r="J212" s="278"/>
      <c r="K212" s="26"/>
      <c r="L212" s="26"/>
      <c r="M212" s="27"/>
    </row>
    <row r="213" spans="1:13" s="28" customFormat="1" ht="15">
      <c r="A213" s="277"/>
      <c r="B213" s="277"/>
      <c r="C213" s="277"/>
      <c r="D213" s="277"/>
      <c r="E213" s="277"/>
      <c r="F213" s="277"/>
      <c r="G213" s="279"/>
      <c r="H213" s="280" t="str">
        <f>IF(G213="","",(IF(LEFT(G213,1)=LEFT(#REF!,1),((100-(HLOOKUP(VALUE(LEFT(G213,1)),Pxl!$C$3:$G$6,2,0)))/2+HLOOKUP(VALUE(LEFT(G213,1)),Pxl!$C$3:$G$6,2,0)),(((HLOOKUP(VALUE(LEFT(G213,1)),Pxl!$C$3:$G$6,2,0))+((HLOOKUP(VALUE(LEFT(G213,1)+1),Pxl!$C$3:$G$6,2,0))))/2)))/100*(IF(LEFT(#REF!,1)=LEFT(#REF!,1),(HLOOKUP(VALUE(LEFT(#REF!,1)),Pxl!$C$3:$G$6,4,0))*1.25,((HLOOKUP(VALUE(LEFT(#REF!,1)),Pxl!$C$3:$G$6,4,0))+(HLOOKUP(VALUE(LEFT(#REF!,1)+1),Pxl!$C$3:$G$6,4,0)))/2)))</f>
        <v/>
      </c>
      <c r="I213" s="278"/>
      <c r="J213" s="278"/>
      <c r="K213" s="26"/>
      <c r="L213" s="26"/>
      <c r="M213" s="27"/>
    </row>
    <row r="214" spans="1:13" s="28" customFormat="1" ht="15">
      <c r="A214" s="277"/>
      <c r="B214" s="277"/>
      <c r="C214" s="277"/>
      <c r="D214" s="277"/>
      <c r="E214" s="277"/>
      <c r="F214" s="277"/>
      <c r="G214" s="279"/>
      <c r="H214" s="280" t="str">
        <f>IF(G214="","",(IF(LEFT(G214,1)=LEFT(#REF!,1),((100-(HLOOKUP(VALUE(LEFT(G214,1)),Pxl!$C$3:$G$6,2,0)))/2+HLOOKUP(VALUE(LEFT(G214,1)),Pxl!$C$3:$G$6,2,0)),(((HLOOKUP(VALUE(LEFT(G214,1)),Pxl!$C$3:$G$6,2,0))+((HLOOKUP(VALUE(LEFT(G214,1)+1),Pxl!$C$3:$G$6,2,0))))/2)))/100*(IF(LEFT(#REF!,1)=LEFT(#REF!,1),(HLOOKUP(VALUE(LEFT(#REF!,1)),Pxl!$C$3:$G$6,4,0))*1.25,((HLOOKUP(VALUE(LEFT(#REF!,1)),Pxl!$C$3:$G$6,4,0))+(HLOOKUP(VALUE(LEFT(#REF!,1)+1),Pxl!$C$3:$G$6,4,0)))/2)))</f>
        <v/>
      </c>
      <c r="I214" s="277"/>
      <c r="J214" s="277"/>
      <c r="M214" s="275"/>
    </row>
    <row r="215" spans="1:13" s="28" customFormat="1" ht="15">
      <c r="A215" s="277"/>
      <c r="B215" s="277"/>
      <c r="C215" s="277"/>
      <c r="D215" s="277"/>
      <c r="E215" s="277"/>
      <c r="F215" s="277"/>
      <c r="G215" s="279"/>
      <c r="H215" s="280" t="str">
        <f>IF(G215="","",(IF(LEFT(G215,1)=LEFT(#REF!,1),((100-(HLOOKUP(VALUE(LEFT(G215,1)),Pxl!$C$3:$G$6,2,0)))/2+HLOOKUP(VALUE(LEFT(G215,1)),Pxl!$C$3:$G$6,2,0)),(((HLOOKUP(VALUE(LEFT(G215,1)),Pxl!$C$3:$G$6,2,0))+((HLOOKUP(VALUE(LEFT(G215,1)+1),Pxl!$C$3:$G$6,2,0))))/2)))/100*(IF(LEFT(#REF!,1)=LEFT(#REF!,1),(HLOOKUP(VALUE(LEFT(#REF!,1)),Pxl!$C$3:$G$6,4,0))*1.25,((HLOOKUP(VALUE(LEFT(#REF!,1)),Pxl!$C$3:$G$6,4,0))+(HLOOKUP(VALUE(LEFT(#REF!,1)+1),Pxl!$C$3:$G$6,4,0)))/2)))</f>
        <v/>
      </c>
      <c r="I215" s="277"/>
      <c r="J215" s="277"/>
      <c r="M215" s="275"/>
    </row>
    <row r="216" spans="1:13" s="28" customFormat="1" ht="15">
      <c r="A216" s="277"/>
      <c r="B216" s="277"/>
      <c r="C216" s="277"/>
      <c r="D216" s="277"/>
      <c r="E216" s="277"/>
      <c r="F216" s="277"/>
      <c r="G216" s="279"/>
      <c r="H216" s="280" t="str">
        <f>IF(G216="","",(IF(LEFT(G216,1)=LEFT(#REF!,1),((100-(HLOOKUP(VALUE(LEFT(G216,1)),Pxl!$C$3:$G$6,2,0)))/2+HLOOKUP(VALUE(LEFT(G216,1)),Pxl!$C$3:$G$6,2,0)),(((HLOOKUP(VALUE(LEFT(G216,1)),Pxl!$C$3:$G$6,2,0))+((HLOOKUP(VALUE(LEFT(G216,1)+1),Pxl!$C$3:$G$6,2,0))))/2)))/100*(IF(LEFT(#REF!,1)=LEFT(#REF!,1),(HLOOKUP(VALUE(LEFT(#REF!,1)),Pxl!$C$3:$G$6,4,0))*1.25,((HLOOKUP(VALUE(LEFT(#REF!,1)),Pxl!$C$3:$G$6,4,0))+(HLOOKUP(VALUE(LEFT(#REF!,1)+1),Pxl!$C$3:$G$6,4,0)))/2)))</f>
        <v/>
      </c>
      <c r="I216" s="277"/>
      <c r="J216" s="277"/>
      <c r="M216" s="275"/>
    </row>
    <row r="217" spans="1:13" s="28" customFormat="1" ht="15">
      <c r="A217" s="277"/>
      <c r="B217" s="277"/>
      <c r="C217" s="277"/>
      <c r="D217" s="277"/>
      <c r="E217" s="277"/>
      <c r="F217" s="277"/>
      <c r="G217" s="279"/>
      <c r="H217" s="280" t="str">
        <f>IF(G217="","",(IF(LEFT(G217,1)=LEFT(#REF!,1),((100-(HLOOKUP(VALUE(LEFT(G217,1)),Pxl!$C$3:$G$6,2,0)))/2+HLOOKUP(VALUE(LEFT(G217,1)),Pxl!$C$3:$G$6,2,0)),(((HLOOKUP(VALUE(LEFT(G217,1)),Pxl!$C$3:$G$6,2,0))+((HLOOKUP(VALUE(LEFT(G217,1)+1),Pxl!$C$3:$G$6,2,0))))/2)))/100*(IF(LEFT(#REF!,1)=LEFT(#REF!,1),(HLOOKUP(VALUE(LEFT(#REF!,1)),Pxl!$C$3:$G$6,4,0))*1.25,((HLOOKUP(VALUE(LEFT(#REF!,1)),Pxl!$C$3:$G$6,4,0))+(HLOOKUP(VALUE(LEFT(#REF!,1)+1),Pxl!$C$3:$G$6,4,0)))/2)))</f>
        <v/>
      </c>
      <c r="I217" s="277"/>
      <c r="J217" s="277"/>
      <c r="M217" s="275"/>
    </row>
    <row r="218" spans="1:13" s="28" customFormat="1" ht="15">
      <c r="A218" s="277"/>
      <c r="B218" s="277"/>
      <c r="C218" s="277"/>
      <c r="D218" s="277"/>
      <c r="E218" s="277"/>
      <c r="F218" s="277"/>
      <c r="G218" s="279"/>
      <c r="H218" s="280" t="str">
        <f>IF(G218="","",(IF(LEFT(G218,1)=LEFT(#REF!,1),((100-(HLOOKUP(VALUE(LEFT(G218,1)),Pxl!$C$3:$G$6,2,0)))/2+HLOOKUP(VALUE(LEFT(G218,1)),Pxl!$C$3:$G$6,2,0)),(((HLOOKUP(VALUE(LEFT(G218,1)),Pxl!$C$3:$G$6,2,0))+((HLOOKUP(VALUE(LEFT(G218,1)+1),Pxl!$C$3:$G$6,2,0))))/2)))/100*(IF(LEFT(#REF!,1)=LEFT(#REF!,1),(HLOOKUP(VALUE(LEFT(#REF!,1)),Pxl!$C$3:$G$6,4,0))*1.25,((HLOOKUP(VALUE(LEFT(#REF!,1)),Pxl!$C$3:$G$6,4,0))+(HLOOKUP(VALUE(LEFT(#REF!,1)+1),Pxl!$C$3:$G$6,4,0)))/2)))</f>
        <v/>
      </c>
      <c r="I218" s="277"/>
      <c r="J218" s="277"/>
      <c r="M218" s="275"/>
    </row>
    <row r="219" spans="1:13" s="28" customFormat="1" ht="15">
      <c r="A219" s="277"/>
      <c r="B219" s="277"/>
      <c r="C219" s="277"/>
      <c r="D219" s="277"/>
      <c r="E219" s="277"/>
      <c r="F219" s="277"/>
      <c r="G219" s="279"/>
      <c r="H219" s="280" t="str">
        <f>IF(G219="","",(IF(LEFT(G219,1)=LEFT(#REF!,1),((100-(HLOOKUP(VALUE(LEFT(G219,1)),Pxl!$C$3:$G$6,2,0)))/2+HLOOKUP(VALUE(LEFT(G219,1)),Pxl!$C$3:$G$6,2,0)),(((HLOOKUP(VALUE(LEFT(G219,1)),Pxl!$C$3:$G$6,2,0))+((HLOOKUP(VALUE(LEFT(G219,1)+1),Pxl!$C$3:$G$6,2,0))))/2)))/100*(IF(LEFT(#REF!,1)=LEFT(#REF!,1),(HLOOKUP(VALUE(LEFT(#REF!,1)),Pxl!$C$3:$G$6,4,0))*1.25,((HLOOKUP(VALUE(LEFT(#REF!,1)),Pxl!$C$3:$G$6,4,0))+(HLOOKUP(VALUE(LEFT(#REF!,1)+1),Pxl!$C$3:$G$6,4,0)))/2)))</f>
        <v/>
      </c>
      <c r="I219" s="277"/>
      <c r="J219" s="277"/>
      <c r="M219" s="275"/>
    </row>
    <row r="220" spans="1:13" s="28" customFormat="1" ht="15">
      <c r="A220" s="277"/>
      <c r="B220" s="277"/>
      <c r="C220" s="277"/>
      <c r="D220" s="277"/>
      <c r="E220" s="277"/>
      <c r="F220" s="277"/>
      <c r="G220" s="279"/>
      <c r="H220" s="280" t="str">
        <f>IF(G220="","",(IF(LEFT(G220,1)=LEFT(#REF!,1),((100-(HLOOKUP(VALUE(LEFT(G220,1)),Pxl!$C$3:$G$6,2,0)))/2+HLOOKUP(VALUE(LEFT(G220,1)),Pxl!$C$3:$G$6,2,0)),(((HLOOKUP(VALUE(LEFT(G220,1)),Pxl!$C$3:$G$6,2,0))+((HLOOKUP(VALUE(LEFT(G220,1)+1),Pxl!$C$3:$G$6,2,0))))/2)))/100*(IF(LEFT(#REF!,1)=LEFT(#REF!,1),(HLOOKUP(VALUE(LEFT(#REF!,1)),Pxl!$C$3:$G$6,4,0))*1.25,((HLOOKUP(VALUE(LEFT(#REF!,1)),Pxl!$C$3:$G$6,4,0))+(HLOOKUP(VALUE(LEFT(#REF!,1)+1),Pxl!$C$3:$G$6,4,0)))/2)))</f>
        <v/>
      </c>
      <c r="I220" s="277"/>
      <c r="J220" s="277"/>
      <c r="M220" s="275"/>
    </row>
    <row r="221" spans="1:13" s="28" customFormat="1" ht="15">
      <c r="A221" s="277"/>
      <c r="B221" s="277"/>
      <c r="C221" s="277"/>
      <c r="D221" s="277"/>
      <c r="E221" s="277"/>
      <c r="F221" s="277"/>
      <c r="G221" s="279"/>
      <c r="H221" s="280" t="str">
        <f>IF(G221="","",(IF(LEFT(G221,1)=LEFT(#REF!,1),((100-(HLOOKUP(VALUE(LEFT(G221,1)),Pxl!$C$3:$G$6,2,0)))/2+HLOOKUP(VALUE(LEFT(G221,1)),Pxl!$C$3:$G$6,2,0)),(((HLOOKUP(VALUE(LEFT(G221,1)),Pxl!$C$3:$G$6,2,0))+((HLOOKUP(VALUE(LEFT(G221,1)+1),Pxl!$C$3:$G$6,2,0))))/2)))/100*(IF(LEFT(#REF!,1)=LEFT(#REF!,1),(HLOOKUP(VALUE(LEFT(#REF!,1)),Pxl!$C$3:$G$6,4,0))*1.25,((HLOOKUP(VALUE(LEFT(#REF!,1)),Pxl!$C$3:$G$6,4,0))+(HLOOKUP(VALUE(LEFT(#REF!,1)+1),Pxl!$C$3:$G$6,4,0)))/2)))</f>
        <v/>
      </c>
      <c r="I221" s="277"/>
      <c r="J221" s="277"/>
      <c r="M221" s="275"/>
    </row>
    <row r="222" spans="1:13" s="28" customFormat="1" ht="15">
      <c r="A222" s="277"/>
      <c r="B222" s="277"/>
      <c r="C222" s="277"/>
      <c r="D222" s="277"/>
      <c r="E222" s="277"/>
      <c r="F222" s="277"/>
      <c r="G222" s="279"/>
      <c r="H222" s="280" t="str">
        <f>IF(G222="","",(IF(LEFT(G222,1)=LEFT(#REF!,1),((100-(HLOOKUP(VALUE(LEFT(G222,1)),Pxl!$C$3:$G$6,2,0)))/2+HLOOKUP(VALUE(LEFT(G222,1)),Pxl!$C$3:$G$6,2,0)),(((HLOOKUP(VALUE(LEFT(G222,1)),Pxl!$C$3:$G$6,2,0))+((HLOOKUP(VALUE(LEFT(G222,1)+1),Pxl!$C$3:$G$6,2,0))))/2)))/100*(IF(LEFT(#REF!,1)=LEFT(#REF!,1),(HLOOKUP(VALUE(LEFT(#REF!,1)),Pxl!$C$3:$G$6,4,0))*1.25,((HLOOKUP(VALUE(LEFT(#REF!,1)),Pxl!$C$3:$G$6,4,0))+(HLOOKUP(VALUE(LEFT(#REF!,1)+1),Pxl!$C$3:$G$6,4,0)))/2)))</f>
        <v/>
      </c>
      <c r="I222" s="277"/>
      <c r="J222" s="277"/>
      <c r="M222" s="275"/>
    </row>
    <row r="223" spans="1:13" s="28" customFormat="1" ht="15">
      <c r="A223" s="277"/>
      <c r="B223" s="277"/>
      <c r="C223" s="277"/>
      <c r="D223" s="277"/>
      <c r="E223" s="277"/>
      <c r="F223" s="277"/>
      <c r="G223" s="279"/>
      <c r="H223" s="280" t="str">
        <f>IF(G223="","",(IF(LEFT(G223,1)=LEFT(#REF!,1),((100-(HLOOKUP(VALUE(LEFT(G223,1)),Pxl!$C$3:$G$6,2,0)))/2+HLOOKUP(VALUE(LEFT(G223,1)),Pxl!$C$3:$G$6,2,0)),(((HLOOKUP(VALUE(LEFT(G223,1)),Pxl!$C$3:$G$6,2,0))+((HLOOKUP(VALUE(LEFT(G223,1)+1),Pxl!$C$3:$G$6,2,0))))/2)))/100*(IF(LEFT(#REF!,1)=LEFT(#REF!,1),(HLOOKUP(VALUE(LEFT(#REF!,1)),Pxl!$C$3:$G$6,4,0))*1.25,((HLOOKUP(VALUE(LEFT(#REF!,1)),Pxl!$C$3:$G$6,4,0))+(HLOOKUP(VALUE(LEFT(#REF!,1)+1),Pxl!$C$3:$G$6,4,0)))/2)))</f>
        <v/>
      </c>
      <c r="I223" s="277"/>
      <c r="J223" s="277"/>
      <c r="M223" s="275"/>
    </row>
    <row r="224" spans="1:13" s="28" customFormat="1" ht="15">
      <c r="A224" s="277"/>
      <c r="B224" s="277"/>
      <c r="C224" s="277"/>
      <c r="D224" s="277"/>
      <c r="E224" s="277"/>
      <c r="F224" s="277"/>
      <c r="G224" s="279"/>
      <c r="H224" s="280" t="str">
        <f>IF(G224="","",(IF(LEFT(G224,1)=LEFT(#REF!,1),((100-(HLOOKUP(VALUE(LEFT(G224,1)),Pxl!$C$3:$G$6,2,0)))/2+HLOOKUP(VALUE(LEFT(G224,1)),Pxl!$C$3:$G$6,2,0)),(((HLOOKUP(VALUE(LEFT(G224,1)),Pxl!$C$3:$G$6,2,0))+((HLOOKUP(VALUE(LEFT(G224,1)+1),Pxl!$C$3:$G$6,2,0))))/2)))/100*(IF(LEFT(#REF!,1)=LEFT(#REF!,1),(HLOOKUP(VALUE(LEFT(#REF!,1)),Pxl!$C$3:$G$6,4,0))*1.25,((HLOOKUP(VALUE(LEFT(#REF!,1)),Pxl!$C$3:$G$6,4,0))+(HLOOKUP(VALUE(LEFT(#REF!,1)+1),Pxl!$C$3:$G$6,4,0)))/2)))</f>
        <v/>
      </c>
      <c r="I224" s="277"/>
      <c r="J224" s="277"/>
      <c r="M224" s="275"/>
    </row>
    <row r="225" spans="1:13" s="28" customFormat="1" ht="15">
      <c r="A225" s="281"/>
      <c r="B225" s="281"/>
      <c r="C225" s="281"/>
      <c r="D225" s="277"/>
      <c r="E225" s="277"/>
      <c r="F225" s="277"/>
      <c r="G225" s="279"/>
      <c r="H225" s="280" t="str">
        <f>IF(G225="","",(IF(LEFT(G225,1)=LEFT(#REF!,1),((100-(HLOOKUP(VALUE(LEFT(G225,1)),Pxl!$C$3:$G$6,2,0)))/2+HLOOKUP(VALUE(LEFT(G225,1)),Pxl!$C$3:$G$6,2,0)),(((HLOOKUP(VALUE(LEFT(G225,1)),Pxl!$C$3:$G$6,2,0))+((HLOOKUP(VALUE(LEFT(G225,1)+1),Pxl!$C$3:$G$6,2,0))))/2)))/100*(IF(LEFT(#REF!,1)=LEFT(#REF!,1),(HLOOKUP(VALUE(LEFT(#REF!,1)),Pxl!$C$3:$G$6,4,0))*1.25,((HLOOKUP(VALUE(LEFT(#REF!,1)),Pxl!$C$3:$G$6,4,0))+(HLOOKUP(VALUE(LEFT(#REF!,1)+1),Pxl!$C$3:$G$6,4,0)))/2)))</f>
        <v/>
      </c>
      <c r="I225" s="277"/>
      <c r="J225" s="277"/>
      <c r="M225" s="275"/>
    </row>
    <row r="226" spans="1:13" s="28" customFormat="1" ht="15">
      <c r="A226" s="281"/>
      <c r="B226" s="281"/>
      <c r="C226" s="281"/>
      <c r="D226" s="277"/>
      <c r="E226" s="277"/>
      <c r="F226" s="277"/>
      <c r="G226" s="279"/>
      <c r="H226" s="280" t="str">
        <f>IF(G226="","",(IF(LEFT(G226,1)=LEFT(#REF!,1),((100-(HLOOKUP(VALUE(LEFT(G226,1)),Pxl!$C$3:$G$6,2,0)))/2+HLOOKUP(VALUE(LEFT(G226,1)),Pxl!$C$3:$G$6,2,0)),(((HLOOKUP(VALUE(LEFT(G226,1)),Pxl!$C$3:$G$6,2,0))+((HLOOKUP(VALUE(LEFT(G226,1)+1),Pxl!$C$3:$G$6,2,0))))/2)))/100*(IF(LEFT(#REF!,1)=LEFT(#REF!,1),(HLOOKUP(VALUE(LEFT(#REF!,1)),Pxl!$C$3:$G$6,4,0))*1.25,((HLOOKUP(VALUE(LEFT(#REF!,1)),Pxl!$C$3:$G$6,4,0))+(HLOOKUP(VALUE(LEFT(#REF!,1)+1),Pxl!$C$3:$G$6,4,0)))/2)))</f>
        <v/>
      </c>
      <c r="I226" s="277"/>
      <c r="J226" s="277"/>
      <c r="M226" s="275"/>
    </row>
    <row r="227" spans="1:13" s="28" customFormat="1" ht="15">
      <c r="A227" s="281"/>
      <c r="B227" s="281"/>
      <c r="C227" s="281"/>
      <c r="D227" s="277"/>
      <c r="E227" s="277"/>
      <c r="F227" s="277"/>
      <c r="G227" s="279"/>
      <c r="H227" s="280" t="str">
        <f>IF(G227="","",(IF(LEFT(G227,1)=LEFT(#REF!,1),((100-(HLOOKUP(VALUE(LEFT(G227,1)),Pxl!$C$3:$G$6,2,0)))/2+HLOOKUP(VALUE(LEFT(G227,1)),Pxl!$C$3:$G$6,2,0)),(((HLOOKUP(VALUE(LEFT(G227,1)),Pxl!$C$3:$G$6,2,0))+((HLOOKUP(VALUE(LEFT(G227,1)+1),Pxl!$C$3:$G$6,2,0))))/2)))/100*(IF(LEFT(#REF!,1)=LEFT(#REF!,1),(HLOOKUP(VALUE(LEFT(#REF!,1)),Pxl!$C$3:$G$6,4,0))*1.25,((HLOOKUP(VALUE(LEFT(#REF!,1)),Pxl!$C$3:$G$6,4,0))+(HLOOKUP(VALUE(LEFT(#REF!,1)+1),Pxl!$C$3:$G$6,4,0)))/2)))</f>
        <v/>
      </c>
      <c r="I227" s="277"/>
      <c r="J227" s="277"/>
      <c r="M227" s="275"/>
    </row>
    <row r="228" spans="1:13" s="28" customFormat="1" ht="15">
      <c r="A228" s="281"/>
      <c r="B228" s="281"/>
      <c r="C228" s="281"/>
      <c r="D228" s="277"/>
      <c r="E228" s="277"/>
      <c r="F228" s="277"/>
      <c r="G228" s="279"/>
      <c r="H228" s="280" t="str">
        <f>IF(G228="","",(IF(LEFT(G228,1)=LEFT(#REF!,1),((100-(HLOOKUP(VALUE(LEFT(G228,1)),Pxl!$C$3:$G$6,2,0)))/2+HLOOKUP(VALUE(LEFT(G228,1)),Pxl!$C$3:$G$6,2,0)),(((HLOOKUP(VALUE(LEFT(G228,1)),Pxl!$C$3:$G$6,2,0))+((HLOOKUP(VALUE(LEFT(G228,1)+1),Pxl!$C$3:$G$6,2,0))))/2)))/100*(IF(LEFT(#REF!,1)=LEFT(#REF!,1),(HLOOKUP(VALUE(LEFT(#REF!,1)),Pxl!$C$3:$G$6,4,0))*1.25,((HLOOKUP(VALUE(LEFT(#REF!,1)),Pxl!$C$3:$G$6,4,0))+(HLOOKUP(VALUE(LEFT(#REF!,1)+1),Pxl!$C$3:$G$6,4,0)))/2)))</f>
        <v/>
      </c>
      <c r="I228" s="277"/>
      <c r="J228" s="277"/>
      <c r="M228" s="275"/>
    </row>
    <row r="229" spans="1:13" s="28" customFormat="1" ht="15">
      <c r="A229" s="281"/>
      <c r="B229" s="281"/>
      <c r="C229" s="281"/>
      <c r="D229" s="277"/>
      <c r="E229" s="277"/>
      <c r="F229" s="277"/>
      <c r="G229" s="279"/>
      <c r="H229" s="280" t="str">
        <f>IF(G229="","",(IF(LEFT(G229,1)=LEFT(#REF!,1),((100-(HLOOKUP(VALUE(LEFT(G229,1)),Pxl!$C$3:$G$6,2,0)))/2+HLOOKUP(VALUE(LEFT(G229,1)),Pxl!$C$3:$G$6,2,0)),(((HLOOKUP(VALUE(LEFT(G229,1)),Pxl!$C$3:$G$6,2,0))+((HLOOKUP(VALUE(LEFT(G229,1)+1),Pxl!$C$3:$G$6,2,0))))/2)))/100*(IF(LEFT(#REF!,1)=LEFT(#REF!,1),(HLOOKUP(VALUE(LEFT(#REF!,1)),Pxl!$C$3:$G$6,4,0))*1.25,((HLOOKUP(VALUE(LEFT(#REF!,1)),Pxl!$C$3:$G$6,4,0))+(HLOOKUP(VALUE(LEFT(#REF!,1)+1),Pxl!$C$3:$G$6,4,0)))/2)))</f>
        <v/>
      </c>
      <c r="I229" s="277"/>
      <c r="J229" s="277"/>
      <c r="M229" s="275"/>
    </row>
    <row r="230" spans="1:13" s="28" customFormat="1" ht="15">
      <c r="A230" s="281"/>
      <c r="B230" s="281"/>
      <c r="C230" s="281"/>
      <c r="D230" s="277"/>
      <c r="E230" s="277"/>
      <c r="F230" s="277"/>
      <c r="G230" s="279"/>
      <c r="H230" s="280" t="str">
        <f>IF(G230="","",(IF(LEFT(G230,1)=LEFT(#REF!,1),((100-(HLOOKUP(VALUE(LEFT(G230,1)),Pxl!$C$3:$G$6,2,0)))/2+HLOOKUP(VALUE(LEFT(G230,1)),Pxl!$C$3:$G$6,2,0)),(((HLOOKUP(VALUE(LEFT(G230,1)),Pxl!$C$3:$G$6,2,0))+((HLOOKUP(VALUE(LEFT(G230,1)+1),Pxl!$C$3:$G$6,2,0))))/2)))/100*(IF(LEFT(#REF!,1)=LEFT(#REF!,1),(HLOOKUP(VALUE(LEFT(#REF!,1)),Pxl!$C$3:$G$6,4,0))*1.25,((HLOOKUP(VALUE(LEFT(#REF!,1)),Pxl!$C$3:$G$6,4,0))+(HLOOKUP(VALUE(LEFT(#REF!,1)+1),Pxl!$C$3:$G$6,4,0)))/2)))</f>
        <v/>
      </c>
      <c r="I230" s="277"/>
      <c r="J230" s="277"/>
      <c r="M230" s="275"/>
    </row>
    <row r="231" spans="1:13" s="28" customFormat="1" ht="15">
      <c r="A231" s="281"/>
      <c r="B231" s="281"/>
      <c r="C231" s="281"/>
      <c r="D231" s="277"/>
      <c r="E231" s="277"/>
      <c r="F231" s="277"/>
      <c r="G231" s="279"/>
      <c r="H231" s="280" t="str">
        <f>IF(G231="","",(IF(LEFT(G231,1)=LEFT(#REF!,1),((100-(HLOOKUP(VALUE(LEFT(G231,1)),Pxl!$C$3:$G$6,2,0)))/2+HLOOKUP(VALUE(LEFT(G231,1)),Pxl!$C$3:$G$6,2,0)),(((HLOOKUP(VALUE(LEFT(G231,1)),Pxl!$C$3:$G$6,2,0))+((HLOOKUP(VALUE(LEFT(G231,1)+1),Pxl!$C$3:$G$6,2,0))))/2)))/100*(IF(LEFT(#REF!,1)=LEFT(#REF!,1),(HLOOKUP(VALUE(LEFT(#REF!,1)),Pxl!$C$3:$G$6,4,0))*1.25,((HLOOKUP(VALUE(LEFT(#REF!,1)),Pxl!$C$3:$G$6,4,0))+(HLOOKUP(VALUE(LEFT(#REF!,1)+1),Pxl!$C$3:$G$6,4,0)))/2)))</f>
        <v/>
      </c>
      <c r="I231" s="277"/>
      <c r="J231" s="277"/>
      <c r="M231" s="275"/>
    </row>
    <row r="232" spans="1:13" s="25" customFormat="1" ht="15">
      <c r="A232" s="281"/>
      <c r="B232" s="281"/>
      <c r="C232" s="281"/>
      <c r="D232" s="277"/>
      <c r="E232" s="277"/>
      <c r="F232" s="277"/>
      <c r="G232" s="279"/>
      <c r="H232" s="280" t="str">
        <f>IF(G232="","",(IF(LEFT(G232,1)=LEFT(#REF!,1),((100-(HLOOKUP(VALUE(LEFT(G232,1)),Pxl!$C$3:$G$6,2,0)))/2+HLOOKUP(VALUE(LEFT(G232,1)),Pxl!$C$3:$G$6,2,0)),(((HLOOKUP(VALUE(LEFT(G232,1)),Pxl!$C$3:$G$6,2,0))+((HLOOKUP(VALUE(LEFT(G232,1)+1),Pxl!$C$3:$G$6,2,0))))/2)))/100*(IF(LEFT(#REF!,1)=LEFT(#REF!,1),(HLOOKUP(VALUE(LEFT(#REF!,1)),Pxl!$C$3:$G$6,4,0))*1.25,((HLOOKUP(VALUE(LEFT(#REF!,1)),Pxl!$C$3:$G$6,4,0))+(HLOOKUP(VALUE(LEFT(#REF!,1)+1),Pxl!$C$3:$G$6,4,0)))/2)))</f>
        <v/>
      </c>
      <c r="I232" s="281"/>
      <c r="J232" s="281"/>
      <c r="M232" s="276"/>
    </row>
    <row r="233" spans="1:13" s="25" customFormat="1" ht="15">
      <c r="A233" s="281"/>
      <c r="B233" s="281"/>
      <c r="C233" s="281"/>
      <c r="D233" s="277"/>
      <c r="E233" s="277"/>
      <c r="F233" s="277"/>
      <c r="G233" s="279"/>
      <c r="H233" s="280" t="str">
        <f>IF(G233="","",(IF(LEFT(G233,1)=LEFT(#REF!,1),((100-(HLOOKUP(VALUE(LEFT(G233,1)),Pxl!$C$3:$G$6,2,0)))/2+HLOOKUP(VALUE(LEFT(G233,1)),Pxl!$C$3:$G$6,2,0)),(((HLOOKUP(VALUE(LEFT(G233,1)),Pxl!$C$3:$G$6,2,0))+((HLOOKUP(VALUE(LEFT(G233,1)+1),Pxl!$C$3:$G$6,2,0))))/2)))/100*(IF(LEFT(#REF!,1)=LEFT(#REF!,1),(HLOOKUP(VALUE(LEFT(#REF!,1)),Pxl!$C$3:$G$6,4,0))*1.25,((HLOOKUP(VALUE(LEFT(#REF!,1)),Pxl!$C$3:$G$6,4,0))+(HLOOKUP(VALUE(LEFT(#REF!,1)+1),Pxl!$C$3:$G$6,4,0)))/2)))</f>
        <v/>
      </c>
      <c r="I233" s="281"/>
      <c r="J233" s="281"/>
      <c r="M233" s="276"/>
    </row>
    <row r="234" spans="1:13" s="25" customFormat="1" ht="15">
      <c r="A234" s="281"/>
      <c r="B234" s="281"/>
      <c r="C234" s="281"/>
      <c r="D234" s="277"/>
      <c r="E234" s="277"/>
      <c r="F234" s="277"/>
      <c r="G234" s="279"/>
      <c r="H234" s="280" t="str">
        <f>IF(G234="","",(IF(LEFT(G234,1)=LEFT(#REF!,1),((100-(HLOOKUP(VALUE(LEFT(G234,1)),Pxl!$C$3:$G$6,2,0)))/2+HLOOKUP(VALUE(LEFT(G234,1)),Pxl!$C$3:$G$6,2,0)),(((HLOOKUP(VALUE(LEFT(G234,1)),Pxl!$C$3:$G$6,2,0))+((HLOOKUP(VALUE(LEFT(G234,1)+1),Pxl!$C$3:$G$6,2,0))))/2)))/100*(IF(LEFT(#REF!,1)=LEFT(#REF!,1),(HLOOKUP(VALUE(LEFT(#REF!,1)),Pxl!$C$3:$G$6,4,0))*1.25,((HLOOKUP(VALUE(LEFT(#REF!,1)),Pxl!$C$3:$G$6,4,0))+(HLOOKUP(VALUE(LEFT(#REF!,1)+1),Pxl!$C$3:$G$6,4,0)))/2)))</f>
        <v/>
      </c>
      <c r="I234" s="281"/>
      <c r="J234" s="281"/>
      <c r="M234" s="276"/>
    </row>
    <row r="235" spans="1:13" s="25" customFormat="1" ht="15">
      <c r="A235" s="281"/>
      <c r="B235" s="281"/>
      <c r="C235" s="281"/>
      <c r="D235" s="277"/>
      <c r="E235" s="277"/>
      <c r="F235" s="277"/>
      <c r="G235" s="279"/>
      <c r="H235" s="280" t="str">
        <f>IF(G235="","",(IF(LEFT(G235,1)=LEFT(#REF!,1),((100-(HLOOKUP(VALUE(LEFT(G235,1)),Pxl!$C$3:$G$6,2,0)))/2+HLOOKUP(VALUE(LEFT(G235,1)),Pxl!$C$3:$G$6,2,0)),(((HLOOKUP(VALUE(LEFT(G235,1)),Pxl!$C$3:$G$6,2,0))+((HLOOKUP(VALUE(LEFT(G235,1)+1),Pxl!$C$3:$G$6,2,0))))/2)))/100*(IF(LEFT(#REF!,1)=LEFT(#REF!,1),(HLOOKUP(VALUE(LEFT(#REF!,1)),Pxl!$C$3:$G$6,4,0))*1.25,((HLOOKUP(VALUE(LEFT(#REF!,1)),Pxl!$C$3:$G$6,4,0))+(HLOOKUP(VALUE(LEFT(#REF!,1)+1),Pxl!$C$3:$G$6,4,0)))/2)))</f>
        <v/>
      </c>
      <c r="I235" s="281"/>
      <c r="J235" s="281"/>
      <c r="M235" s="276"/>
    </row>
    <row r="236" spans="1:13" s="25" customFormat="1" ht="15">
      <c r="A236" s="281"/>
      <c r="B236" s="281"/>
      <c r="C236" s="281"/>
      <c r="D236" s="277"/>
      <c r="E236" s="277"/>
      <c r="F236" s="277"/>
      <c r="G236" s="279"/>
      <c r="H236" s="280" t="str">
        <f>IF(G236="","",(IF(LEFT(G236,1)=LEFT(#REF!,1),((100-(HLOOKUP(VALUE(LEFT(G236,1)),Pxl!$C$3:$G$6,2,0)))/2+HLOOKUP(VALUE(LEFT(G236,1)),Pxl!$C$3:$G$6,2,0)),(((HLOOKUP(VALUE(LEFT(G236,1)),Pxl!$C$3:$G$6,2,0))+((HLOOKUP(VALUE(LEFT(G236,1)+1),Pxl!$C$3:$G$6,2,0))))/2)))/100*(IF(LEFT(#REF!,1)=LEFT(#REF!,1),(HLOOKUP(VALUE(LEFT(#REF!,1)),Pxl!$C$3:$G$6,4,0))*1.25,((HLOOKUP(VALUE(LEFT(#REF!,1)),Pxl!$C$3:$G$6,4,0))+(HLOOKUP(VALUE(LEFT(#REF!,1)+1),Pxl!$C$3:$G$6,4,0)))/2)))</f>
        <v/>
      </c>
      <c r="I236" s="281"/>
      <c r="J236" s="281"/>
      <c r="M236" s="276"/>
    </row>
    <row r="237" spans="1:13" s="25" customFormat="1" ht="15">
      <c r="A237" s="281"/>
      <c r="B237" s="281"/>
      <c r="C237" s="281"/>
      <c r="D237" s="277"/>
      <c r="E237" s="277"/>
      <c r="F237" s="277"/>
      <c r="G237" s="279"/>
      <c r="H237" s="280" t="str">
        <f>IF(G237="","",(IF(LEFT(G237,1)=LEFT(#REF!,1),((100-(HLOOKUP(VALUE(LEFT(G237,1)),Pxl!$C$3:$G$6,2,0)))/2+HLOOKUP(VALUE(LEFT(G237,1)),Pxl!$C$3:$G$6,2,0)),(((HLOOKUP(VALUE(LEFT(G237,1)),Pxl!$C$3:$G$6,2,0))+((HLOOKUP(VALUE(LEFT(G237,1)+1),Pxl!$C$3:$G$6,2,0))))/2)))/100*(IF(LEFT(#REF!,1)=LEFT(#REF!,1),(HLOOKUP(VALUE(LEFT(#REF!,1)),Pxl!$C$3:$G$6,4,0))*1.25,((HLOOKUP(VALUE(LEFT(#REF!,1)),Pxl!$C$3:$G$6,4,0))+(HLOOKUP(VALUE(LEFT(#REF!,1)+1),Pxl!$C$3:$G$6,4,0)))/2)))</f>
        <v/>
      </c>
      <c r="I237" s="281"/>
      <c r="J237" s="281"/>
      <c r="M237" s="276"/>
    </row>
    <row r="238" spans="1:13" s="25" customFormat="1" ht="15">
      <c r="A238" s="281"/>
      <c r="B238" s="281"/>
      <c r="C238" s="281"/>
      <c r="D238" s="277"/>
      <c r="E238" s="277"/>
      <c r="F238" s="277"/>
      <c r="G238" s="279"/>
      <c r="H238" s="280" t="str">
        <f>IF(G238="","",(IF(LEFT(G238,1)=LEFT(#REF!,1),((100-(HLOOKUP(VALUE(LEFT(G238,1)),Pxl!$C$3:$G$6,2,0)))/2+HLOOKUP(VALUE(LEFT(G238,1)),Pxl!$C$3:$G$6,2,0)),(((HLOOKUP(VALUE(LEFT(G238,1)),Pxl!$C$3:$G$6,2,0))+((HLOOKUP(VALUE(LEFT(G238,1)+1),Pxl!$C$3:$G$6,2,0))))/2)))/100*(IF(LEFT(#REF!,1)=LEFT(#REF!,1),(HLOOKUP(VALUE(LEFT(#REF!,1)),Pxl!$C$3:$G$6,4,0))*1.25,((HLOOKUP(VALUE(LEFT(#REF!,1)),Pxl!$C$3:$G$6,4,0))+(HLOOKUP(VALUE(LEFT(#REF!,1)+1),Pxl!$C$3:$G$6,4,0)))/2)))</f>
        <v/>
      </c>
      <c r="I238" s="281"/>
      <c r="J238" s="281"/>
      <c r="M238" s="276"/>
    </row>
    <row r="239" spans="1:13" s="25" customFormat="1" ht="15">
      <c r="A239" s="281"/>
      <c r="B239" s="281"/>
      <c r="C239" s="281"/>
      <c r="D239" s="277"/>
      <c r="E239" s="277"/>
      <c r="F239" s="277"/>
      <c r="G239" s="279"/>
      <c r="H239" s="280" t="str">
        <f>IF(G239="","",(IF(LEFT(G239,1)=LEFT(#REF!,1),((100-(HLOOKUP(VALUE(LEFT(G239,1)),Pxl!$C$3:$G$6,2,0)))/2+HLOOKUP(VALUE(LEFT(G239,1)),Pxl!$C$3:$G$6,2,0)),(((HLOOKUP(VALUE(LEFT(G239,1)),Pxl!$C$3:$G$6,2,0))+((HLOOKUP(VALUE(LEFT(G239,1)+1),Pxl!$C$3:$G$6,2,0))))/2)))/100*(IF(LEFT(#REF!,1)=LEFT(#REF!,1),(HLOOKUP(VALUE(LEFT(#REF!,1)),Pxl!$C$3:$G$6,4,0))*1.25,((HLOOKUP(VALUE(LEFT(#REF!,1)),Pxl!$C$3:$G$6,4,0))+(HLOOKUP(VALUE(LEFT(#REF!,1)+1),Pxl!$C$3:$G$6,4,0)))/2)))</f>
        <v/>
      </c>
      <c r="I239" s="281"/>
      <c r="J239" s="281"/>
      <c r="M239" s="276"/>
    </row>
    <row r="240" spans="1:13" s="25" customFormat="1" ht="15">
      <c r="A240" s="281"/>
      <c r="B240" s="281"/>
      <c r="C240" s="281"/>
      <c r="D240" s="277"/>
      <c r="E240" s="277"/>
      <c r="F240" s="277"/>
      <c r="G240" s="279"/>
      <c r="H240" s="280" t="str">
        <f>IF(G240="","",(IF(LEFT(G240,1)=LEFT(#REF!,1),((100-(HLOOKUP(VALUE(LEFT(G240,1)),Pxl!$C$3:$G$6,2,0)))/2+HLOOKUP(VALUE(LEFT(G240,1)),Pxl!$C$3:$G$6,2,0)),(((HLOOKUP(VALUE(LEFT(G240,1)),Pxl!$C$3:$G$6,2,0))+((HLOOKUP(VALUE(LEFT(G240,1)+1),Pxl!$C$3:$G$6,2,0))))/2)))/100*(IF(LEFT(#REF!,1)=LEFT(#REF!,1),(HLOOKUP(VALUE(LEFT(#REF!,1)),Pxl!$C$3:$G$6,4,0))*1.25,((HLOOKUP(VALUE(LEFT(#REF!,1)),Pxl!$C$3:$G$6,4,0))+(HLOOKUP(VALUE(LEFT(#REF!,1)+1),Pxl!$C$3:$G$6,4,0)))/2)))</f>
        <v/>
      </c>
      <c r="I240" s="281"/>
      <c r="J240" s="281"/>
      <c r="M240" s="276"/>
    </row>
    <row r="241" spans="1:13" s="25" customFormat="1" ht="15">
      <c r="A241" s="281"/>
      <c r="B241" s="281"/>
      <c r="C241" s="281"/>
      <c r="D241" s="277"/>
      <c r="E241" s="277"/>
      <c r="F241" s="277"/>
      <c r="G241" s="279"/>
      <c r="H241" s="280" t="str">
        <f>IF(G241="","",(IF(LEFT(G241,1)=LEFT(#REF!,1),((100-(HLOOKUP(VALUE(LEFT(G241,1)),Pxl!$C$3:$G$6,2,0)))/2+HLOOKUP(VALUE(LEFT(G241,1)),Pxl!$C$3:$G$6,2,0)),(((HLOOKUP(VALUE(LEFT(G241,1)),Pxl!$C$3:$G$6,2,0))+((HLOOKUP(VALUE(LEFT(G241,1)+1),Pxl!$C$3:$G$6,2,0))))/2)))/100*(IF(LEFT(#REF!,1)=LEFT(#REF!,1),(HLOOKUP(VALUE(LEFT(#REF!,1)),Pxl!$C$3:$G$6,4,0))*1.25,((HLOOKUP(VALUE(LEFT(#REF!,1)),Pxl!$C$3:$G$6,4,0))+(HLOOKUP(VALUE(LEFT(#REF!,1)+1),Pxl!$C$3:$G$6,4,0)))/2)))</f>
        <v/>
      </c>
      <c r="I241" s="281"/>
      <c r="J241" s="281"/>
      <c r="M241" s="276"/>
    </row>
    <row r="242" spans="1:13" s="25" customFormat="1" ht="15">
      <c r="A242" s="281"/>
      <c r="B242" s="281"/>
      <c r="C242" s="281"/>
      <c r="D242" s="277"/>
      <c r="E242" s="277"/>
      <c r="F242" s="277"/>
      <c r="G242" s="279"/>
      <c r="H242" s="280" t="str">
        <f>IF(G242="","",(IF(LEFT(G242,1)=LEFT(#REF!,1),((100-(HLOOKUP(VALUE(LEFT(G242,1)),Pxl!$C$3:$G$6,2,0)))/2+HLOOKUP(VALUE(LEFT(G242,1)),Pxl!$C$3:$G$6,2,0)),(((HLOOKUP(VALUE(LEFT(G242,1)),Pxl!$C$3:$G$6,2,0))+((HLOOKUP(VALUE(LEFT(G242,1)+1),Pxl!$C$3:$G$6,2,0))))/2)))/100*(IF(LEFT(#REF!,1)=LEFT(#REF!,1),(HLOOKUP(VALUE(LEFT(#REF!,1)),Pxl!$C$3:$G$6,4,0))*1.25,((HLOOKUP(VALUE(LEFT(#REF!,1)),Pxl!$C$3:$G$6,4,0))+(HLOOKUP(VALUE(LEFT(#REF!,1)+1),Pxl!$C$3:$G$6,4,0)))/2)))</f>
        <v/>
      </c>
      <c r="I242" s="281"/>
      <c r="J242" s="281"/>
      <c r="M242" s="276"/>
    </row>
    <row r="243" spans="1:13" s="25" customFormat="1" ht="15">
      <c r="A243" s="281"/>
      <c r="B243" s="281"/>
      <c r="C243" s="281"/>
      <c r="D243" s="277"/>
      <c r="E243" s="277"/>
      <c r="F243" s="277"/>
      <c r="G243" s="279"/>
      <c r="H243" s="280" t="str">
        <f>IF(G243="","",(IF(LEFT(G243,1)=LEFT(#REF!,1),((100-(HLOOKUP(VALUE(LEFT(G243,1)),Pxl!$C$3:$G$6,2,0)))/2+HLOOKUP(VALUE(LEFT(G243,1)),Pxl!$C$3:$G$6,2,0)),(((HLOOKUP(VALUE(LEFT(G243,1)),Pxl!$C$3:$G$6,2,0))+((HLOOKUP(VALUE(LEFT(G243,1)+1),Pxl!$C$3:$G$6,2,0))))/2)))/100*(IF(LEFT(#REF!,1)=LEFT(#REF!,1),(HLOOKUP(VALUE(LEFT(#REF!,1)),Pxl!$C$3:$G$6,4,0))*1.25,((HLOOKUP(VALUE(LEFT(#REF!,1)),Pxl!$C$3:$G$6,4,0))+(HLOOKUP(VALUE(LEFT(#REF!,1)+1),Pxl!$C$3:$G$6,4,0)))/2)))</f>
        <v/>
      </c>
      <c r="I243" s="281"/>
      <c r="J243" s="281"/>
      <c r="M243" s="276"/>
    </row>
    <row r="244" spans="1:13" s="25" customFormat="1" ht="15">
      <c r="A244" s="281"/>
      <c r="B244" s="281"/>
      <c r="C244" s="281"/>
      <c r="D244" s="277"/>
      <c r="E244" s="277"/>
      <c r="F244" s="277"/>
      <c r="G244" s="279"/>
      <c r="H244" s="280" t="str">
        <f>IF(G244="","",(IF(LEFT(G244,1)=LEFT(#REF!,1),((100-(HLOOKUP(VALUE(LEFT(G244,1)),Pxl!$C$3:$G$6,2,0)))/2+HLOOKUP(VALUE(LEFT(G244,1)),Pxl!$C$3:$G$6,2,0)),(((HLOOKUP(VALUE(LEFT(G244,1)),Pxl!$C$3:$G$6,2,0))+((HLOOKUP(VALUE(LEFT(G244,1)+1),Pxl!$C$3:$G$6,2,0))))/2)))/100*(IF(LEFT(#REF!,1)=LEFT(#REF!,1),(HLOOKUP(VALUE(LEFT(#REF!,1)),Pxl!$C$3:$G$6,4,0))*1.25,((HLOOKUP(VALUE(LEFT(#REF!,1)),Pxl!$C$3:$G$6,4,0))+(HLOOKUP(VALUE(LEFT(#REF!,1)+1),Pxl!$C$3:$G$6,4,0)))/2)))</f>
        <v/>
      </c>
      <c r="I244" s="281"/>
      <c r="J244" s="281"/>
      <c r="M244" s="276"/>
    </row>
    <row r="245" spans="1:13" s="25" customFormat="1" ht="15">
      <c r="A245" s="281"/>
      <c r="B245" s="281"/>
      <c r="C245" s="281"/>
      <c r="D245" s="277"/>
      <c r="E245" s="277"/>
      <c r="F245" s="277"/>
      <c r="G245" s="279"/>
      <c r="H245" s="280" t="str">
        <f>IF(G245="","",(IF(LEFT(G245,1)=LEFT(#REF!,1),((100-(HLOOKUP(VALUE(LEFT(G245,1)),Pxl!$C$3:$G$6,2,0)))/2+HLOOKUP(VALUE(LEFT(G245,1)),Pxl!$C$3:$G$6,2,0)),(((HLOOKUP(VALUE(LEFT(G245,1)),Pxl!$C$3:$G$6,2,0))+((HLOOKUP(VALUE(LEFT(G245,1)+1),Pxl!$C$3:$G$6,2,0))))/2)))/100*(IF(LEFT(#REF!,1)=LEFT(#REF!,1),(HLOOKUP(VALUE(LEFT(#REF!,1)),Pxl!$C$3:$G$6,4,0))*1.25,((HLOOKUP(VALUE(LEFT(#REF!,1)),Pxl!$C$3:$G$6,4,0))+(HLOOKUP(VALUE(LEFT(#REF!,1)+1),Pxl!$C$3:$G$6,4,0)))/2)))</f>
        <v/>
      </c>
      <c r="I245" s="281"/>
      <c r="J245" s="281"/>
      <c r="M245" s="276"/>
    </row>
    <row r="246" spans="1:13" s="25" customFormat="1" ht="15">
      <c r="A246" s="281"/>
      <c r="B246" s="281"/>
      <c r="C246" s="281"/>
      <c r="D246" s="277"/>
      <c r="E246" s="277"/>
      <c r="F246" s="277"/>
      <c r="G246" s="279"/>
      <c r="H246" s="280" t="str">
        <f>IF(G246="","",(IF(LEFT(G246,1)=LEFT(#REF!,1),((100-(HLOOKUP(VALUE(LEFT(G246,1)),Pxl!$C$3:$G$6,2,0)))/2+HLOOKUP(VALUE(LEFT(G246,1)),Pxl!$C$3:$G$6,2,0)),(((HLOOKUP(VALUE(LEFT(G246,1)),Pxl!$C$3:$G$6,2,0))+((HLOOKUP(VALUE(LEFT(G246,1)+1),Pxl!$C$3:$G$6,2,0))))/2)))/100*(IF(LEFT(#REF!,1)=LEFT(#REF!,1),(HLOOKUP(VALUE(LEFT(#REF!,1)),Pxl!$C$3:$G$6,4,0))*1.25,((HLOOKUP(VALUE(LEFT(#REF!,1)),Pxl!$C$3:$G$6,4,0))+(HLOOKUP(VALUE(LEFT(#REF!,1)+1),Pxl!$C$3:$G$6,4,0)))/2)))</f>
        <v/>
      </c>
      <c r="I246" s="281"/>
      <c r="J246" s="281"/>
      <c r="M246" s="276"/>
    </row>
    <row r="247" spans="1:13" s="25" customFormat="1" ht="15">
      <c r="A247" s="281"/>
      <c r="B247" s="281"/>
      <c r="C247" s="281"/>
      <c r="D247" s="277"/>
      <c r="E247" s="277"/>
      <c r="F247" s="277"/>
      <c r="G247" s="279"/>
      <c r="H247" s="280" t="str">
        <f>IF(G247="","",(IF(LEFT(G247,1)=LEFT(#REF!,1),((100-(HLOOKUP(VALUE(LEFT(G247,1)),Pxl!$C$3:$G$6,2,0)))/2+HLOOKUP(VALUE(LEFT(G247,1)),Pxl!$C$3:$G$6,2,0)),(((HLOOKUP(VALUE(LEFT(G247,1)),Pxl!$C$3:$G$6,2,0))+((HLOOKUP(VALUE(LEFT(G247,1)+1),Pxl!$C$3:$G$6,2,0))))/2)))/100*(IF(LEFT(#REF!,1)=LEFT(#REF!,1),(HLOOKUP(VALUE(LEFT(#REF!,1)),Pxl!$C$3:$G$6,4,0))*1.25,((HLOOKUP(VALUE(LEFT(#REF!,1)),Pxl!$C$3:$G$6,4,0))+(HLOOKUP(VALUE(LEFT(#REF!,1)+1),Pxl!$C$3:$G$6,4,0)))/2)))</f>
        <v/>
      </c>
      <c r="I247" s="281"/>
      <c r="J247" s="281"/>
      <c r="M247" s="276"/>
    </row>
    <row r="248" spans="1:13" s="25" customFormat="1" ht="15">
      <c r="A248" s="281"/>
      <c r="B248" s="281"/>
      <c r="C248" s="281"/>
      <c r="D248" s="277"/>
      <c r="E248" s="277"/>
      <c r="F248" s="277"/>
      <c r="G248" s="279"/>
      <c r="H248" s="280" t="str">
        <f>IF(G248="","",(IF(LEFT(G248,1)=LEFT(#REF!,1),((100-(HLOOKUP(VALUE(LEFT(G248,1)),Pxl!$C$3:$G$6,2,0)))/2+HLOOKUP(VALUE(LEFT(G248,1)),Pxl!$C$3:$G$6,2,0)),(((HLOOKUP(VALUE(LEFT(G248,1)),Pxl!$C$3:$G$6,2,0))+((HLOOKUP(VALUE(LEFT(G248,1)+1),Pxl!$C$3:$G$6,2,0))))/2)))/100*(IF(LEFT(#REF!,1)=LEFT(#REF!,1),(HLOOKUP(VALUE(LEFT(#REF!,1)),Pxl!$C$3:$G$6,4,0))*1.25,((HLOOKUP(VALUE(LEFT(#REF!,1)),Pxl!$C$3:$G$6,4,0))+(HLOOKUP(VALUE(LEFT(#REF!,1)+1),Pxl!$C$3:$G$6,4,0)))/2)))</f>
        <v/>
      </c>
      <c r="I248" s="281"/>
      <c r="J248" s="281"/>
      <c r="M248" s="276"/>
    </row>
    <row r="249" spans="1:13" s="25" customFormat="1" ht="15">
      <c r="A249" s="281"/>
      <c r="B249" s="281"/>
      <c r="C249" s="281"/>
      <c r="D249" s="277"/>
      <c r="E249" s="277"/>
      <c r="F249" s="277"/>
      <c r="G249" s="279"/>
      <c r="H249" s="280" t="str">
        <f>IF(G249="","",(IF(LEFT(G249,1)=LEFT(#REF!,1),((100-(HLOOKUP(VALUE(LEFT(G249,1)),Pxl!$C$3:$G$6,2,0)))/2+HLOOKUP(VALUE(LEFT(G249,1)),Pxl!$C$3:$G$6,2,0)),(((HLOOKUP(VALUE(LEFT(G249,1)),Pxl!$C$3:$G$6,2,0))+((HLOOKUP(VALUE(LEFT(G249,1)+1),Pxl!$C$3:$G$6,2,0))))/2)))/100*(IF(LEFT(#REF!,1)=LEFT(#REF!,1),(HLOOKUP(VALUE(LEFT(#REF!,1)),Pxl!$C$3:$G$6,4,0))*1.25,((HLOOKUP(VALUE(LEFT(#REF!,1)),Pxl!$C$3:$G$6,4,0))+(HLOOKUP(VALUE(LEFT(#REF!,1)+1),Pxl!$C$3:$G$6,4,0)))/2)))</f>
        <v/>
      </c>
      <c r="I249" s="281"/>
      <c r="J249" s="281"/>
      <c r="M249" s="276"/>
    </row>
    <row r="250" spans="1:13" s="25" customFormat="1" ht="15">
      <c r="A250" s="281"/>
      <c r="B250" s="281"/>
      <c r="C250" s="281"/>
      <c r="D250" s="277"/>
      <c r="E250" s="277"/>
      <c r="F250" s="277"/>
      <c r="G250" s="279"/>
      <c r="H250" s="280" t="str">
        <f>IF(G250="","",(IF(LEFT(G250,1)=LEFT(#REF!,1),((100-(HLOOKUP(VALUE(LEFT(G250,1)),Pxl!$C$3:$G$6,2,0)))/2+HLOOKUP(VALUE(LEFT(G250,1)),Pxl!$C$3:$G$6,2,0)),(((HLOOKUP(VALUE(LEFT(G250,1)),Pxl!$C$3:$G$6,2,0))+((HLOOKUP(VALUE(LEFT(G250,1)+1),Pxl!$C$3:$G$6,2,0))))/2)))/100*(IF(LEFT(#REF!,1)=LEFT(#REF!,1),(HLOOKUP(VALUE(LEFT(#REF!,1)),Pxl!$C$3:$G$6,4,0))*1.25,((HLOOKUP(VALUE(LEFT(#REF!,1)),Pxl!$C$3:$G$6,4,0))+(HLOOKUP(VALUE(LEFT(#REF!,1)+1),Pxl!$C$3:$G$6,4,0)))/2)))</f>
        <v/>
      </c>
      <c r="I250" s="281"/>
      <c r="J250" s="281"/>
      <c r="M250" s="276"/>
    </row>
    <row r="251" spans="1:13" s="25" customFormat="1" ht="15">
      <c r="A251" s="281"/>
      <c r="B251" s="281"/>
      <c r="C251" s="281"/>
      <c r="D251" s="277"/>
      <c r="E251" s="277"/>
      <c r="F251" s="277"/>
      <c r="G251" s="279"/>
      <c r="H251" s="280" t="str">
        <f>IF(G251="","",(IF(LEFT(G251,1)=LEFT(#REF!,1),((100-(HLOOKUP(VALUE(LEFT(G251,1)),Pxl!$C$3:$G$6,2,0)))/2+HLOOKUP(VALUE(LEFT(G251,1)),Pxl!$C$3:$G$6,2,0)),(((HLOOKUP(VALUE(LEFT(G251,1)),Pxl!$C$3:$G$6,2,0))+((HLOOKUP(VALUE(LEFT(G251,1)+1),Pxl!$C$3:$G$6,2,0))))/2)))/100*(IF(LEFT(#REF!,1)=LEFT(#REF!,1),(HLOOKUP(VALUE(LEFT(#REF!,1)),Pxl!$C$3:$G$6,4,0))*1.25,((HLOOKUP(VALUE(LEFT(#REF!,1)),Pxl!$C$3:$G$6,4,0))+(HLOOKUP(VALUE(LEFT(#REF!,1)+1),Pxl!$C$3:$G$6,4,0)))/2)))</f>
        <v/>
      </c>
      <c r="I251" s="281"/>
      <c r="J251" s="281"/>
      <c r="M251" s="276"/>
    </row>
    <row r="252" spans="1:13" s="25" customFormat="1" ht="15">
      <c r="A252" s="281"/>
      <c r="B252" s="281"/>
      <c r="C252" s="281"/>
      <c r="D252" s="277"/>
      <c r="E252" s="277"/>
      <c r="F252" s="277"/>
      <c r="G252" s="279"/>
      <c r="H252" s="280" t="str">
        <f>IF(G252="","",(IF(LEFT(G252,1)=LEFT(#REF!,1),((100-(HLOOKUP(VALUE(LEFT(G252,1)),Pxl!$C$3:$G$6,2,0)))/2+HLOOKUP(VALUE(LEFT(G252,1)),Pxl!$C$3:$G$6,2,0)),(((HLOOKUP(VALUE(LEFT(G252,1)),Pxl!$C$3:$G$6,2,0))+((HLOOKUP(VALUE(LEFT(G252,1)+1),Pxl!$C$3:$G$6,2,0))))/2)))/100*(IF(LEFT(#REF!,1)=LEFT(#REF!,1),(HLOOKUP(VALUE(LEFT(#REF!,1)),Pxl!$C$3:$G$6,4,0))*1.25,((HLOOKUP(VALUE(LEFT(#REF!,1)),Pxl!$C$3:$G$6,4,0))+(HLOOKUP(VALUE(LEFT(#REF!,1)+1),Pxl!$C$3:$G$6,4,0)))/2)))</f>
        <v/>
      </c>
      <c r="I252" s="281"/>
      <c r="J252" s="281"/>
      <c r="M252" s="276"/>
    </row>
    <row r="253" spans="1:13" s="25" customFormat="1" ht="15">
      <c r="A253" s="281"/>
      <c r="B253" s="281"/>
      <c r="C253" s="281"/>
      <c r="D253" s="277"/>
      <c r="E253" s="277"/>
      <c r="F253" s="277"/>
      <c r="G253" s="279"/>
      <c r="H253" s="280" t="str">
        <f>IF(G253="","",(IF(LEFT(G253,1)=LEFT(#REF!,1),((100-(HLOOKUP(VALUE(LEFT(G253,1)),Pxl!$C$3:$G$6,2,0)))/2+HLOOKUP(VALUE(LEFT(G253,1)),Pxl!$C$3:$G$6,2,0)),(((HLOOKUP(VALUE(LEFT(G253,1)),Pxl!$C$3:$G$6,2,0))+((HLOOKUP(VALUE(LEFT(G253,1)+1),Pxl!$C$3:$G$6,2,0))))/2)))/100*(IF(LEFT(#REF!,1)=LEFT(#REF!,1),(HLOOKUP(VALUE(LEFT(#REF!,1)),Pxl!$C$3:$G$6,4,0))*1.25,((HLOOKUP(VALUE(LEFT(#REF!,1)),Pxl!$C$3:$G$6,4,0))+(HLOOKUP(VALUE(LEFT(#REF!,1)+1),Pxl!$C$3:$G$6,4,0)))/2)))</f>
        <v/>
      </c>
      <c r="I253" s="281"/>
      <c r="J253" s="281"/>
      <c r="M253" s="276"/>
    </row>
    <row r="254" spans="1:13" s="25" customFormat="1" ht="15">
      <c r="A254" s="281"/>
      <c r="B254" s="281"/>
      <c r="C254" s="281"/>
      <c r="D254" s="277"/>
      <c r="E254" s="277"/>
      <c r="F254" s="277"/>
      <c r="G254" s="279"/>
      <c r="H254" s="280" t="str">
        <f>IF(G254="","",(IF(LEFT(G254,1)=LEFT(#REF!,1),((100-(HLOOKUP(VALUE(LEFT(G254,1)),Pxl!$C$3:$G$6,2,0)))/2+HLOOKUP(VALUE(LEFT(G254,1)),Pxl!$C$3:$G$6,2,0)),(((HLOOKUP(VALUE(LEFT(G254,1)),Pxl!$C$3:$G$6,2,0))+((HLOOKUP(VALUE(LEFT(G254,1)+1),Pxl!$C$3:$G$6,2,0))))/2)))/100*(IF(LEFT(#REF!,1)=LEFT(#REF!,1),(HLOOKUP(VALUE(LEFT(#REF!,1)),Pxl!$C$3:$G$6,4,0))*1.25,((HLOOKUP(VALUE(LEFT(#REF!,1)),Pxl!$C$3:$G$6,4,0))+(HLOOKUP(VALUE(LEFT(#REF!,1)+1),Pxl!$C$3:$G$6,4,0)))/2)))</f>
        <v/>
      </c>
      <c r="I254" s="281"/>
      <c r="J254" s="281"/>
      <c r="M254" s="276"/>
    </row>
    <row r="255" spans="1:13" s="25" customFormat="1" ht="15">
      <c r="A255" s="281"/>
      <c r="B255" s="281"/>
      <c r="C255" s="281"/>
      <c r="D255" s="277"/>
      <c r="E255" s="277"/>
      <c r="F255" s="277"/>
      <c r="G255" s="279"/>
      <c r="H255" s="280" t="str">
        <f>IF(G255="","",(IF(LEFT(G255,1)=LEFT(#REF!,1),((100-(HLOOKUP(VALUE(LEFT(G255,1)),Pxl!$C$3:$G$6,2,0)))/2+HLOOKUP(VALUE(LEFT(G255,1)),Pxl!$C$3:$G$6,2,0)),(((HLOOKUP(VALUE(LEFT(G255,1)),Pxl!$C$3:$G$6,2,0))+((HLOOKUP(VALUE(LEFT(G255,1)+1),Pxl!$C$3:$G$6,2,0))))/2)))/100*(IF(LEFT(#REF!,1)=LEFT(#REF!,1),(HLOOKUP(VALUE(LEFT(#REF!,1)),Pxl!$C$3:$G$6,4,0))*1.25,((HLOOKUP(VALUE(LEFT(#REF!,1)),Pxl!$C$3:$G$6,4,0))+(HLOOKUP(VALUE(LEFT(#REF!,1)+1),Pxl!$C$3:$G$6,4,0)))/2)))</f>
        <v/>
      </c>
      <c r="I255" s="281"/>
      <c r="J255" s="281"/>
      <c r="M255" s="276"/>
    </row>
    <row r="256" spans="1:13" s="25" customFormat="1" ht="15">
      <c r="A256" s="281"/>
      <c r="B256" s="281"/>
      <c r="C256" s="281"/>
      <c r="D256" s="277"/>
      <c r="E256" s="277"/>
      <c r="F256" s="277"/>
      <c r="G256" s="279"/>
      <c r="H256" s="280" t="str">
        <f>IF(G256="","",(IF(LEFT(G256,1)=LEFT(#REF!,1),((100-(HLOOKUP(VALUE(LEFT(G256,1)),Pxl!$C$3:$G$6,2,0)))/2+HLOOKUP(VALUE(LEFT(G256,1)),Pxl!$C$3:$G$6,2,0)),(((HLOOKUP(VALUE(LEFT(G256,1)),Pxl!$C$3:$G$6,2,0))+((HLOOKUP(VALUE(LEFT(G256,1)+1),Pxl!$C$3:$G$6,2,0))))/2)))/100*(IF(LEFT(#REF!,1)=LEFT(#REF!,1),(HLOOKUP(VALUE(LEFT(#REF!,1)),Pxl!$C$3:$G$6,4,0))*1.25,((HLOOKUP(VALUE(LEFT(#REF!,1)),Pxl!$C$3:$G$6,4,0))+(HLOOKUP(VALUE(LEFT(#REF!,1)+1),Pxl!$C$3:$G$6,4,0)))/2)))</f>
        <v/>
      </c>
      <c r="I256" s="281"/>
      <c r="J256" s="281"/>
      <c r="M256" s="276"/>
    </row>
    <row r="257" spans="1:13" s="25" customFormat="1" ht="15">
      <c r="A257" s="281"/>
      <c r="B257" s="281"/>
      <c r="C257" s="281"/>
      <c r="D257" s="277"/>
      <c r="E257" s="277"/>
      <c r="F257" s="277"/>
      <c r="G257" s="279"/>
      <c r="H257" s="280" t="str">
        <f>IF(G257="","",(IF(LEFT(G257,1)=LEFT(#REF!,1),((100-(HLOOKUP(VALUE(LEFT(G257,1)),Pxl!$C$3:$G$6,2,0)))/2+HLOOKUP(VALUE(LEFT(G257,1)),Pxl!$C$3:$G$6,2,0)),(((HLOOKUP(VALUE(LEFT(G257,1)),Pxl!$C$3:$G$6,2,0))+((HLOOKUP(VALUE(LEFT(G257,1)+1),Pxl!$C$3:$G$6,2,0))))/2)))/100*(IF(LEFT(#REF!,1)=LEFT(#REF!,1),(HLOOKUP(VALUE(LEFT(#REF!,1)),Pxl!$C$3:$G$6,4,0))*1.25,((HLOOKUP(VALUE(LEFT(#REF!,1)),Pxl!$C$3:$G$6,4,0))+(HLOOKUP(VALUE(LEFT(#REF!,1)+1),Pxl!$C$3:$G$6,4,0)))/2)))</f>
        <v/>
      </c>
      <c r="I257" s="281"/>
      <c r="J257" s="281"/>
      <c r="M257" s="276"/>
    </row>
    <row r="258" spans="1:13" s="25" customFormat="1" ht="15">
      <c r="A258" s="281"/>
      <c r="B258" s="281"/>
      <c r="C258" s="281"/>
      <c r="D258" s="277"/>
      <c r="E258" s="277"/>
      <c r="F258" s="277"/>
      <c r="G258" s="279"/>
      <c r="H258" s="280" t="str">
        <f>IF(G258="","",(IF(LEFT(G258,1)=LEFT(#REF!,1),((100-(HLOOKUP(VALUE(LEFT(G258,1)),Pxl!$C$3:$G$6,2,0)))/2+HLOOKUP(VALUE(LEFT(G258,1)),Pxl!$C$3:$G$6,2,0)),(((HLOOKUP(VALUE(LEFT(G258,1)),Pxl!$C$3:$G$6,2,0))+((HLOOKUP(VALUE(LEFT(G258,1)+1),Pxl!$C$3:$G$6,2,0))))/2)))/100*(IF(LEFT(#REF!,1)=LEFT(#REF!,1),(HLOOKUP(VALUE(LEFT(#REF!,1)),Pxl!$C$3:$G$6,4,0))*1.25,((HLOOKUP(VALUE(LEFT(#REF!,1)),Pxl!$C$3:$G$6,4,0))+(HLOOKUP(VALUE(LEFT(#REF!,1)+1),Pxl!$C$3:$G$6,4,0)))/2)))</f>
        <v/>
      </c>
      <c r="I258" s="281"/>
      <c r="J258" s="281"/>
      <c r="M258" s="276"/>
    </row>
    <row r="259" spans="1:13" s="25" customFormat="1" ht="15">
      <c r="A259" s="281"/>
      <c r="B259" s="281"/>
      <c r="C259" s="281"/>
      <c r="D259" s="277"/>
      <c r="E259" s="277"/>
      <c r="F259" s="277"/>
      <c r="G259" s="279"/>
      <c r="H259" s="280" t="str">
        <f>IF(G259="","",(IF(LEFT(G259,1)=LEFT(#REF!,1),((100-(HLOOKUP(VALUE(LEFT(G259,1)),Pxl!$C$3:$G$6,2,0)))/2+HLOOKUP(VALUE(LEFT(G259,1)),Pxl!$C$3:$G$6,2,0)),(((HLOOKUP(VALUE(LEFT(G259,1)),Pxl!$C$3:$G$6,2,0))+((HLOOKUP(VALUE(LEFT(G259,1)+1),Pxl!$C$3:$G$6,2,0))))/2)))/100*(IF(LEFT(#REF!,1)=LEFT(#REF!,1),(HLOOKUP(VALUE(LEFT(#REF!,1)),Pxl!$C$3:$G$6,4,0))*1.25,((HLOOKUP(VALUE(LEFT(#REF!,1)),Pxl!$C$3:$G$6,4,0))+(HLOOKUP(VALUE(LEFT(#REF!,1)+1),Pxl!$C$3:$G$6,4,0)))/2)))</f>
        <v/>
      </c>
      <c r="I259" s="281"/>
      <c r="J259" s="281"/>
      <c r="M259" s="276"/>
    </row>
    <row r="260" spans="1:13" s="25" customFormat="1" ht="15">
      <c r="A260" s="281"/>
      <c r="B260" s="281"/>
      <c r="C260" s="281"/>
      <c r="D260" s="277"/>
      <c r="E260" s="277"/>
      <c r="F260" s="277"/>
      <c r="G260" s="279"/>
      <c r="H260" s="280" t="str">
        <f>IF(G260="","",(IF(LEFT(G260,1)=LEFT(#REF!,1),((100-(HLOOKUP(VALUE(LEFT(G260,1)),Pxl!$C$3:$G$6,2,0)))/2+HLOOKUP(VALUE(LEFT(G260,1)),Pxl!$C$3:$G$6,2,0)),(((HLOOKUP(VALUE(LEFT(G260,1)),Pxl!$C$3:$G$6,2,0))+((HLOOKUP(VALUE(LEFT(G260,1)+1),Pxl!$C$3:$G$6,2,0))))/2)))/100*(IF(LEFT(#REF!,1)=LEFT(#REF!,1),(HLOOKUP(VALUE(LEFT(#REF!,1)),Pxl!$C$3:$G$6,4,0))*1.25,((HLOOKUP(VALUE(LEFT(#REF!,1)),Pxl!$C$3:$G$6,4,0))+(HLOOKUP(VALUE(LEFT(#REF!,1)+1),Pxl!$C$3:$G$6,4,0)))/2)))</f>
        <v/>
      </c>
      <c r="I260" s="281"/>
      <c r="J260" s="281"/>
      <c r="M260" s="276"/>
    </row>
    <row r="261" spans="1:13" s="25" customFormat="1" ht="15">
      <c r="A261" s="281"/>
      <c r="B261" s="281"/>
      <c r="C261" s="281"/>
      <c r="D261" s="277"/>
      <c r="E261" s="277"/>
      <c r="F261" s="277"/>
      <c r="G261" s="279"/>
      <c r="H261" s="280" t="str">
        <f>IF(G261="","",(IF(LEFT(G261,1)=LEFT(#REF!,1),((100-(HLOOKUP(VALUE(LEFT(G261,1)),Pxl!$C$3:$G$6,2,0)))/2+HLOOKUP(VALUE(LEFT(G261,1)),Pxl!$C$3:$G$6,2,0)),(((HLOOKUP(VALUE(LEFT(G261,1)),Pxl!$C$3:$G$6,2,0))+((HLOOKUP(VALUE(LEFT(G261,1)+1),Pxl!$C$3:$G$6,2,0))))/2)))/100*(IF(LEFT(#REF!,1)=LEFT(#REF!,1),(HLOOKUP(VALUE(LEFT(#REF!,1)),Pxl!$C$3:$G$6,4,0))*1.25,((HLOOKUP(VALUE(LEFT(#REF!,1)),Pxl!$C$3:$G$6,4,0))+(HLOOKUP(VALUE(LEFT(#REF!,1)+1),Pxl!$C$3:$G$6,4,0)))/2)))</f>
        <v/>
      </c>
      <c r="I261" s="281"/>
      <c r="J261" s="281"/>
      <c r="M261" s="276"/>
    </row>
    <row r="262" spans="1:13" s="25" customFormat="1" ht="15">
      <c r="A262" s="281"/>
      <c r="B262" s="281"/>
      <c r="C262" s="281"/>
      <c r="D262" s="277"/>
      <c r="E262" s="277"/>
      <c r="F262" s="277"/>
      <c r="G262" s="279"/>
      <c r="H262" s="280" t="str">
        <f>IF(G262="","",(IF(LEFT(G262,1)=LEFT(#REF!,1),((100-(HLOOKUP(VALUE(LEFT(G262,1)),Pxl!$C$3:$G$6,2,0)))/2+HLOOKUP(VALUE(LEFT(G262,1)),Pxl!$C$3:$G$6,2,0)),(((HLOOKUP(VALUE(LEFT(G262,1)),Pxl!$C$3:$G$6,2,0))+((HLOOKUP(VALUE(LEFT(G262,1)+1),Pxl!$C$3:$G$6,2,0))))/2)))/100*(IF(LEFT(#REF!,1)=LEFT(#REF!,1),(HLOOKUP(VALUE(LEFT(#REF!,1)),Pxl!$C$3:$G$6,4,0))*1.25,((HLOOKUP(VALUE(LEFT(#REF!,1)),Pxl!$C$3:$G$6,4,0))+(HLOOKUP(VALUE(LEFT(#REF!,1)+1),Pxl!$C$3:$G$6,4,0)))/2)))</f>
        <v/>
      </c>
      <c r="I262" s="281"/>
      <c r="J262" s="281"/>
      <c r="M262" s="276"/>
    </row>
    <row r="263" spans="1:13" s="25" customFormat="1" ht="15">
      <c r="A263" s="281"/>
      <c r="B263" s="281"/>
      <c r="C263" s="281"/>
      <c r="D263" s="277"/>
      <c r="E263" s="277"/>
      <c r="F263" s="277"/>
      <c r="G263" s="279"/>
      <c r="H263" s="280" t="str">
        <f>IF(G263="","",(IF(LEFT(G263,1)=LEFT(#REF!,1),((100-(HLOOKUP(VALUE(LEFT(G263,1)),Pxl!$C$3:$G$6,2,0)))/2+HLOOKUP(VALUE(LEFT(G263,1)),Pxl!$C$3:$G$6,2,0)),(((HLOOKUP(VALUE(LEFT(G263,1)),Pxl!$C$3:$G$6,2,0))+((HLOOKUP(VALUE(LEFT(G263,1)+1),Pxl!$C$3:$G$6,2,0))))/2)))/100*(IF(LEFT(#REF!,1)=LEFT(#REF!,1),(HLOOKUP(VALUE(LEFT(#REF!,1)),Pxl!$C$3:$G$6,4,0))*1.25,((HLOOKUP(VALUE(LEFT(#REF!,1)),Pxl!$C$3:$G$6,4,0))+(HLOOKUP(VALUE(LEFT(#REF!,1)+1),Pxl!$C$3:$G$6,4,0)))/2)))</f>
        <v/>
      </c>
      <c r="I263" s="281"/>
      <c r="J263" s="281"/>
      <c r="M263" s="276"/>
    </row>
    <row r="264" spans="1:13" s="25" customFormat="1" ht="15">
      <c r="A264" s="281"/>
      <c r="B264" s="281"/>
      <c r="C264" s="281"/>
      <c r="D264" s="277"/>
      <c r="E264" s="277"/>
      <c r="F264" s="277"/>
      <c r="G264" s="279"/>
      <c r="H264" s="280" t="str">
        <f>IF(G264="","",(IF(LEFT(G264,1)=LEFT(#REF!,1),((100-(HLOOKUP(VALUE(LEFT(G264,1)),Pxl!$C$3:$G$6,2,0)))/2+HLOOKUP(VALUE(LEFT(G264,1)),Pxl!$C$3:$G$6,2,0)),(((HLOOKUP(VALUE(LEFT(G264,1)),Pxl!$C$3:$G$6,2,0))+((HLOOKUP(VALUE(LEFT(G264,1)+1),Pxl!$C$3:$G$6,2,0))))/2)))/100*(IF(LEFT(#REF!,1)=LEFT(#REF!,1),(HLOOKUP(VALUE(LEFT(#REF!,1)),Pxl!$C$3:$G$6,4,0))*1.25,((HLOOKUP(VALUE(LEFT(#REF!,1)),Pxl!$C$3:$G$6,4,0))+(HLOOKUP(VALUE(LEFT(#REF!,1)+1),Pxl!$C$3:$G$6,4,0)))/2)))</f>
        <v/>
      </c>
      <c r="I264" s="281"/>
      <c r="J264" s="281"/>
      <c r="M264" s="276"/>
    </row>
    <row r="265" spans="1:13" s="25" customFormat="1" ht="15">
      <c r="A265" s="281"/>
      <c r="B265" s="281"/>
      <c r="C265" s="281"/>
      <c r="D265" s="277"/>
      <c r="E265" s="277"/>
      <c r="F265" s="277"/>
      <c r="G265" s="279"/>
      <c r="H265" s="280" t="str">
        <f>IF(G265="","",(IF(LEFT(G265,1)=LEFT(#REF!,1),((100-(HLOOKUP(VALUE(LEFT(G265,1)),Pxl!$C$3:$G$6,2,0)))/2+HLOOKUP(VALUE(LEFT(G265,1)),Pxl!$C$3:$G$6,2,0)),(((HLOOKUP(VALUE(LEFT(G265,1)),Pxl!$C$3:$G$6,2,0))+((HLOOKUP(VALUE(LEFT(G265,1)+1),Pxl!$C$3:$G$6,2,0))))/2)))/100*(IF(LEFT(#REF!,1)=LEFT(#REF!,1),(HLOOKUP(VALUE(LEFT(#REF!,1)),Pxl!$C$3:$G$6,4,0))*1.25,((HLOOKUP(VALUE(LEFT(#REF!,1)),Pxl!$C$3:$G$6,4,0))+(HLOOKUP(VALUE(LEFT(#REF!,1)+1),Pxl!$C$3:$G$6,4,0)))/2)))</f>
        <v/>
      </c>
      <c r="I265" s="281"/>
      <c r="J265" s="281"/>
      <c r="M265" s="276"/>
    </row>
    <row r="266" spans="1:13" s="25" customFormat="1" ht="15">
      <c r="A266" s="281"/>
      <c r="B266" s="281"/>
      <c r="C266" s="281"/>
      <c r="D266" s="277"/>
      <c r="E266" s="277"/>
      <c r="F266" s="277"/>
      <c r="G266" s="279"/>
      <c r="H266" s="280" t="str">
        <f>IF(G266="","",(IF(LEFT(G266,1)=LEFT(#REF!,1),((100-(HLOOKUP(VALUE(LEFT(G266,1)),Pxl!$C$3:$G$6,2,0)))/2+HLOOKUP(VALUE(LEFT(G266,1)),Pxl!$C$3:$G$6,2,0)),(((HLOOKUP(VALUE(LEFT(G266,1)),Pxl!$C$3:$G$6,2,0))+((HLOOKUP(VALUE(LEFT(G266,1)+1),Pxl!$C$3:$G$6,2,0))))/2)))/100*(IF(LEFT(#REF!,1)=LEFT(#REF!,1),(HLOOKUP(VALUE(LEFT(#REF!,1)),Pxl!$C$3:$G$6,4,0))*1.25,((HLOOKUP(VALUE(LEFT(#REF!,1)),Pxl!$C$3:$G$6,4,0))+(HLOOKUP(VALUE(LEFT(#REF!,1)+1),Pxl!$C$3:$G$6,4,0)))/2)))</f>
        <v/>
      </c>
      <c r="I266" s="281"/>
      <c r="J266" s="281"/>
      <c r="M266" s="276"/>
    </row>
    <row r="267" spans="1:13" s="25" customFormat="1" ht="15">
      <c r="A267" s="281"/>
      <c r="B267" s="281"/>
      <c r="C267" s="281"/>
      <c r="D267" s="277"/>
      <c r="E267" s="277"/>
      <c r="F267" s="277"/>
      <c r="G267" s="279"/>
      <c r="H267" s="280" t="str">
        <f>IF(G267="","",(IF(LEFT(G267,1)=LEFT(#REF!,1),((100-(HLOOKUP(VALUE(LEFT(G267,1)),Pxl!$C$3:$G$6,2,0)))/2+HLOOKUP(VALUE(LEFT(G267,1)),Pxl!$C$3:$G$6,2,0)),(((HLOOKUP(VALUE(LEFT(G267,1)),Pxl!$C$3:$G$6,2,0))+((HLOOKUP(VALUE(LEFT(G267,1)+1),Pxl!$C$3:$G$6,2,0))))/2)))/100*(IF(LEFT(#REF!,1)=LEFT(#REF!,1),(HLOOKUP(VALUE(LEFT(#REF!,1)),Pxl!$C$3:$G$6,4,0))*1.25,((HLOOKUP(VALUE(LEFT(#REF!,1)),Pxl!$C$3:$G$6,4,0))+(HLOOKUP(VALUE(LEFT(#REF!,1)+1),Pxl!$C$3:$G$6,4,0)))/2)))</f>
        <v/>
      </c>
      <c r="I267" s="281"/>
      <c r="J267" s="281"/>
      <c r="M267" s="276"/>
    </row>
    <row r="268" spans="1:13" s="25" customFormat="1" ht="15">
      <c r="A268" s="281"/>
      <c r="B268" s="281"/>
      <c r="C268" s="281"/>
      <c r="D268" s="277"/>
      <c r="E268" s="277"/>
      <c r="F268" s="277"/>
      <c r="G268" s="279"/>
      <c r="H268" s="280" t="str">
        <f>IF(G268="","",(IF(LEFT(G268,1)=LEFT(#REF!,1),((100-(HLOOKUP(VALUE(LEFT(G268,1)),Pxl!$C$3:$G$6,2,0)))/2+HLOOKUP(VALUE(LEFT(G268,1)),Pxl!$C$3:$G$6,2,0)),(((HLOOKUP(VALUE(LEFT(G268,1)),Pxl!$C$3:$G$6,2,0))+((HLOOKUP(VALUE(LEFT(G268,1)+1),Pxl!$C$3:$G$6,2,0))))/2)))/100*(IF(LEFT(#REF!,1)=LEFT(#REF!,1),(HLOOKUP(VALUE(LEFT(#REF!,1)),Pxl!$C$3:$G$6,4,0))*1.25,((HLOOKUP(VALUE(LEFT(#REF!,1)),Pxl!$C$3:$G$6,4,0))+(HLOOKUP(VALUE(LEFT(#REF!,1)+1),Pxl!$C$3:$G$6,4,0)))/2)))</f>
        <v/>
      </c>
      <c r="I268" s="281"/>
      <c r="J268" s="281"/>
      <c r="M268" s="276"/>
    </row>
    <row r="269" spans="1:13" s="25" customFormat="1" ht="15">
      <c r="A269" s="281"/>
      <c r="B269" s="281"/>
      <c r="C269" s="281"/>
      <c r="D269" s="277"/>
      <c r="E269" s="277"/>
      <c r="F269" s="277"/>
      <c r="G269" s="279"/>
      <c r="H269" s="280" t="str">
        <f>IF(G269="","",(IF(LEFT(G269,1)=LEFT(#REF!,1),((100-(HLOOKUP(VALUE(LEFT(G269,1)),Pxl!$C$3:$G$6,2,0)))/2+HLOOKUP(VALUE(LEFT(G269,1)),Pxl!$C$3:$G$6,2,0)),(((HLOOKUP(VALUE(LEFT(G269,1)),Pxl!$C$3:$G$6,2,0))+((HLOOKUP(VALUE(LEFT(G269,1)+1),Pxl!$C$3:$G$6,2,0))))/2)))/100*(IF(LEFT(#REF!,1)=LEFT(#REF!,1),(HLOOKUP(VALUE(LEFT(#REF!,1)),Pxl!$C$3:$G$6,4,0))*1.25,((HLOOKUP(VALUE(LEFT(#REF!,1)),Pxl!$C$3:$G$6,4,0))+(HLOOKUP(VALUE(LEFT(#REF!,1)+1),Pxl!$C$3:$G$6,4,0)))/2)))</f>
        <v/>
      </c>
      <c r="I269" s="281"/>
      <c r="J269" s="281"/>
      <c r="M269" s="276"/>
    </row>
    <row r="270" spans="1:13" s="25" customFormat="1" ht="15">
      <c r="A270" s="281"/>
      <c r="B270" s="281"/>
      <c r="C270" s="281"/>
      <c r="D270" s="277"/>
      <c r="E270" s="277"/>
      <c r="F270" s="277"/>
      <c r="G270" s="279"/>
      <c r="H270" s="280" t="str">
        <f>IF(G270="","",(IF(LEFT(G270,1)=LEFT(#REF!,1),((100-(HLOOKUP(VALUE(LEFT(G270,1)),Pxl!$C$3:$G$6,2,0)))/2+HLOOKUP(VALUE(LEFT(G270,1)),Pxl!$C$3:$G$6,2,0)),(((HLOOKUP(VALUE(LEFT(G270,1)),Pxl!$C$3:$G$6,2,0))+((HLOOKUP(VALUE(LEFT(G270,1)+1),Pxl!$C$3:$G$6,2,0))))/2)))/100*(IF(LEFT(#REF!,1)=LEFT(#REF!,1),(HLOOKUP(VALUE(LEFT(#REF!,1)),Pxl!$C$3:$G$6,4,0))*1.25,((HLOOKUP(VALUE(LEFT(#REF!,1)),Pxl!$C$3:$G$6,4,0))+(HLOOKUP(VALUE(LEFT(#REF!,1)+1),Pxl!$C$3:$G$6,4,0)))/2)))</f>
        <v/>
      </c>
      <c r="I270" s="281"/>
      <c r="J270" s="281"/>
      <c r="M270" s="276"/>
    </row>
    <row r="271" spans="1:13" s="25" customFormat="1" ht="15">
      <c r="A271" s="281"/>
      <c r="B271" s="281"/>
      <c r="C271" s="281"/>
      <c r="D271" s="277"/>
      <c r="E271" s="277"/>
      <c r="F271" s="277"/>
      <c r="G271" s="279"/>
      <c r="H271" s="280" t="str">
        <f>IF(G271="","",(IF(LEFT(G271,1)=LEFT(#REF!,1),((100-(HLOOKUP(VALUE(LEFT(G271,1)),Pxl!$C$3:$G$6,2,0)))/2+HLOOKUP(VALUE(LEFT(G271,1)),Pxl!$C$3:$G$6,2,0)),(((HLOOKUP(VALUE(LEFT(G271,1)),Pxl!$C$3:$G$6,2,0))+((HLOOKUP(VALUE(LEFT(G271,1)+1),Pxl!$C$3:$G$6,2,0))))/2)))/100*(IF(LEFT(#REF!,1)=LEFT(#REF!,1),(HLOOKUP(VALUE(LEFT(#REF!,1)),Pxl!$C$3:$G$6,4,0))*1.25,((HLOOKUP(VALUE(LEFT(#REF!,1)),Pxl!$C$3:$G$6,4,0))+(HLOOKUP(VALUE(LEFT(#REF!,1)+1),Pxl!$C$3:$G$6,4,0)))/2)))</f>
        <v/>
      </c>
      <c r="I271" s="281"/>
      <c r="J271" s="281"/>
      <c r="M271" s="276"/>
    </row>
    <row r="272" spans="1:13" s="25" customFormat="1" ht="15">
      <c r="A272" s="281"/>
      <c r="B272" s="281"/>
      <c r="C272" s="281"/>
      <c r="D272" s="277"/>
      <c r="E272" s="277"/>
      <c r="F272" s="277"/>
      <c r="G272" s="279"/>
      <c r="H272" s="280" t="str">
        <f>IF(G272="","",(IF(LEFT(G272,1)=LEFT(#REF!,1),((100-(HLOOKUP(VALUE(LEFT(G272,1)),Pxl!$C$3:$G$6,2,0)))/2+HLOOKUP(VALUE(LEFT(G272,1)),Pxl!$C$3:$G$6,2,0)),(((HLOOKUP(VALUE(LEFT(G272,1)),Pxl!$C$3:$G$6,2,0))+((HLOOKUP(VALUE(LEFT(G272,1)+1),Pxl!$C$3:$G$6,2,0))))/2)))/100*(IF(LEFT(#REF!,1)=LEFT(#REF!,1),(HLOOKUP(VALUE(LEFT(#REF!,1)),Pxl!$C$3:$G$6,4,0))*1.25,((HLOOKUP(VALUE(LEFT(#REF!,1)),Pxl!$C$3:$G$6,4,0))+(HLOOKUP(VALUE(LEFT(#REF!,1)+1),Pxl!$C$3:$G$6,4,0)))/2)))</f>
        <v/>
      </c>
      <c r="I272" s="281"/>
      <c r="J272" s="281"/>
      <c r="M272" s="276"/>
    </row>
    <row r="273" spans="1:13" s="25" customFormat="1" ht="15">
      <c r="A273" s="281"/>
      <c r="B273" s="281"/>
      <c r="C273" s="281"/>
      <c r="D273" s="277"/>
      <c r="E273" s="277"/>
      <c r="F273" s="277"/>
      <c r="G273" s="279"/>
      <c r="H273" s="280" t="str">
        <f>IF(G273="","",(IF(LEFT(G273,1)=LEFT(#REF!,1),((100-(HLOOKUP(VALUE(LEFT(G273,1)),Pxl!$C$3:$G$6,2,0)))/2+HLOOKUP(VALUE(LEFT(G273,1)),Pxl!$C$3:$G$6,2,0)),(((HLOOKUP(VALUE(LEFT(G273,1)),Pxl!$C$3:$G$6,2,0))+((HLOOKUP(VALUE(LEFT(G273,1)+1),Pxl!$C$3:$G$6,2,0))))/2)))/100*(IF(LEFT(#REF!,1)=LEFT(#REF!,1),(HLOOKUP(VALUE(LEFT(#REF!,1)),Pxl!$C$3:$G$6,4,0))*1.25,((HLOOKUP(VALUE(LEFT(#REF!,1)),Pxl!$C$3:$G$6,4,0))+(HLOOKUP(VALUE(LEFT(#REF!,1)+1),Pxl!$C$3:$G$6,4,0)))/2)))</f>
        <v/>
      </c>
      <c r="I273" s="281"/>
      <c r="J273" s="281"/>
      <c r="M273" s="276"/>
    </row>
    <row r="274" spans="1:13" s="25" customFormat="1" ht="15">
      <c r="A274" s="281"/>
      <c r="B274" s="281"/>
      <c r="C274" s="281"/>
      <c r="D274" s="277"/>
      <c r="E274" s="277"/>
      <c r="F274" s="277"/>
      <c r="G274" s="279"/>
      <c r="H274" s="280" t="str">
        <f>IF(G274="","",(IF(LEFT(G274,1)=LEFT(#REF!,1),((100-(HLOOKUP(VALUE(LEFT(G274,1)),Pxl!$C$3:$G$6,2,0)))/2+HLOOKUP(VALUE(LEFT(G274,1)),Pxl!$C$3:$G$6,2,0)),(((HLOOKUP(VALUE(LEFT(G274,1)),Pxl!$C$3:$G$6,2,0))+((HLOOKUP(VALUE(LEFT(G274,1)+1),Pxl!$C$3:$G$6,2,0))))/2)))/100*(IF(LEFT(#REF!,1)=LEFT(#REF!,1),(HLOOKUP(VALUE(LEFT(#REF!,1)),Pxl!$C$3:$G$6,4,0))*1.25,((HLOOKUP(VALUE(LEFT(#REF!,1)),Pxl!$C$3:$G$6,4,0))+(HLOOKUP(VALUE(LEFT(#REF!,1)+1),Pxl!$C$3:$G$6,4,0)))/2)))</f>
        <v/>
      </c>
      <c r="I274" s="281"/>
      <c r="J274" s="281"/>
      <c r="M274" s="276"/>
    </row>
    <row r="275" spans="1:13" s="25" customFormat="1" ht="15">
      <c r="A275" s="281"/>
      <c r="B275" s="281"/>
      <c r="C275" s="281"/>
      <c r="D275" s="277"/>
      <c r="E275" s="277"/>
      <c r="F275" s="277"/>
      <c r="G275" s="279"/>
      <c r="H275" s="280" t="str">
        <f>IF(G275="","",(IF(LEFT(G275,1)=LEFT(#REF!,1),((100-(HLOOKUP(VALUE(LEFT(G275,1)),Pxl!$C$3:$G$6,2,0)))/2+HLOOKUP(VALUE(LEFT(G275,1)),Pxl!$C$3:$G$6,2,0)),(((HLOOKUP(VALUE(LEFT(G275,1)),Pxl!$C$3:$G$6,2,0))+((HLOOKUP(VALUE(LEFT(G275,1)+1),Pxl!$C$3:$G$6,2,0))))/2)))/100*(IF(LEFT(#REF!,1)=LEFT(#REF!,1),(HLOOKUP(VALUE(LEFT(#REF!,1)),Pxl!$C$3:$G$6,4,0))*1.25,((HLOOKUP(VALUE(LEFT(#REF!,1)),Pxl!$C$3:$G$6,4,0))+(HLOOKUP(VALUE(LEFT(#REF!,1)+1),Pxl!$C$3:$G$6,4,0)))/2)))</f>
        <v/>
      </c>
      <c r="I275" s="281"/>
      <c r="J275" s="281"/>
      <c r="M275" s="276"/>
    </row>
    <row r="276" spans="1:13" s="25" customFormat="1" ht="15">
      <c r="A276" s="281"/>
      <c r="B276" s="281"/>
      <c r="C276" s="281"/>
      <c r="D276" s="277"/>
      <c r="E276" s="277"/>
      <c r="F276" s="277"/>
      <c r="G276" s="279"/>
      <c r="H276" s="280" t="str">
        <f>IF(G276="","",(IF(LEFT(G276,1)=LEFT(#REF!,1),((100-(HLOOKUP(VALUE(LEFT(G276,1)),Pxl!$C$3:$G$6,2,0)))/2+HLOOKUP(VALUE(LEFT(G276,1)),Pxl!$C$3:$G$6,2,0)),(((HLOOKUP(VALUE(LEFT(G276,1)),Pxl!$C$3:$G$6,2,0))+((HLOOKUP(VALUE(LEFT(G276,1)+1),Pxl!$C$3:$G$6,2,0))))/2)))/100*(IF(LEFT(#REF!,1)=LEFT(#REF!,1),(HLOOKUP(VALUE(LEFT(#REF!,1)),Pxl!$C$3:$G$6,4,0))*1.25,((HLOOKUP(VALUE(LEFT(#REF!,1)),Pxl!$C$3:$G$6,4,0))+(HLOOKUP(VALUE(LEFT(#REF!,1)+1),Pxl!$C$3:$G$6,4,0)))/2)))</f>
        <v/>
      </c>
      <c r="I276" s="281"/>
      <c r="J276" s="281"/>
      <c r="M276" s="276"/>
    </row>
    <row r="277" spans="1:13" s="25" customFormat="1" ht="15">
      <c r="A277" s="281"/>
      <c r="B277" s="281"/>
      <c r="C277" s="281"/>
      <c r="D277" s="277"/>
      <c r="E277" s="277"/>
      <c r="F277" s="277"/>
      <c r="G277" s="279"/>
      <c r="H277" s="280" t="str">
        <f>IF(G277="","",(IF(LEFT(G277,1)=LEFT(#REF!,1),((100-(HLOOKUP(VALUE(LEFT(G277,1)),Pxl!$C$3:$G$6,2,0)))/2+HLOOKUP(VALUE(LEFT(G277,1)),Pxl!$C$3:$G$6,2,0)),(((HLOOKUP(VALUE(LEFT(G277,1)),Pxl!$C$3:$G$6,2,0))+((HLOOKUP(VALUE(LEFT(G277,1)+1),Pxl!$C$3:$G$6,2,0))))/2)))/100*(IF(LEFT(#REF!,1)=LEFT(#REF!,1),(HLOOKUP(VALUE(LEFT(#REF!,1)),Pxl!$C$3:$G$6,4,0))*1.25,((HLOOKUP(VALUE(LEFT(#REF!,1)),Pxl!$C$3:$G$6,4,0))+(HLOOKUP(VALUE(LEFT(#REF!,1)+1),Pxl!$C$3:$G$6,4,0)))/2)))</f>
        <v/>
      </c>
      <c r="I277" s="281"/>
      <c r="J277" s="281"/>
      <c r="M277" s="276"/>
    </row>
    <row r="278" spans="1:13" s="25" customFormat="1" ht="15">
      <c r="A278" s="281"/>
      <c r="B278" s="281"/>
      <c r="C278" s="281"/>
      <c r="D278" s="277"/>
      <c r="E278" s="277"/>
      <c r="F278" s="277"/>
      <c r="G278" s="279"/>
      <c r="H278" s="280" t="str">
        <f>IF(G278="","",(IF(LEFT(G278,1)=LEFT(#REF!,1),((100-(HLOOKUP(VALUE(LEFT(G278,1)),Pxl!$C$3:$G$6,2,0)))/2+HLOOKUP(VALUE(LEFT(G278,1)),Pxl!$C$3:$G$6,2,0)),(((HLOOKUP(VALUE(LEFT(G278,1)),Pxl!$C$3:$G$6,2,0))+((HLOOKUP(VALUE(LEFT(G278,1)+1),Pxl!$C$3:$G$6,2,0))))/2)))/100*(IF(LEFT(#REF!,1)=LEFT(#REF!,1),(HLOOKUP(VALUE(LEFT(#REF!,1)),Pxl!$C$3:$G$6,4,0))*1.25,((HLOOKUP(VALUE(LEFT(#REF!,1)),Pxl!$C$3:$G$6,4,0))+(HLOOKUP(VALUE(LEFT(#REF!,1)+1),Pxl!$C$3:$G$6,4,0)))/2)))</f>
        <v/>
      </c>
      <c r="I278" s="281"/>
      <c r="J278" s="281"/>
      <c r="M278" s="276"/>
    </row>
    <row r="279" spans="1:13" s="25" customFormat="1" ht="15">
      <c r="A279" s="281"/>
      <c r="B279" s="281"/>
      <c r="C279" s="281"/>
      <c r="D279" s="277"/>
      <c r="E279" s="277"/>
      <c r="F279" s="277"/>
      <c r="G279" s="279"/>
      <c r="H279" s="280" t="str">
        <f>IF(G279="","",(IF(LEFT(G279,1)=LEFT(#REF!,1),((100-(HLOOKUP(VALUE(LEFT(G279,1)),Pxl!$C$3:$G$6,2,0)))/2+HLOOKUP(VALUE(LEFT(G279,1)),Pxl!$C$3:$G$6,2,0)),(((HLOOKUP(VALUE(LEFT(G279,1)),Pxl!$C$3:$G$6,2,0))+((HLOOKUP(VALUE(LEFT(G279,1)+1),Pxl!$C$3:$G$6,2,0))))/2)))/100*(IF(LEFT(#REF!,1)=LEFT(#REF!,1),(HLOOKUP(VALUE(LEFT(#REF!,1)),Pxl!$C$3:$G$6,4,0))*1.25,((HLOOKUP(VALUE(LEFT(#REF!,1)),Pxl!$C$3:$G$6,4,0))+(HLOOKUP(VALUE(LEFT(#REF!,1)+1),Pxl!$C$3:$G$6,4,0)))/2)))</f>
        <v/>
      </c>
      <c r="I279" s="281"/>
      <c r="J279" s="281"/>
      <c r="M279" s="276"/>
    </row>
    <row r="280" spans="1:13" s="25" customFormat="1" ht="15">
      <c r="A280" s="281"/>
      <c r="B280" s="281"/>
      <c r="C280" s="281"/>
      <c r="D280" s="277"/>
      <c r="E280" s="277"/>
      <c r="F280" s="277"/>
      <c r="G280" s="279"/>
      <c r="H280" s="280" t="str">
        <f>IF(G280="","",(IF(LEFT(G280,1)=LEFT(#REF!,1),((100-(HLOOKUP(VALUE(LEFT(G280,1)),Pxl!$C$3:$G$6,2,0)))/2+HLOOKUP(VALUE(LEFT(G280,1)),Pxl!$C$3:$G$6,2,0)),(((HLOOKUP(VALUE(LEFT(G280,1)),Pxl!$C$3:$G$6,2,0))+((HLOOKUP(VALUE(LEFT(G280,1)+1),Pxl!$C$3:$G$6,2,0))))/2)))/100*(IF(LEFT(#REF!,1)=LEFT(#REF!,1),(HLOOKUP(VALUE(LEFT(#REF!,1)),Pxl!$C$3:$G$6,4,0))*1.25,((HLOOKUP(VALUE(LEFT(#REF!,1)),Pxl!$C$3:$G$6,4,0))+(HLOOKUP(VALUE(LEFT(#REF!,1)+1),Pxl!$C$3:$G$6,4,0)))/2)))</f>
        <v/>
      </c>
      <c r="I280" s="281"/>
      <c r="J280" s="281"/>
      <c r="M280" s="276"/>
    </row>
    <row r="281" spans="1:13" s="25" customFormat="1" ht="15">
      <c r="A281" s="281"/>
      <c r="B281" s="281"/>
      <c r="C281" s="281"/>
      <c r="D281" s="277"/>
      <c r="E281" s="277"/>
      <c r="F281" s="277"/>
      <c r="G281" s="279"/>
      <c r="H281" s="280" t="str">
        <f>IF(G281="","",(IF(LEFT(G281,1)=LEFT(#REF!,1),((100-(HLOOKUP(VALUE(LEFT(G281,1)),Pxl!$C$3:$G$6,2,0)))/2+HLOOKUP(VALUE(LEFT(G281,1)),Pxl!$C$3:$G$6,2,0)),(((HLOOKUP(VALUE(LEFT(G281,1)),Pxl!$C$3:$G$6,2,0))+((HLOOKUP(VALUE(LEFT(G281,1)+1),Pxl!$C$3:$G$6,2,0))))/2)))/100*(IF(LEFT(#REF!,1)=LEFT(#REF!,1),(HLOOKUP(VALUE(LEFT(#REF!,1)),Pxl!$C$3:$G$6,4,0))*1.25,((HLOOKUP(VALUE(LEFT(#REF!,1)),Pxl!$C$3:$G$6,4,0))+(HLOOKUP(VALUE(LEFT(#REF!,1)+1),Pxl!$C$3:$G$6,4,0)))/2)))</f>
        <v/>
      </c>
      <c r="I281" s="281"/>
      <c r="J281" s="281"/>
      <c r="M281" s="276"/>
    </row>
    <row r="282" spans="1:13" s="25" customFormat="1" ht="15">
      <c r="A282" s="281"/>
      <c r="B282" s="281"/>
      <c r="C282" s="281"/>
      <c r="D282" s="277"/>
      <c r="E282" s="277"/>
      <c r="F282" s="277"/>
      <c r="G282" s="279"/>
      <c r="H282" s="280" t="str">
        <f>IF(G282="","",(IF(LEFT(G282,1)=LEFT(#REF!,1),((100-(HLOOKUP(VALUE(LEFT(G282,1)),Pxl!$C$3:$G$6,2,0)))/2+HLOOKUP(VALUE(LEFT(G282,1)),Pxl!$C$3:$G$6,2,0)),(((HLOOKUP(VALUE(LEFT(G282,1)),Pxl!$C$3:$G$6,2,0))+((HLOOKUP(VALUE(LEFT(G282,1)+1),Pxl!$C$3:$G$6,2,0))))/2)))/100*(IF(LEFT(#REF!,1)=LEFT(#REF!,1),(HLOOKUP(VALUE(LEFT(#REF!,1)),Pxl!$C$3:$G$6,4,0))*1.25,((HLOOKUP(VALUE(LEFT(#REF!,1)),Pxl!$C$3:$G$6,4,0))+(HLOOKUP(VALUE(LEFT(#REF!,1)+1),Pxl!$C$3:$G$6,4,0)))/2)))</f>
        <v/>
      </c>
      <c r="I282" s="281"/>
      <c r="J282" s="281"/>
      <c r="M282" s="276"/>
    </row>
    <row r="283" spans="1:13" s="25" customFormat="1" ht="15">
      <c r="A283" s="281"/>
      <c r="B283" s="281"/>
      <c r="C283" s="281"/>
      <c r="D283" s="277"/>
      <c r="E283" s="277"/>
      <c r="F283" s="277"/>
      <c r="G283" s="279"/>
      <c r="H283" s="280" t="str">
        <f>IF(G283="","",(IF(LEFT(G283,1)=LEFT(#REF!,1),((100-(HLOOKUP(VALUE(LEFT(G283,1)),Pxl!$C$3:$G$6,2,0)))/2+HLOOKUP(VALUE(LEFT(G283,1)),Pxl!$C$3:$G$6,2,0)),(((HLOOKUP(VALUE(LEFT(G283,1)),Pxl!$C$3:$G$6,2,0))+((HLOOKUP(VALUE(LEFT(G283,1)+1),Pxl!$C$3:$G$6,2,0))))/2)))/100*(IF(LEFT(#REF!,1)=LEFT(#REF!,1),(HLOOKUP(VALUE(LEFT(#REF!,1)),Pxl!$C$3:$G$6,4,0))*1.25,((HLOOKUP(VALUE(LEFT(#REF!,1)),Pxl!$C$3:$G$6,4,0))+(HLOOKUP(VALUE(LEFT(#REF!,1)+1),Pxl!$C$3:$G$6,4,0)))/2)))</f>
        <v/>
      </c>
      <c r="I283" s="281"/>
      <c r="J283" s="281"/>
      <c r="M283" s="276"/>
    </row>
    <row r="284" spans="1:13" s="25" customFormat="1" ht="15">
      <c r="A284" s="281"/>
      <c r="B284" s="281"/>
      <c r="C284" s="281"/>
      <c r="D284" s="277"/>
      <c r="E284" s="277"/>
      <c r="F284" s="277"/>
      <c r="G284" s="279"/>
      <c r="H284" s="280" t="str">
        <f>IF(G284="","",(IF(LEFT(G284,1)=LEFT(#REF!,1),((100-(HLOOKUP(VALUE(LEFT(G284,1)),Pxl!$C$3:$G$6,2,0)))/2+HLOOKUP(VALUE(LEFT(G284,1)),Pxl!$C$3:$G$6,2,0)),(((HLOOKUP(VALUE(LEFT(G284,1)),Pxl!$C$3:$G$6,2,0))+((HLOOKUP(VALUE(LEFT(G284,1)+1),Pxl!$C$3:$G$6,2,0))))/2)))/100*(IF(LEFT(#REF!,1)=LEFT(#REF!,1),(HLOOKUP(VALUE(LEFT(#REF!,1)),Pxl!$C$3:$G$6,4,0))*1.25,((HLOOKUP(VALUE(LEFT(#REF!,1)),Pxl!$C$3:$G$6,4,0))+(HLOOKUP(VALUE(LEFT(#REF!,1)+1),Pxl!$C$3:$G$6,4,0)))/2)))</f>
        <v/>
      </c>
      <c r="I284" s="281"/>
      <c r="J284" s="281"/>
      <c r="M284" s="276"/>
    </row>
    <row r="285" spans="1:13" s="25" customFormat="1" ht="15">
      <c r="A285" s="281"/>
      <c r="B285" s="281"/>
      <c r="C285" s="281"/>
      <c r="D285" s="277"/>
      <c r="E285" s="277"/>
      <c r="F285" s="277"/>
      <c r="G285" s="279"/>
      <c r="H285" s="280" t="str">
        <f>IF(G285="","",(IF(LEFT(G285,1)=LEFT(#REF!,1),((100-(HLOOKUP(VALUE(LEFT(G285,1)),Pxl!$C$3:$G$6,2,0)))/2+HLOOKUP(VALUE(LEFT(G285,1)),Pxl!$C$3:$G$6,2,0)),(((HLOOKUP(VALUE(LEFT(G285,1)),Pxl!$C$3:$G$6,2,0))+((HLOOKUP(VALUE(LEFT(G285,1)+1),Pxl!$C$3:$G$6,2,0))))/2)))/100*(IF(LEFT(#REF!,1)=LEFT(#REF!,1),(HLOOKUP(VALUE(LEFT(#REF!,1)),Pxl!$C$3:$G$6,4,0))*1.25,((HLOOKUP(VALUE(LEFT(#REF!,1)),Pxl!$C$3:$G$6,4,0))+(HLOOKUP(VALUE(LEFT(#REF!,1)+1),Pxl!$C$3:$G$6,4,0)))/2)))</f>
        <v/>
      </c>
      <c r="I285" s="281"/>
      <c r="J285" s="281"/>
      <c r="M285" s="276"/>
    </row>
    <row r="286" spans="1:13" s="25" customFormat="1" ht="15">
      <c r="A286" s="281"/>
      <c r="B286" s="281"/>
      <c r="C286" s="281"/>
      <c r="D286" s="277"/>
      <c r="E286" s="277"/>
      <c r="F286" s="277"/>
      <c r="G286" s="279"/>
      <c r="H286" s="280" t="str">
        <f>IF(G286="","",(IF(LEFT(G286,1)=LEFT(#REF!,1),((100-(HLOOKUP(VALUE(LEFT(G286,1)),Pxl!$C$3:$G$6,2,0)))/2+HLOOKUP(VALUE(LEFT(G286,1)),Pxl!$C$3:$G$6,2,0)),(((HLOOKUP(VALUE(LEFT(G286,1)),Pxl!$C$3:$G$6,2,0))+((HLOOKUP(VALUE(LEFT(G286,1)+1),Pxl!$C$3:$G$6,2,0))))/2)))/100*(IF(LEFT(#REF!,1)=LEFT(#REF!,1),(HLOOKUP(VALUE(LEFT(#REF!,1)),Pxl!$C$3:$G$6,4,0))*1.25,((HLOOKUP(VALUE(LEFT(#REF!,1)),Pxl!$C$3:$G$6,4,0))+(HLOOKUP(VALUE(LEFT(#REF!,1)+1),Pxl!$C$3:$G$6,4,0)))/2)))</f>
        <v/>
      </c>
      <c r="I286" s="281"/>
      <c r="J286" s="281"/>
      <c r="M286" s="276"/>
    </row>
    <row r="287" spans="1:13" s="25" customFormat="1" ht="15">
      <c r="A287" s="281"/>
      <c r="B287" s="281"/>
      <c r="C287" s="281"/>
      <c r="D287" s="277"/>
      <c r="E287" s="277"/>
      <c r="F287" s="277"/>
      <c r="G287" s="279"/>
      <c r="H287" s="280" t="str">
        <f>IF(G287="","",(IF(LEFT(G287,1)=LEFT(#REF!,1),((100-(HLOOKUP(VALUE(LEFT(G287,1)),Pxl!$C$3:$G$6,2,0)))/2+HLOOKUP(VALUE(LEFT(G287,1)),Pxl!$C$3:$G$6,2,0)),(((HLOOKUP(VALUE(LEFT(G287,1)),Pxl!$C$3:$G$6,2,0))+((HLOOKUP(VALUE(LEFT(G287,1)+1),Pxl!$C$3:$G$6,2,0))))/2)))/100*(IF(LEFT(#REF!,1)=LEFT(#REF!,1),(HLOOKUP(VALUE(LEFT(#REF!,1)),Pxl!$C$3:$G$6,4,0))*1.25,((HLOOKUP(VALUE(LEFT(#REF!,1)),Pxl!$C$3:$G$6,4,0))+(HLOOKUP(VALUE(LEFT(#REF!,1)+1),Pxl!$C$3:$G$6,4,0)))/2)))</f>
        <v/>
      </c>
      <c r="I287" s="281"/>
      <c r="J287" s="281"/>
      <c r="M287" s="276"/>
    </row>
    <row r="288" spans="1:13" s="25" customFormat="1" ht="15">
      <c r="A288" s="281"/>
      <c r="B288" s="281"/>
      <c r="C288" s="281"/>
      <c r="D288" s="277"/>
      <c r="E288" s="277"/>
      <c r="F288" s="277"/>
      <c r="G288" s="279"/>
      <c r="H288" s="280" t="str">
        <f>IF(G288="","",(IF(LEFT(G288,1)=LEFT(#REF!,1),((100-(HLOOKUP(VALUE(LEFT(G288,1)),Pxl!$C$3:$G$6,2,0)))/2+HLOOKUP(VALUE(LEFT(G288,1)),Pxl!$C$3:$G$6,2,0)),(((HLOOKUP(VALUE(LEFT(G288,1)),Pxl!$C$3:$G$6,2,0))+((HLOOKUP(VALUE(LEFT(G288,1)+1),Pxl!$C$3:$G$6,2,0))))/2)))/100*(IF(LEFT(#REF!,1)=LEFT(#REF!,1),(HLOOKUP(VALUE(LEFT(#REF!,1)),Pxl!$C$3:$G$6,4,0))*1.25,((HLOOKUP(VALUE(LEFT(#REF!,1)),Pxl!$C$3:$G$6,4,0))+(HLOOKUP(VALUE(LEFT(#REF!,1)+1),Pxl!$C$3:$G$6,4,0)))/2)))</f>
        <v/>
      </c>
      <c r="I288" s="281"/>
      <c r="J288" s="281"/>
      <c r="M288" s="276"/>
    </row>
    <row r="289" spans="1:13" s="25" customFormat="1" ht="15">
      <c r="A289" s="281"/>
      <c r="B289" s="281"/>
      <c r="C289" s="281"/>
      <c r="D289" s="277"/>
      <c r="E289" s="277"/>
      <c r="F289" s="277"/>
      <c r="G289" s="279"/>
      <c r="H289" s="280" t="str">
        <f>IF(G289="","",(IF(LEFT(G289,1)=LEFT(#REF!,1),((100-(HLOOKUP(VALUE(LEFT(G289,1)),Pxl!$C$3:$G$6,2,0)))/2+HLOOKUP(VALUE(LEFT(G289,1)),Pxl!$C$3:$G$6,2,0)),(((HLOOKUP(VALUE(LEFT(G289,1)),Pxl!$C$3:$G$6,2,0))+((HLOOKUP(VALUE(LEFT(G289,1)+1),Pxl!$C$3:$G$6,2,0))))/2)))/100*(IF(LEFT(#REF!,1)=LEFT(#REF!,1),(HLOOKUP(VALUE(LEFT(#REF!,1)),Pxl!$C$3:$G$6,4,0))*1.25,((HLOOKUP(VALUE(LEFT(#REF!,1)),Pxl!$C$3:$G$6,4,0))+(HLOOKUP(VALUE(LEFT(#REF!,1)+1),Pxl!$C$3:$G$6,4,0)))/2)))</f>
        <v/>
      </c>
      <c r="I289" s="281"/>
      <c r="J289" s="281"/>
      <c r="M289" s="276"/>
    </row>
    <row r="290" spans="1:13" s="25" customFormat="1" ht="15">
      <c r="A290" s="281"/>
      <c r="B290" s="281"/>
      <c r="C290" s="281"/>
      <c r="D290" s="277"/>
      <c r="E290" s="277"/>
      <c r="F290" s="277"/>
      <c r="G290" s="279"/>
      <c r="H290" s="280" t="str">
        <f>IF(G290="","",(IF(LEFT(G290,1)=LEFT(#REF!,1),((100-(HLOOKUP(VALUE(LEFT(G290,1)),Pxl!$C$3:$G$6,2,0)))/2+HLOOKUP(VALUE(LEFT(G290,1)),Pxl!$C$3:$G$6,2,0)),(((HLOOKUP(VALUE(LEFT(G290,1)),Pxl!$C$3:$G$6,2,0))+((HLOOKUP(VALUE(LEFT(G290,1)+1),Pxl!$C$3:$G$6,2,0))))/2)))/100*(IF(LEFT(#REF!,1)=LEFT(#REF!,1),(HLOOKUP(VALUE(LEFT(#REF!,1)),Pxl!$C$3:$G$6,4,0))*1.25,((HLOOKUP(VALUE(LEFT(#REF!,1)),Pxl!$C$3:$G$6,4,0))+(HLOOKUP(VALUE(LEFT(#REF!,1)+1),Pxl!$C$3:$G$6,4,0)))/2)))</f>
        <v/>
      </c>
      <c r="I290" s="281"/>
      <c r="J290" s="281"/>
      <c r="M290" s="276"/>
    </row>
    <row r="291" spans="1:13" s="25" customFormat="1" ht="15">
      <c r="A291" s="281"/>
      <c r="B291" s="281"/>
      <c r="C291" s="281"/>
      <c r="D291" s="277"/>
      <c r="E291" s="277"/>
      <c r="F291" s="277"/>
      <c r="G291" s="279"/>
      <c r="H291" s="280" t="str">
        <f>IF(G291="","",(IF(LEFT(G291,1)=LEFT(#REF!,1),((100-(HLOOKUP(VALUE(LEFT(G291,1)),Pxl!$C$3:$G$6,2,0)))/2+HLOOKUP(VALUE(LEFT(G291,1)),Pxl!$C$3:$G$6,2,0)),(((HLOOKUP(VALUE(LEFT(G291,1)),Pxl!$C$3:$G$6,2,0))+((HLOOKUP(VALUE(LEFT(G291,1)+1),Pxl!$C$3:$G$6,2,0))))/2)))/100*(IF(LEFT(#REF!,1)=LEFT(#REF!,1),(HLOOKUP(VALUE(LEFT(#REF!,1)),Pxl!$C$3:$G$6,4,0))*1.25,((HLOOKUP(VALUE(LEFT(#REF!,1)),Pxl!$C$3:$G$6,4,0))+(HLOOKUP(VALUE(LEFT(#REF!,1)+1),Pxl!$C$3:$G$6,4,0)))/2)))</f>
        <v/>
      </c>
      <c r="I291" s="281"/>
      <c r="J291" s="281"/>
      <c r="M291" s="276"/>
    </row>
    <row r="292" spans="1:13" s="25" customFormat="1" ht="15">
      <c r="A292" s="281"/>
      <c r="B292" s="281"/>
      <c r="C292" s="281"/>
      <c r="D292" s="277"/>
      <c r="E292" s="277"/>
      <c r="F292" s="277"/>
      <c r="G292" s="279"/>
      <c r="H292" s="280" t="str">
        <f>IF(G292="","",(IF(LEFT(G292,1)=LEFT(#REF!,1),((100-(HLOOKUP(VALUE(LEFT(G292,1)),Pxl!$C$3:$G$6,2,0)))/2+HLOOKUP(VALUE(LEFT(G292,1)),Pxl!$C$3:$G$6,2,0)),(((HLOOKUP(VALUE(LEFT(G292,1)),Pxl!$C$3:$G$6,2,0))+((HLOOKUP(VALUE(LEFT(G292,1)+1),Pxl!$C$3:$G$6,2,0))))/2)))/100*(IF(LEFT(#REF!,1)=LEFT(#REF!,1),(HLOOKUP(VALUE(LEFT(#REF!,1)),Pxl!$C$3:$G$6,4,0))*1.25,((HLOOKUP(VALUE(LEFT(#REF!,1)),Pxl!$C$3:$G$6,4,0))+(HLOOKUP(VALUE(LEFT(#REF!,1)+1),Pxl!$C$3:$G$6,4,0)))/2)))</f>
        <v/>
      </c>
      <c r="I292" s="281"/>
      <c r="J292" s="281"/>
      <c r="M292" s="276"/>
    </row>
    <row r="293" spans="1:13" s="25" customFormat="1" ht="15">
      <c r="A293" s="281"/>
      <c r="B293" s="281"/>
      <c r="C293" s="281"/>
      <c r="D293" s="277"/>
      <c r="E293" s="277"/>
      <c r="F293" s="277"/>
      <c r="G293" s="279"/>
      <c r="H293" s="280" t="str">
        <f>IF(G293="","",(IF(LEFT(G293,1)=LEFT(#REF!,1),((100-(HLOOKUP(VALUE(LEFT(G293,1)),Pxl!$C$3:$G$6,2,0)))/2+HLOOKUP(VALUE(LEFT(G293,1)),Pxl!$C$3:$G$6,2,0)),(((HLOOKUP(VALUE(LEFT(G293,1)),Pxl!$C$3:$G$6,2,0))+((HLOOKUP(VALUE(LEFT(G293,1)+1),Pxl!$C$3:$G$6,2,0))))/2)))/100*(IF(LEFT(#REF!,1)=LEFT(#REF!,1),(HLOOKUP(VALUE(LEFT(#REF!,1)),Pxl!$C$3:$G$6,4,0))*1.25,((HLOOKUP(VALUE(LEFT(#REF!,1)),Pxl!$C$3:$G$6,4,0))+(HLOOKUP(VALUE(LEFT(#REF!,1)+1),Pxl!$C$3:$G$6,4,0)))/2)))</f>
        <v/>
      </c>
      <c r="I293" s="281"/>
      <c r="J293" s="281"/>
      <c r="M293" s="276"/>
    </row>
    <row r="294" spans="1:13" s="25" customFormat="1" ht="15">
      <c r="A294" s="281"/>
      <c r="B294" s="281"/>
      <c r="C294" s="281"/>
      <c r="D294" s="277"/>
      <c r="E294" s="277"/>
      <c r="F294" s="277"/>
      <c r="G294" s="279"/>
      <c r="H294" s="280" t="str">
        <f>IF(G294="","",(IF(LEFT(G294,1)=LEFT(#REF!,1),((100-(HLOOKUP(VALUE(LEFT(G294,1)),Pxl!$C$3:$G$6,2,0)))/2+HLOOKUP(VALUE(LEFT(G294,1)),Pxl!$C$3:$G$6,2,0)),(((HLOOKUP(VALUE(LEFT(G294,1)),Pxl!$C$3:$G$6,2,0))+((HLOOKUP(VALUE(LEFT(G294,1)+1),Pxl!$C$3:$G$6,2,0))))/2)))/100*(IF(LEFT(#REF!,1)=LEFT(#REF!,1),(HLOOKUP(VALUE(LEFT(#REF!,1)),Pxl!$C$3:$G$6,4,0))*1.25,((HLOOKUP(VALUE(LEFT(#REF!,1)),Pxl!$C$3:$G$6,4,0))+(HLOOKUP(VALUE(LEFT(#REF!,1)+1),Pxl!$C$3:$G$6,4,0)))/2)))</f>
        <v/>
      </c>
      <c r="I294" s="281"/>
      <c r="J294" s="281"/>
      <c r="M294" s="276"/>
    </row>
    <row r="295" spans="1:13" s="25" customFormat="1" ht="15">
      <c r="A295" s="281"/>
      <c r="B295" s="281"/>
      <c r="C295" s="281"/>
      <c r="D295" s="277"/>
      <c r="E295" s="277"/>
      <c r="F295" s="277"/>
      <c r="G295" s="279"/>
      <c r="H295" s="280" t="str">
        <f>IF(G295="","",(IF(LEFT(G295,1)=LEFT(#REF!,1),((100-(HLOOKUP(VALUE(LEFT(G295,1)),Pxl!$C$3:$G$6,2,0)))/2+HLOOKUP(VALUE(LEFT(G295,1)),Pxl!$C$3:$G$6,2,0)),(((HLOOKUP(VALUE(LEFT(G295,1)),Pxl!$C$3:$G$6,2,0))+((HLOOKUP(VALUE(LEFT(G295,1)+1),Pxl!$C$3:$G$6,2,0))))/2)))/100*(IF(LEFT(#REF!,1)=LEFT(#REF!,1),(HLOOKUP(VALUE(LEFT(#REF!,1)),Pxl!$C$3:$G$6,4,0))*1.25,((HLOOKUP(VALUE(LEFT(#REF!,1)),Pxl!$C$3:$G$6,4,0))+(HLOOKUP(VALUE(LEFT(#REF!,1)+1),Pxl!$C$3:$G$6,4,0)))/2)))</f>
        <v/>
      </c>
      <c r="I295" s="281"/>
      <c r="J295" s="281"/>
      <c r="M295" s="276"/>
    </row>
    <row r="296" spans="1:13" s="25" customFormat="1" ht="15">
      <c r="A296" s="281"/>
      <c r="B296" s="281"/>
      <c r="C296" s="281"/>
      <c r="D296" s="277"/>
      <c r="E296" s="277"/>
      <c r="F296" s="277"/>
      <c r="G296" s="279"/>
      <c r="H296" s="280" t="str">
        <f>IF(G296="","",(IF(LEFT(G296,1)=LEFT(#REF!,1),((100-(HLOOKUP(VALUE(LEFT(G296,1)),Pxl!$C$3:$G$6,2,0)))/2+HLOOKUP(VALUE(LEFT(G296,1)),Pxl!$C$3:$G$6,2,0)),(((HLOOKUP(VALUE(LEFT(G296,1)),Pxl!$C$3:$G$6,2,0))+((HLOOKUP(VALUE(LEFT(G296,1)+1),Pxl!$C$3:$G$6,2,0))))/2)))/100*(IF(LEFT(#REF!,1)=LEFT(#REF!,1),(HLOOKUP(VALUE(LEFT(#REF!,1)),Pxl!$C$3:$G$6,4,0))*1.25,((HLOOKUP(VALUE(LEFT(#REF!,1)),Pxl!$C$3:$G$6,4,0))+(HLOOKUP(VALUE(LEFT(#REF!,1)+1),Pxl!$C$3:$G$6,4,0)))/2)))</f>
        <v/>
      </c>
      <c r="I296" s="281"/>
      <c r="J296" s="281"/>
      <c r="M296" s="276"/>
    </row>
    <row r="297" spans="1:13" s="25" customFormat="1" ht="15">
      <c r="A297" s="281"/>
      <c r="B297" s="281"/>
      <c r="C297" s="281"/>
      <c r="D297" s="277"/>
      <c r="E297" s="277"/>
      <c r="F297" s="277"/>
      <c r="G297" s="279"/>
      <c r="H297" s="280" t="str">
        <f>IF(G297="","",(IF(LEFT(G297,1)=LEFT(#REF!,1),((100-(HLOOKUP(VALUE(LEFT(G297,1)),Pxl!$C$3:$G$6,2,0)))/2+HLOOKUP(VALUE(LEFT(G297,1)),Pxl!$C$3:$G$6,2,0)),(((HLOOKUP(VALUE(LEFT(G297,1)),Pxl!$C$3:$G$6,2,0))+((HLOOKUP(VALUE(LEFT(G297,1)+1),Pxl!$C$3:$G$6,2,0))))/2)))/100*(IF(LEFT(#REF!,1)=LEFT(#REF!,1),(HLOOKUP(VALUE(LEFT(#REF!,1)),Pxl!$C$3:$G$6,4,0))*1.25,((HLOOKUP(VALUE(LEFT(#REF!,1)),Pxl!$C$3:$G$6,4,0))+(HLOOKUP(VALUE(LEFT(#REF!,1)+1),Pxl!$C$3:$G$6,4,0)))/2)))</f>
        <v/>
      </c>
      <c r="I297" s="281"/>
      <c r="J297" s="281"/>
      <c r="M297" s="276"/>
    </row>
    <row r="298" spans="1:13" s="25" customFormat="1" ht="15">
      <c r="A298" s="281"/>
      <c r="B298" s="281"/>
      <c r="C298" s="281"/>
      <c r="D298" s="277"/>
      <c r="E298" s="277"/>
      <c r="F298" s="277"/>
      <c r="G298" s="279"/>
      <c r="H298" s="280" t="str">
        <f>IF(G298="","",(IF(LEFT(G298,1)=LEFT(#REF!,1),((100-(HLOOKUP(VALUE(LEFT(G298,1)),Pxl!$C$3:$G$6,2,0)))/2+HLOOKUP(VALUE(LEFT(G298,1)),Pxl!$C$3:$G$6,2,0)),(((HLOOKUP(VALUE(LEFT(G298,1)),Pxl!$C$3:$G$6,2,0))+((HLOOKUP(VALUE(LEFT(G298,1)+1),Pxl!$C$3:$G$6,2,0))))/2)))/100*(IF(LEFT(#REF!,1)=LEFT(#REF!,1),(HLOOKUP(VALUE(LEFT(#REF!,1)),Pxl!$C$3:$G$6,4,0))*1.25,((HLOOKUP(VALUE(LEFT(#REF!,1)),Pxl!$C$3:$G$6,4,0))+(HLOOKUP(VALUE(LEFT(#REF!,1)+1),Pxl!$C$3:$G$6,4,0)))/2)))</f>
        <v/>
      </c>
      <c r="I298" s="281"/>
      <c r="J298" s="281"/>
      <c r="M298" s="276"/>
    </row>
    <row r="299" spans="1:13" s="25" customFormat="1" ht="15">
      <c r="A299" s="281"/>
      <c r="B299" s="281"/>
      <c r="C299" s="281"/>
      <c r="D299" s="277"/>
      <c r="E299" s="277"/>
      <c r="F299" s="277"/>
      <c r="G299" s="279"/>
      <c r="H299" s="280" t="str">
        <f>IF(G299="","",(IF(LEFT(G299,1)=LEFT(#REF!,1),((100-(HLOOKUP(VALUE(LEFT(G299,1)),Pxl!$C$3:$G$6,2,0)))/2+HLOOKUP(VALUE(LEFT(G299,1)),Pxl!$C$3:$G$6,2,0)),(((HLOOKUP(VALUE(LEFT(G299,1)),Pxl!$C$3:$G$6,2,0))+((HLOOKUP(VALUE(LEFT(G299,1)+1),Pxl!$C$3:$G$6,2,0))))/2)))/100*(IF(LEFT(#REF!,1)=LEFT(#REF!,1),(HLOOKUP(VALUE(LEFT(#REF!,1)),Pxl!$C$3:$G$6,4,0))*1.25,((HLOOKUP(VALUE(LEFT(#REF!,1)),Pxl!$C$3:$G$6,4,0))+(HLOOKUP(VALUE(LEFT(#REF!,1)+1),Pxl!$C$3:$G$6,4,0)))/2)))</f>
        <v/>
      </c>
      <c r="I299" s="281"/>
      <c r="J299" s="281"/>
      <c r="M299" s="276"/>
    </row>
    <row r="300" spans="1:13" s="25" customFormat="1" ht="15">
      <c r="A300" s="281"/>
      <c r="B300" s="281"/>
      <c r="C300" s="281"/>
      <c r="D300" s="277"/>
      <c r="E300" s="277"/>
      <c r="F300" s="277"/>
      <c r="G300" s="279"/>
      <c r="H300" s="280" t="str">
        <f>IF(G300="","",(IF(LEFT(G300,1)=LEFT(#REF!,1),((100-(HLOOKUP(VALUE(LEFT(G300,1)),Pxl!$C$3:$G$6,2,0)))/2+HLOOKUP(VALUE(LEFT(G300,1)),Pxl!$C$3:$G$6,2,0)),(((HLOOKUP(VALUE(LEFT(G300,1)),Pxl!$C$3:$G$6,2,0))+((HLOOKUP(VALUE(LEFT(G300,1)+1),Pxl!$C$3:$G$6,2,0))))/2)))/100*(IF(LEFT(#REF!,1)=LEFT(#REF!,1),(HLOOKUP(VALUE(LEFT(#REF!,1)),Pxl!$C$3:$G$6,4,0))*1.25,((HLOOKUP(VALUE(LEFT(#REF!,1)),Pxl!$C$3:$G$6,4,0))+(HLOOKUP(VALUE(LEFT(#REF!,1)+1),Pxl!$C$3:$G$6,4,0)))/2)))</f>
        <v/>
      </c>
      <c r="I300" s="281"/>
      <c r="J300" s="281"/>
      <c r="M300" s="276"/>
    </row>
    <row r="301" spans="1:13" s="25" customFormat="1" ht="15">
      <c r="A301" s="281"/>
      <c r="B301" s="281"/>
      <c r="C301" s="281"/>
      <c r="D301" s="277"/>
      <c r="E301" s="277"/>
      <c r="F301" s="277"/>
      <c r="G301" s="279"/>
      <c r="H301" s="280" t="str">
        <f>IF(G301="","",(IF(LEFT(G301,1)=LEFT(#REF!,1),((100-(HLOOKUP(VALUE(LEFT(G301,1)),Pxl!$C$3:$G$6,2,0)))/2+HLOOKUP(VALUE(LEFT(G301,1)),Pxl!$C$3:$G$6,2,0)),(((HLOOKUP(VALUE(LEFT(G301,1)),Pxl!$C$3:$G$6,2,0))+((HLOOKUP(VALUE(LEFT(G301,1)+1),Pxl!$C$3:$G$6,2,0))))/2)))/100*(IF(LEFT(#REF!,1)=LEFT(#REF!,1),(HLOOKUP(VALUE(LEFT(#REF!,1)),Pxl!$C$3:$G$6,4,0))*1.25,((HLOOKUP(VALUE(LEFT(#REF!,1)),Pxl!$C$3:$G$6,4,0))+(HLOOKUP(VALUE(LEFT(#REF!,1)+1),Pxl!$C$3:$G$6,4,0)))/2)))</f>
        <v/>
      </c>
      <c r="I301" s="281"/>
      <c r="J301" s="281"/>
      <c r="M301" s="276"/>
    </row>
    <row r="302" spans="1:13" s="25" customFormat="1" ht="15">
      <c r="A302" s="281"/>
      <c r="B302" s="281"/>
      <c r="C302" s="281"/>
      <c r="D302" s="277"/>
      <c r="E302" s="277"/>
      <c r="F302" s="277"/>
      <c r="G302" s="279"/>
      <c r="H302" s="280" t="str">
        <f>IF(G302="","",(IF(LEFT(G302,1)=LEFT(#REF!,1),((100-(HLOOKUP(VALUE(LEFT(G302,1)),Pxl!$C$3:$G$6,2,0)))/2+HLOOKUP(VALUE(LEFT(G302,1)),Pxl!$C$3:$G$6,2,0)),(((HLOOKUP(VALUE(LEFT(G302,1)),Pxl!$C$3:$G$6,2,0))+((HLOOKUP(VALUE(LEFT(G302,1)+1),Pxl!$C$3:$G$6,2,0))))/2)))/100*(IF(LEFT(#REF!,1)=LEFT(#REF!,1),(HLOOKUP(VALUE(LEFT(#REF!,1)),Pxl!$C$3:$G$6,4,0))*1.25,((HLOOKUP(VALUE(LEFT(#REF!,1)),Pxl!$C$3:$G$6,4,0))+(HLOOKUP(VALUE(LEFT(#REF!,1)+1),Pxl!$C$3:$G$6,4,0)))/2)))</f>
        <v/>
      </c>
      <c r="I302" s="281"/>
      <c r="J302" s="281"/>
      <c r="M302" s="276"/>
    </row>
    <row r="303" spans="1:13" s="25" customFormat="1" ht="15">
      <c r="A303" s="281"/>
      <c r="B303" s="281"/>
      <c r="C303" s="281"/>
      <c r="D303" s="277"/>
      <c r="E303" s="277"/>
      <c r="F303" s="277"/>
      <c r="G303" s="279"/>
      <c r="H303" s="280" t="str">
        <f>IF(G303="","",(IF(LEFT(G303,1)=LEFT(#REF!,1),((100-(HLOOKUP(VALUE(LEFT(G303,1)),Pxl!$C$3:$G$6,2,0)))/2+HLOOKUP(VALUE(LEFT(G303,1)),Pxl!$C$3:$G$6,2,0)),(((HLOOKUP(VALUE(LEFT(G303,1)),Pxl!$C$3:$G$6,2,0))+((HLOOKUP(VALUE(LEFT(G303,1)+1),Pxl!$C$3:$G$6,2,0))))/2)))/100*(IF(LEFT(#REF!,1)=LEFT(#REF!,1),(HLOOKUP(VALUE(LEFT(#REF!,1)),Pxl!$C$3:$G$6,4,0))*1.25,((HLOOKUP(VALUE(LEFT(#REF!,1)),Pxl!$C$3:$G$6,4,0))+(HLOOKUP(VALUE(LEFT(#REF!,1)+1),Pxl!$C$3:$G$6,4,0)))/2)))</f>
        <v/>
      </c>
      <c r="I303" s="281"/>
      <c r="J303" s="281"/>
      <c r="M303" s="276"/>
    </row>
    <row r="304" spans="1:13" s="25" customFormat="1" ht="15">
      <c r="A304" s="281"/>
      <c r="B304" s="281"/>
      <c r="C304" s="281"/>
      <c r="D304" s="277"/>
      <c r="E304" s="277"/>
      <c r="F304" s="277"/>
      <c r="G304" s="279"/>
      <c r="H304" s="280" t="str">
        <f>IF(G304="","",(IF(LEFT(G304,1)=LEFT(#REF!,1),((100-(HLOOKUP(VALUE(LEFT(G304,1)),Pxl!$C$3:$G$6,2,0)))/2+HLOOKUP(VALUE(LEFT(G304,1)),Pxl!$C$3:$G$6,2,0)),(((HLOOKUP(VALUE(LEFT(G304,1)),Pxl!$C$3:$G$6,2,0))+((HLOOKUP(VALUE(LEFT(G304,1)+1),Pxl!$C$3:$G$6,2,0))))/2)))/100*(IF(LEFT(#REF!,1)=LEFT(#REF!,1),(HLOOKUP(VALUE(LEFT(#REF!,1)),Pxl!$C$3:$G$6,4,0))*1.25,((HLOOKUP(VALUE(LEFT(#REF!,1)),Pxl!$C$3:$G$6,4,0))+(HLOOKUP(VALUE(LEFT(#REF!,1)+1),Pxl!$C$3:$G$6,4,0)))/2)))</f>
        <v/>
      </c>
      <c r="I304" s="281"/>
      <c r="J304" s="281"/>
      <c r="M304" s="276"/>
    </row>
    <row r="305" spans="1:13" s="25" customFormat="1" ht="15">
      <c r="A305" s="281"/>
      <c r="B305" s="281"/>
      <c r="C305" s="281"/>
      <c r="D305" s="277"/>
      <c r="E305" s="277"/>
      <c r="F305" s="277"/>
      <c r="G305" s="279"/>
      <c r="H305" s="280" t="str">
        <f>IF(G305="","",(IF(LEFT(G305,1)=LEFT(#REF!,1),((100-(HLOOKUP(VALUE(LEFT(G305,1)),Pxl!$C$3:$G$6,2,0)))/2+HLOOKUP(VALUE(LEFT(G305,1)),Pxl!$C$3:$G$6,2,0)),(((HLOOKUP(VALUE(LEFT(G305,1)),Pxl!$C$3:$G$6,2,0))+((HLOOKUP(VALUE(LEFT(G305,1)+1),Pxl!$C$3:$G$6,2,0))))/2)))/100*(IF(LEFT(#REF!,1)=LEFT(#REF!,1),(HLOOKUP(VALUE(LEFT(#REF!,1)),Pxl!$C$3:$G$6,4,0))*1.25,((HLOOKUP(VALUE(LEFT(#REF!,1)),Pxl!$C$3:$G$6,4,0))+(HLOOKUP(VALUE(LEFT(#REF!,1)+1),Pxl!$C$3:$G$6,4,0)))/2)))</f>
        <v/>
      </c>
      <c r="I305" s="281"/>
      <c r="J305" s="281"/>
      <c r="M305" s="276"/>
    </row>
    <row r="306" spans="1:13" s="25" customFormat="1" ht="15">
      <c r="A306" s="281"/>
      <c r="B306" s="281"/>
      <c r="C306" s="281"/>
      <c r="D306" s="277"/>
      <c r="E306" s="277"/>
      <c r="F306" s="277"/>
      <c r="G306" s="279"/>
      <c r="H306" s="280" t="str">
        <f>IF(G306="","",(IF(LEFT(G306,1)=LEFT(#REF!,1),((100-(HLOOKUP(VALUE(LEFT(G306,1)),Pxl!$C$3:$G$6,2,0)))/2+HLOOKUP(VALUE(LEFT(G306,1)),Pxl!$C$3:$G$6,2,0)),(((HLOOKUP(VALUE(LEFT(G306,1)),Pxl!$C$3:$G$6,2,0))+((HLOOKUP(VALUE(LEFT(G306,1)+1),Pxl!$C$3:$G$6,2,0))))/2)))/100*(IF(LEFT(#REF!,1)=LEFT(#REF!,1),(HLOOKUP(VALUE(LEFT(#REF!,1)),Pxl!$C$3:$G$6,4,0))*1.25,((HLOOKUP(VALUE(LEFT(#REF!,1)),Pxl!$C$3:$G$6,4,0))+(HLOOKUP(VALUE(LEFT(#REF!,1)+1),Pxl!$C$3:$G$6,4,0)))/2)))</f>
        <v/>
      </c>
      <c r="I306" s="281"/>
      <c r="J306" s="281"/>
      <c r="M306" s="276"/>
    </row>
    <row r="307" spans="1:13" s="25" customFormat="1" ht="15">
      <c r="A307" s="281"/>
      <c r="B307" s="281"/>
      <c r="C307" s="281"/>
      <c r="D307" s="277"/>
      <c r="E307" s="277"/>
      <c r="F307" s="277"/>
      <c r="G307" s="279"/>
      <c r="H307" s="280" t="str">
        <f>IF(G307="","",(IF(LEFT(G307,1)=LEFT(#REF!,1),((100-(HLOOKUP(VALUE(LEFT(G307,1)),Pxl!$C$3:$G$6,2,0)))/2+HLOOKUP(VALUE(LEFT(G307,1)),Pxl!$C$3:$G$6,2,0)),(((HLOOKUP(VALUE(LEFT(G307,1)),Pxl!$C$3:$G$6,2,0))+((HLOOKUP(VALUE(LEFT(G307,1)+1),Pxl!$C$3:$G$6,2,0))))/2)))/100*(IF(LEFT(#REF!,1)=LEFT(#REF!,1),(HLOOKUP(VALUE(LEFT(#REF!,1)),Pxl!$C$3:$G$6,4,0))*1.25,((HLOOKUP(VALUE(LEFT(#REF!,1)),Pxl!$C$3:$G$6,4,0))+(HLOOKUP(VALUE(LEFT(#REF!,1)+1),Pxl!$C$3:$G$6,4,0)))/2)))</f>
        <v/>
      </c>
      <c r="I307" s="281"/>
      <c r="J307" s="281"/>
      <c r="M307" s="276"/>
    </row>
    <row r="308" spans="1:13" s="25" customFormat="1" ht="15">
      <c r="A308" s="281"/>
      <c r="B308" s="281"/>
      <c r="C308" s="281"/>
      <c r="D308" s="277"/>
      <c r="E308" s="277"/>
      <c r="F308" s="277"/>
      <c r="G308" s="279"/>
      <c r="H308" s="280" t="str">
        <f>IF(G308="","",(IF(LEFT(G308,1)=LEFT(#REF!,1),((100-(HLOOKUP(VALUE(LEFT(G308,1)),Pxl!$C$3:$G$6,2,0)))/2+HLOOKUP(VALUE(LEFT(G308,1)),Pxl!$C$3:$G$6,2,0)),(((HLOOKUP(VALUE(LEFT(G308,1)),Pxl!$C$3:$G$6,2,0))+((HLOOKUP(VALUE(LEFT(G308,1)+1),Pxl!$C$3:$G$6,2,0))))/2)))/100*(IF(LEFT(#REF!,1)=LEFT(#REF!,1),(HLOOKUP(VALUE(LEFT(#REF!,1)),Pxl!$C$3:$G$6,4,0))*1.25,((HLOOKUP(VALUE(LEFT(#REF!,1)),Pxl!$C$3:$G$6,4,0))+(HLOOKUP(VALUE(LEFT(#REF!,1)+1),Pxl!$C$3:$G$6,4,0)))/2)))</f>
        <v/>
      </c>
      <c r="I308" s="281"/>
      <c r="J308" s="281"/>
      <c r="M308" s="276"/>
    </row>
    <row r="309" spans="1:13" s="25" customFormat="1" ht="15">
      <c r="A309" s="281"/>
      <c r="B309" s="281"/>
      <c r="C309" s="281"/>
      <c r="D309" s="277"/>
      <c r="E309" s="277"/>
      <c r="F309" s="277"/>
      <c r="G309" s="279"/>
      <c r="H309" s="280" t="str">
        <f>IF(G309="","",(IF(LEFT(G309,1)=LEFT(#REF!,1),((100-(HLOOKUP(VALUE(LEFT(G309,1)),Pxl!$C$3:$G$6,2,0)))/2+HLOOKUP(VALUE(LEFT(G309,1)),Pxl!$C$3:$G$6,2,0)),(((HLOOKUP(VALUE(LEFT(G309,1)),Pxl!$C$3:$G$6,2,0))+((HLOOKUP(VALUE(LEFT(G309,1)+1),Pxl!$C$3:$G$6,2,0))))/2)))/100*(IF(LEFT(#REF!,1)=LEFT(#REF!,1),(HLOOKUP(VALUE(LEFT(#REF!,1)),Pxl!$C$3:$G$6,4,0))*1.25,((HLOOKUP(VALUE(LEFT(#REF!,1)),Pxl!$C$3:$G$6,4,0))+(HLOOKUP(VALUE(LEFT(#REF!,1)+1),Pxl!$C$3:$G$6,4,0)))/2)))</f>
        <v/>
      </c>
      <c r="I309" s="281"/>
      <c r="J309" s="281"/>
      <c r="M309" s="276"/>
    </row>
    <row r="310" spans="1:13" s="25" customFormat="1" ht="15">
      <c r="A310" s="281"/>
      <c r="B310" s="281"/>
      <c r="C310" s="281"/>
      <c r="D310" s="277"/>
      <c r="E310" s="277"/>
      <c r="F310" s="277"/>
      <c r="G310" s="279"/>
      <c r="H310" s="280" t="str">
        <f>IF(G310="","",(IF(LEFT(G310,1)=LEFT(#REF!,1),((100-(HLOOKUP(VALUE(LEFT(G310,1)),Pxl!$C$3:$G$6,2,0)))/2+HLOOKUP(VALUE(LEFT(G310,1)),Pxl!$C$3:$G$6,2,0)),(((HLOOKUP(VALUE(LEFT(G310,1)),Pxl!$C$3:$G$6,2,0))+((HLOOKUP(VALUE(LEFT(G310,1)+1),Pxl!$C$3:$G$6,2,0))))/2)))/100*(IF(LEFT(#REF!,1)=LEFT(#REF!,1),(HLOOKUP(VALUE(LEFT(#REF!,1)),Pxl!$C$3:$G$6,4,0))*1.25,((HLOOKUP(VALUE(LEFT(#REF!,1)),Pxl!$C$3:$G$6,4,0))+(HLOOKUP(VALUE(LEFT(#REF!,1)+1),Pxl!$C$3:$G$6,4,0)))/2)))</f>
        <v/>
      </c>
      <c r="I310" s="281"/>
      <c r="J310" s="281"/>
      <c r="M310" s="276"/>
    </row>
    <row r="311" spans="1:13" s="25" customFormat="1" ht="15">
      <c r="A311" s="281"/>
      <c r="B311" s="281"/>
      <c r="C311" s="281"/>
      <c r="D311" s="277"/>
      <c r="E311" s="277"/>
      <c r="F311" s="277"/>
      <c r="G311" s="279"/>
      <c r="H311" s="280" t="str">
        <f>IF(G311="","",(IF(LEFT(G311,1)=LEFT(#REF!,1),((100-(HLOOKUP(VALUE(LEFT(G311,1)),Pxl!$C$3:$G$6,2,0)))/2+HLOOKUP(VALUE(LEFT(G311,1)),Pxl!$C$3:$G$6,2,0)),(((HLOOKUP(VALUE(LEFT(G311,1)),Pxl!$C$3:$G$6,2,0))+((HLOOKUP(VALUE(LEFT(G311,1)+1),Pxl!$C$3:$G$6,2,0))))/2)))/100*(IF(LEFT(#REF!,1)=LEFT(#REF!,1),(HLOOKUP(VALUE(LEFT(#REF!,1)),Pxl!$C$3:$G$6,4,0))*1.25,((HLOOKUP(VALUE(LEFT(#REF!,1)),Pxl!$C$3:$G$6,4,0))+(HLOOKUP(VALUE(LEFT(#REF!,1)+1),Pxl!$C$3:$G$6,4,0)))/2)))</f>
        <v/>
      </c>
      <c r="I311" s="281"/>
      <c r="J311" s="281"/>
      <c r="M311" s="276"/>
    </row>
    <row r="312" spans="1:13" s="25" customFormat="1" ht="15">
      <c r="A312" s="281"/>
      <c r="B312" s="281"/>
      <c r="C312" s="281"/>
      <c r="D312" s="277"/>
      <c r="E312" s="277"/>
      <c r="F312" s="277"/>
      <c r="G312" s="279"/>
      <c r="H312" s="280" t="str">
        <f>IF(G312="","",(IF(LEFT(G312,1)=LEFT(#REF!,1),((100-(HLOOKUP(VALUE(LEFT(G312,1)),Pxl!$C$3:$G$6,2,0)))/2+HLOOKUP(VALUE(LEFT(G312,1)),Pxl!$C$3:$G$6,2,0)),(((HLOOKUP(VALUE(LEFT(G312,1)),Pxl!$C$3:$G$6,2,0))+((HLOOKUP(VALUE(LEFT(G312,1)+1),Pxl!$C$3:$G$6,2,0))))/2)))/100*(IF(LEFT(#REF!,1)=LEFT(#REF!,1),(HLOOKUP(VALUE(LEFT(#REF!,1)),Pxl!$C$3:$G$6,4,0))*1.25,((HLOOKUP(VALUE(LEFT(#REF!,1)),Pxl!$C$3:$G$6,4,0))+(HLOOKUP(VALUE(LEFT(#REF!,1)+1),Pxl!$C$3:$G$6,4,0)))/2)))</f>
        <v/>
      </c>
      <c r="I312" s="281"/>
      <c r="J312" s="281"/>
      <c r="M312" s="276"/>
    </row>
    <row r="313" spans="1:13" s="25" customFormat="1" ht="15">
      <c r="A313" s="281"/>
      <c r="B313" s="281"/>
      <c r="C313" s="281"/>
      <c r="D313" s="277"/>
      <c r="E313" s="277"/>
      <c r="F313" s="277"/>
      <c r="G313" s="279"/>
      <c r="H313" s="280" t="str">
        <f>IF(G313="","",(IF(LEFT(G313,1)=LEFT(#REF!,1),((100-(HLOOKUP(VALUE(LEFT(G313,1)),Pxl!$C$3:$G$6,2,0)))/2+HLOOKUP(VALUE(LEFT(G313,1)),Pxl!$C$3:$G$6,2,0)),(((HLOOKUP(VALUE(LEFT(G313,1)),Pxl!$C$3:$G$6,2,0))+((HLOOKUP(VALUE(LEFT(G313,1)+1),Pxl!$C$3:$G$6,2,0))))/2)))/100*(IF(LEFT(#REF!,1)=LEFT(#REF!,1),(HLOOKUP(VALUE(LEFT(#REF!,1)),Pxl!$C$3:$G$6,4,0))*1.25,((HLOOKUP(VALUE(LEFT(#REF!,1)),Pxl!$C$3:$G$6,4,0))+(HLOOKUP(VALUE(LEFT(#REF!,1)+1),Pxl!$C$3:$G$6,4,0)))/2)))</f>
        <v/>
      </c>
      <c r="I313" s="281"/>
      <c r="J313" s="281"/>
      <c r="M313" s="276"/>
    </row>
    <row r="314" spans="1:13" s="25" customFormat="1" ht="15">
      <c r="A314" s="281"/>
      <c r="B314" s="281"/>
      <c r="C314" s="281"/>
      <c r="D314" s="277"/>
      <c r="E314" s="277"/>
      <c r="F314" s="277"/>
      <c r="G314" s="279"/>
      <c r="H314" s="280" t="str">
        <f>IF(G314="","",(IF(LEFT(G314,1)=LEFT(#REF!,1),((100-(HLOOKUP(VALUE(LEFT(G314,1)),Pxl!$C$3:$G$6,2,0)))/2+HLOOKUP(VALUE(LEFT(G314,1)),Pxl!$C$3:$G$6,2,0)),(((HLOOKUP(VALUE(LEFT(G314,1)),Pxl!$C$3:$G$6,2,0))+((HLOOKUP(VALUE(LEFT(G314,1)+1),Pxl!$C$3:$G$6,2,0))))/2)))/100*(IF(LEFT(#REF!,1)=LEFT(#REF!,1),(HLOOKUP(VALUE(LEFT(#REF!,1)),Pxl!$C$3:$G$6,4,0))*1.25,((HLOOKUP(VALUE(LEFT(#REF!,1)),Pxl!$C$3:$G$6,4,0))+(HLOOKUP(VALUE(LEFT(#REF!,1)+1),Pxl!$C$3:$G$6,4,0)))/2)))</f>
        <v/>
      </c>
      <c r="I314" s="281"/>
      <c r="J314" s="281"/>
      <c r="M314" s="276"/>
    </row>
    <row r="315" spans="1:13" s="25" customFormat="1" ht="15">
      <c r="A315" s="281"/>
      <c r="B315" s="281"/>
      <c r="C315" s="281"/>
      <c r="D315" s="277"/>
      <c r="E315" s="277"/>
      <c r="F315" s="277"/>
      <c r="G315" s="279"/>
      <c r="H315" s="280" t="str">
        <f>IF(G315="","",(IF(LEFT(G315,1)=LEFT(#REF!,1),((100-(HLOOKUP(VALUE(LEFT(G315,1)),Pxl!$C$3:$G$6,2,0)))/2+HLOOKUP(VALUE(LEFT(G315,1)),Pxl!$C$3:$G$6,2,0)),(((HLOOKUP(VALUE(LEFT(G315,1)),Pxl!$C$3:$G$6,2,0))+((HLOOKUP(VALUE(LEFT(G315,1)+1),Pxl!$C$3:$G$6,2,0))))/2)))/100*(IF(LEFT(#REF!,1)=LEFT(#REF!,1),(HLOOKUP(VALUE(LEFT(#REF!,1)),Pxl!$C$3:$G$6,4,0))*1.25,((HLOOKUP(VALUE(LEFT(#REF!,1)),Pxl!$C$3:$G$6,4,0))+(HLOOKUP(VALUE(LEFT(#REF!,1)+1),Pxl!$C$3:$G$6,4,0)))/2)))</f>
        <v/>
      </c>
      <c r="I315" s="281"/>
      <c r="J315" s="281"/>
      <c r="M315" s="276"/>
    </row>
    <row r="316" spans="1:13" s="25" customFormat="1" ht="15">
      <c r="A316" s="281"/>
      <c r="B316" s="281"/>
      <c r="C316" s="281"/>
      <c r="D316" s="277"/>
      <c r="E316" s="277"/>
      <c r="F316" s="277"/>
      <c r="G316" s="279"/>
      <c r="H316" s="280" t="str">
        <f>IF(G316="","",(IF(LEFT(G316,1)=LEFT(#REF!,1),((100-(HLOOKUP(VALUE(LEFT(G316,1)),Pxl!$C$3:$G$6,2,0)))/2+HLOOKUP(VALUE(LEFT(G316,1)),Pxl!$C$3:$G$6,2,0)),(((HLOOKUP(VALUE(LEFT(G316,1)),Pxl!$C$3:$G$6,2,0))+((HLOOKUP(VALUE(LEFT(G316,1)+1),Pxl!$C$3:$G$6,2,0))))/2)))/100*(IF(LEFT(#REF!,1)=LEFT(#REF!,1),(HLOOKUP(VALUE(LEFT(#REF!,1)),Pxl!$C$3:$G$6,4,0))*1.25,((HLOOKUP(VALUE(LEFT(#REF!,1)),Pxl!$C$3:$G$6,4,0))+(HLOOKUP(VALUE(LEFT(#REF!,1)+1),Pxl!$C$3:$G$6,4,0)))/2)))</f>
        <v/>
      </c>
      <c r="I316" s="281"/>
      <c r="J316" s="281"/>
      <c r="M316" s="276"/>
    </row>
    <row r="317" spans="1:13" s="25" customFormat="1" ht="15">
      <c r="A317" s="281"/>
      <c r="B317" s="281"/>
      <c r="C317" s="281"/>
      <c r="D317" s="277"/>
      <c r="E317" s="277"/>
      <c r="F317" s="277"/>
      <c r="G317" s="279"/>
      <c r="H317" s="280" t="str">
        <f>IF(G317="","",(IF(LEFT(G317,1)=LEFT(#REF!,1),((100-(HLOOKUP(VALUE(LEFT(G317,1)),Pxl!$C$3:$G$6,2,0)))/2+HLOOKUP(VALUE(LEFT(G317,1)),Pxl!$C$3:$G$6,2,0)),(((HLOOKUP(VALUE(LEFT(G317,1)),Pxl!$C$3:$G$6,2,0))+((HLOOKUP(VALUE(LEFT(G317,1)+1),Pxl!$C$3:$G$6,2,0))))/2)))/100*(IF(LEFT(#REF!,1)=LEFT(#REF!,1),(HLOOKUP(VALUE(LEFT(#REF!,1)),Pxl!$C$3:$G$6,4,0))*1.25,((HLOOKUP(VALUE(LEFT(#REF!,1)),Pxl!$C$3:$G$6,4,0))+(HLOOKUP(VALUE(LEFT(#REF!,1)+1),Pxl!$C$3:$G$6,4,0)))/2)))</f>
        <v/>
      </c>
      <c r="I317" s="281"/>
      <c r="J317" s="281"/>
      <c r="M317" s="276"/>
    </row>
    <row r="318" spans="1:13" s="25" customFormat="1" ht="15">
      <c r="A318" s="281"/>
      <c r="B318" s="281"/>
      <c r="C318" s="281"/>
      <c r="D318" s="277"/>
      <c r="E318" s="277"/>
      <c r="F318" s="277"/>
      <c r="G318" s="279"/>
      <c r="H318" s="280" t="str">
        <f>IF(G318="","",(IF(LEFT(G318,1)=LEFT(#REF!,1),((100-(HLOOKUP(VALUE(LEFT(G318,1)),Pxl!$C$3:$G$6,2,0)))/2+HLOOKUP(VALUE(LEFT(G318,1)),Pxl!$C$3:$G$6,2,0)),(((HLOOKUP(VALUE(LEFT(G318,1)),Pxl!$C$3:$G$6,2,0))+((HLOOKUP(VALUE(LEFT(G318,1)+1),Pxl!$C$3:$G$6,2,0))))/2)))/100*(IF(LEFT(#REF!,1)=LEFT(#REF!,1),(HLOOKUP(VALUE(LEFT(#REF!,1)),Pxl!$C$3:$G$6,4,0))*1.25,((HLOOKUP(VALUE(LEFT(#REF!,1)),Pxl!$C$3:$G$6,4,0))+(HLOOKUP(VALUE(LEFT(#REF!,1)+1),Pxl!$C$3:$G$6,4,0)))/2)))</f>
        <v/>
      </c>
      <c r="I318" s="281"/>
      <c r="J318" s="281"/>
      <c r="M318" s="276"/>
    </row>
    <row r="319" spans="1:13" s="25" customFormat="1" ht="15">
      <c r="A319" s="281"/>
      <c r="B319" s="281"/>
      <c r="C319" s="281"/>
      <c r="D319" s="277"/>
      <c r="E319" s="277"/>
      <c r="F319" s="277"/>
      <c r="G319" s="279"/>
      <c r="H319" s="280" t="str">
        <f>IF(G319="","",(IF(LEFT(G319,1)=LEFT(#REF!,1),((100-(HLOOKUP(VALUE(LEFT(G319,1)),Pxl!$C$3:$G$6,2,0)))/2+HLOOKUP(VALUE(LEFT(G319,1)),Pxl!$C$3:$G$6,2,0)),(((HLOOKUP(VALUE(LEFT(G319,1)),Pxl!$C$3:$G$6,2,0))+((HLOOKUP(VALUE(LEFT(G319,1)+1),Pxl!$C$3:$G$6,2,0))))/2)))/100*(IF(LEFT(#REF!,1)=LEFT(#REF!,1),(HLOOKUP(VALUE(LEFT(#REF!,1)),Pxl!$C$3:$G$6,4,0))*1.25,((HLOOKUP(VALUE(LEFT(#REF!,1)),Pxl!$C$3:$G$6,4,0))+(HLOOKUP(VALUE(LEFT(#REF!,1)+1),Pxl!$C$3:$G$6,4,0)))/2)))</f>
        <v/>
      </c>
      <c r="I319" s="281"/>
      <c r="J319" s="281"/>
      <c r="M319" s="276"/>
    </row>
    <row r="320" spans="1:13" s="25" customFormat="1" ht="15">
      <c r="A320" s="281"/>
      <c r="B320" s="281"/>
      <c r="C320" s="281"/>
      <c r="D320" s="277"/>
      <c r="E320" s="277"/>
      <c r="F320" s="277"/>
      <c r="G320" s="279"/>
      <c r="H320" s="280" t="str">
        <f>IF(G320="","",(IF(LEFT(G320,1)=LEFT(#REF!,1),((100-(HLOOKUP(VALUE(LEFT(G320,1)),Pxl!$C$3:$G$6,2,0)))/2+HLOOKUP(VALUE(LEFT(G320,1)),Pxl!$C$3:$G$6,2,0)),(((HLOOKUP(VALUE(LEFT(G320,1)),Pxl!$C$3:$G$6,2,0))+((HLOOKUP(VALUE(LEFT(G320,1)+1),Pxl!$C$3:$G$6,2,0))))/2)))/100*(IF(LEFT(#REF!,1)=LEFT(#REF!,1),(HLOOKUP(VALUE(LEFT(#REF!,1)),Pxl!$C$3:$G$6,4,0))*1.25,((HLOOKUP(VALUE(LEFT(#REF!,1)),Pxl!$C$3:$G$6,4,0))+(HLOOKUP(VALUE(LEFT(#REF!,1)+1),Pxl!$C$3:$G$6,4,0)))/2)))</f>
        <v/>
      </c>
      <c r="I320" s="281"/>
      <c r="J320" s="281"/>
      <c r="M320" s="276"/>
    </row>
    <row r="321" spans="1:13" s="25" customFormat="1" ht="15">
      <c r="A321" s="281"/>
      <c r="B321" s="281"/>
      <c r="C321" s="281"/>
      <c r="D321" s="277"/>
      <c r="E321" s="277"/>
      <c r="F321" s="277"/>
      <c r="G321" s="279"/>
      <c r="H321" s="280" t="str">
        <f>IF(G321="","",(IF(LEFT(G321,1)=LEFT(#REF!,1),((100-(HLOOKUP(VALUE(LEFT(G321,1)),Pxl!$C$3:$G$6,2,0)))/2+HLOOKUP(VALUE(LEFT(G321,1)),Pxl!$C$3:$G$6,2,0)),(((HLOOKUP(VALUE(LEFT(G321,1)),Pxl!$C$3:$G$6,2,0))+((HLOOKUP(VALUE(LEFT(G321,1)+1),Pxl!$C$3:$G$6,2,0))))/2)))/100*(IF(LEFT(#REF!,1)=LEFT(#REF!,1),(HLOOKUP(VALUE(LEFT(#REF!,1)),Pxl!$C$3:$G$6,4,0))*1.25,((HLOOKUP(VALUE(LEFT(#REF!,1)),Pxl!$C$3:$G$6,4,0))+(HLOOKUP(VALUE(LEFT(#REF!,1)+1),Pxl!$C$3:$G$6,4,0)))/2)))</f>
        <v/>
      </c>
      <c r="I321" s="281"/>
      <c r="J321" s="281"/>
      <c r="M321" s="276"/>
    </row>
    <row r="322" spans="1:13" s="25" customFormat="1" ht="15">
      <c r="A322" s="281"/>
      <c r="B322" s="281"/>
      <c r="C322" s="281"/>
      <c r="D322" s="277"/>
      <c r="E322" s="277"/>
      <c r="F322" s="277"/>
      <c r="G322" s="279"/>
      <c r="H322" s="280" t="str">
        <f>IF(G322="","",(IF(LEFT(G322,1)=LEFT(#REF!,1),((100-(HLOOKUP(VALUE(LEFT(G322,1)),Pxl!$C$3:$G$6,2,0)))/2+HLOOKUP(VALUE(LEFT(G322,1)),Pxl!$C$3:$G$6,2,0)),(((HLOOKUP(VALUE(LEFT(G322,1)),Pxl!$C$3:$G$6,2,0))+((HLOOKUP(VALUE(LEFT(G322,1)+1),Pxl!$C$3:$G$6,2,0))))/2)))/100*(IF(LEFT(#REF!,1)=LEFT(#REF!,1),(HLOOKUP(VALUE(LEFT(#REF!,1)),Pxl!$C$3:$G$6,4,0))*1.25,((HLOOKUP(VALUE(LEFT(#REF!,1)),Pxl!$C$3:$G$6,4,0))+(HLOOKUP(VALUE(LEFT(#REF!,1)+1),Pxl!$C$3:$G$6,4,0)))/2)))</f>
        <v/>
      </c>
      <c r="I322" s="281"/>
      <c r="J322" s="281"/>
      <c r="M322" s="276"/>
    </row>
    <row r="323" spans="1:13" s="25" customFormat="1" ht="15">
      <c r="A323" s="281"/>
      <c r="B323" s="281"/>
      <c r="C323" s="281"/>
      <c r="D323" s="277"/>
      <c r="E323" s="277"/>
      <c r="F323" s="277"/>
      <c r="G323" s="279"/>
      <c r="H323" s="280" t="str">
        <f>IF(G323="","",(IF(LEFT(G323,1)=LEFT(#REF!,1),((100-(HLOOKUP(VALUE(LEFT(G323,1)),Pxl!$C$3:$G$6,2,0)))/2+HLOOKUP(VALUE(LEFT(G323,1)),Pxl!$C$3:$G$6,2,0)),(((HLOOKUP(VALUE(LEFT(G323,1)),Pxl!$C$3:$G$6,2,0))+((HLOOKUP(VALUE(LEFT(G323,1)+1),Pxl!$C$3:$G$6,2,0))))/2)))/100*(IF(LEFT(#REF!,1)=LEFT(#REF!,1),(HLOOKUP(VALUE(LEFT(#REF!,1)),Pxl!$C$3:$G$6,4,0))*1.25,((HLOOKUP(VALUE(LEFT(#REF!,1)),Pxl!$C$3:$G$6,4,0))+(HLOOKUP(VALUE(LEFT(#REF!,1)+1),Pxl!$C$3:$G$6,4,0)))/2)))</f>
        <v/>
      </c>
      <c r="I323" s="281"/>
      <c r="J323" s="281"/>
      <c r="M323" s="276"/>
    </row>
    <row r="324" spans="1:13" s="25" customFormat="1" ht="15">
      <c r="A324" s="281"/>
      <c r="B324" s="281"/>
      <c r="C324" s="281"/>
      <c r="D324" s="277"/>
      <c r="E324" s="277"/>
      <c r="F324" s="277"/>
      <c r="G324" s="279"/>
      <c r="H324" s="280" t="str">
        <f>IF(G324="","",(IF(LEFT(G324,1)=LEFT(#REF!,1),((100-(HLOOKUP(VALUE(LEFT(G324,1)),Pxl!$C$3:$G$6,2,0)))/2+HLOOKUP(VALUE(LEFT(G324,1)),Pxl!$C$3:$G$6,2,0)),(((HLOOKUP(VALUE(LEFT(G324,1)),Pxl!$C$3:$G$6,2,0))+((HLOOKUP(VALUE(LEFT(G324,1)+1),Pxl!$C$3:$G$6,2,0))))/2)))/100*(IF(LEFT(#REF!,1)=LEFT(#REF!,1),(HLOOKUP(VALUE(LEFT(#REF!,1)),Pxl!$C$3:$G$6,4,0))*1.25,((HLOOKUP(VALUE(LEFT(#REF!,1)),Pxl!$C$3:$G$6,4,0))+(HLOOKUP(VALUE(LEFT(#REF!,1)+1),Pxl!$C$3:$G$6,4,0)))/2)))</f>
        <v/>
      </c>
      <c r="I324" s="281"/>
      <c r="J324" s="281"/>
      <c r="M324" s="276"/>
    </row>
    <row r="325" spans="1:13" s="25" customFormat="1" ht="15">
      <c r="A325" s="281"/>
      <c r="B325" s="281"/>
      <c r="C325" s="281"/>
      <c r="D325" s="277"/>
      <c r="E325" s="277"/>
      <c r="F325" s="277"/>
      <c r="G325" s="279"/>
      <c r="H325" s="280" t="str">
        <f>IF(G325="","",(IF(LEFT(G325,1)=LEFT(#REF!,1),((100-(HLOOKUP(VALUE(LEFT(G325,1)),Pxl!$C$3:$G$6,2,0)))/2+HLOOKUP(VALUE(LEFT(G325,1)),Pxl!$C$3:$G$6,2,0)),(((HLOOKUP(VALUE(LEFT(G325,1)),Pxl!$C$3:$G$6,2,0))+((HLOOKUP(VALUE(LEFT(G325,1)+1),Pxl!$C$3:$G$6,2,0))))/2)))/100*(IF(LEFT(#REF!,1)=LEFT(#REF!,1),(HLOOKUP(VALUE(LEFT(#REF!,1)),Pxl!$C$3:$G$6,4,0))*1.25,((HLOOKUP(VALUE(LEFT(#REF!,1)),Pxl!$C$3:$G$6,4,0))+(HLOOKUP(VALUE(LEFT(#REF!,1)+1),Pxl!$C$3:$G$6,4,0)))/2)))</f>
        <v/>
      </c>
      <c r="I325" s="281"/>
      <c r="J325" s="281"/>
      <c r="M325" s="276"/>
    </row>
    <row r="326" spans="1:13" s="25" customFormat="1" ht="15">
      <c r="A326" s="281"/>
      <c r="B326" s="281"/>
      <c r="C326" s="281"/>
      <c r="D326" s="277"/>
      <c r="E326" s="277"/>
      <c r="F326" s="277"/>
      <c r="G326" s="279"/>
      <c r="H326" s="280" t="str">
        <f>IF(G326="","",(IF(LEFT(G326,1)=LEFT(#REF!,1),((100-(HLOOKUP(VALUE(LEFT(G326,1)),Pxl!$C$3:$G$6,2,0)))/2+HLOOKUP(VALUE(LEFT(G326,1)),Pxl!$C$3:$G$6,2,0)),(((HLOOKUP(VALUE(LEFT(G326,1)),Pxl!$C$3:$G$6,2,0))+((HLOOKUP(VALUE(LEFT(G326,1)+1),Pxl!$C$3:$G$6,2,0))))/2)))/100*(IF(LEFT(#REF!,1)=LEFT(#REF!,1),(HLOOKUP(VALUE(LEFT(#REF!,1)),Pxl!$C$3:$G$6,4,0))*1.25,((HLOOKUP(VALUE(LEFT(#REF!,1)),Pxl!$C$3:$G$6,4,0))+(HLOOKUP(VALUE(LEFT(#REF!,1)+1),Pxl!$C$3:$G$6,4,0)))/2)))</f>
        <v/>
      </c>
      <c r="I326" s="281"/>
      <c r="J326" s="281"/>
      <c r="M326" s="276"/>
    </row>
    <row r="327" spans="1:13" s="25" customFormat="1" ht="15">
      <c r="A327" s="281"/>
      <c r="B327" s="281"/>
      <c r="C327" s="281"/>
      <c r="D327" s="277"/>
      <c r="E327" s="277"/>
      <c r="F327" s="277"/>
      <c r="G327" s="279"/>
      <c r="H327" s="280" t="str">
        <f>IF(G327="","",(IF(LEFT(G327,1)=LEFT(#REF!,1),((100-(HLOOKUP(VALUE(LEFT(G327,1)),Pxl!$C$3:$G$6,2,0)))/2+HLOOKUP(VALUE(LEFT(G327,1)),Pxl!$C$3:$G$6,2,0)),(((HLOOKUP(VALUE(LEFT(G327,1)),Pxl!$C$3:$G$6,2,0))+((HLOOKUP(VALUE(LEFT(G327,1)+1),Pxl!$C$3:$G$6,2,0))))/2)))/100*(IF(LEFT(#REF!,1)=LEFT(#REF!,1),(HLOOKUP(VALUE(LEFT(#REF!,1)),Pxl!$C$3:$G$6,4,0))*1.25,((HLOOKUP(VALUE(LEFT(#REF!,1)),Pxl!$C$3:$G$6,4,0))+(HLOOKUP(VALUE(LEFT(#REF!,1)+1),Pxl!$C$3:$G$6,4,0)))/2)))</f>
        <v/>
      </c>
      <c r="I327" s="281"/>
      <c r="J327" s="281"/>
      <c r="M327" s="276"/>
    </row>
    <row r="328" spans="1:13" s="25" customFormat="1" ht="15">
      <c r="A328" s="281"/>
      <c r="B328" s="281"/>
      <c r="C328" s="281"/>
      <c r="D328" s="277"/>
      <c r="E328" s="277"/>
      <c r="F328" s="277"/>
      <c r="G328" s="279"/>
      <c r="H328" s="280" t="str">
        <f>IF(G328="","",(IF(LEFT(G328,1)=LEFT(#REF!,1),((100-(HLOOKUP(VALUE(LEFT(G328,1)),Pxl!$C$3:$G$6,2,0)))/2+HLOOKUP(VALUE(LEFT(G328,1)),Pxl!$C$3:$G$6,2,0)),(((HLOOKUP(VALUE(LEFT(G328,1)),Pxl!$C$3:$G$6,2,0))+((HLOOKUP(VALUE(LEFT(G328,1)+1),Pxl!$C$3:$G$6,2,0))))/2)))/100*(IF(LEFT(#REF!,1)=LEFT(#REF!,1),(HLOOKUP(VALUE(LEFT(#REF!,1)),Pxl!$C$3:$G$6,4,0))*1.25,((HLOOKUP(VALUE(LEFT(#REF!,1)),Pxl!$C$3:$G$6,4,0))+(HLOOKUP(VALUE(LEFT(#REF!,1)+1),Pxl!$C$3:$G$6,4,0)))/2)))</f>
        <v/>
      </c>
      <c r="I328" s="281"/>
      <c r="J328" s="281"/>
      <c r="M328" s="276"/>
    </row>
    <row r="329" spans="1:13" s="25" customFormat="1" ht="15">
      <c r="A329" s="281"/>
      <c r="B329" s="281"/>
      <c r="C329" s="281"/>
      <c r="D329" s="277"/>
      <c r="E329" s="277"/>
      <c r="F329" s="277"/>
      <c r="G329" s="279"/>
      <c r="H329" s="280" t="str">
        <f>IF(G329="","",(IF(LEFT(G329,1)=LEFT(#REF!,1),((100-(HLOOKUP(VALUE(LEFT(G329,1)),Pxl!$C$3:$G$6,2,0)))/2+HLOOKUP(VALUE(LEFT(G329,1)),Pxl!$C$3:$G$6,2,0)),(((HLOOKUP(VALUE(LEFT(G329,1)),Pxl!$C$3:$G$6,2,0))+((HLOOKUP(VALUE(LEFT(G329,1)+1),Pxl!$C$3:$G$6,2,0))))/2)))/100*(IF(LEFT(#REF!,1)=LEFT(#REF!,1),(HLOOKUP(VALUE(LEFT(#REF!,1)),Pxl!$C$3:$G$6,4,0))*1.25,((HLOOKUP(VALUE(LEFT(#REF!,1)),Pxl!$C$3:$G$6,4,0))+(HLOOKUP(VALUE(LEFT(#REF!,1)+1),Pxl!$C$3:$G$6,4,0)))/2)))</f>
        <v/>
      </c>
      <c r="I329" s="281"/>
      <c r="J329" s="281"/>
      <c r="M329" s="276"/>
    </row>
    <row r="330" spans="1:13" s="25" customFormat="1" ht="15">
      <c r="A330" s="281"/>
      <c r="B330" s="281"/>
      <c r="C330" s="281"/>
      <c r="D330" s="277"/>
      <c r="E330" s="277"/>
      <c r="F330" s="277"/>
      <c r="G330" s="279"/>
      <c r="H330" s="280" t="str">
        <f>IF(G330="","",(IF(LEFT(G330,1)=LEFT(#REF!,1),((100-(HLOOKUP(VALUE(LEFT(G330,1)),Pxl!$C$3:$G$6,2,0)))/2+HLOOKUP(VALUE(LEFT(G330,1)),Pxl!$C$3:$G$6,2,0)),(((HLOOKUP(VALUE(LEFT(G330,1)),Pxl!$C$3:$G$6,2,0))+((HLOOKUP(VALUE(LEFT(G330,1)+1),Pxl!$C$3:$G$6,2,0))))/2)))/100*(IF(LEFT(#REF!,1)=LEFT(#REF!,1),(HLOOKUP(VALUE(LEFT(#REF!,1)),Pxl!$C$3:$G$6,4,0))*1.25,((HLOOKUP(VALUE(LEFT(#REF!,1)),Pxl!$C$3:$G$6,4,0))+(HLOOKUP(VALUE(LEFT(#REF!,1)+1),Pxl!$C$3:$G$6,4,0)))/2)))</f>
        <v/>
      </c>
      <c r="I330" s="281"/>
      <c r="J330" s="281"/>
      <c r="M330" s="276"/>
    </row>
    <row r="331" spans="1:13" s="25" customFormat="1" ht="15">
      <c r="A331" s="281"/>
      <c r="B331" s="281"/>
      <c r="C331" s="281"/>
      <c r="D331" s="277"/>
      <c r="E331" s="277"/>
      <c r="F331" s="277"/>
      <c r="G331" s="279"/>
      <c r="H331" s="280" t="str">
        <f>IF(G331="","",(IF(LEFT(G331,1)=LEFT(#REF!,1),((100-(HLOOKUP(VALUE(LEFT(G331,1)),Pxl!$C$3:$G$6,2,0)))/2+HLOOKUP(VALUE(LEFT(G331,1)),Pxl!$C$3:$G$6,2,0)),(((HLOOKUP(VALUE(LEFT(G331,1)),Pxl!$C$3:$G$6,2,0))+((HLOOKUP(VALUE(LEFT(G331,1)+1),Pxl!$C$3:$G$6,2,0))))/2)))/100*(IF(LEFT(#REF!,1)=LEFT(#REF!,1),(HLOOKUP(VALUE(LEFT(#REF!,1)),Pxl!$C$3:$G$6,4,0))*1.25,((HLOOKUP(VALUE(LEFT(#REF!,1)),Pxl!$C$3:$G$6,4,0))+(HLOOKUP(VALUE(LEFT(#REF!,1)+1),Pxl!$C$3:$G$6,4,0)))/2)))</f>
        <v/>
      </c>
      <c r="I331" s="281"/>
      <c r="J331" s="281"/>
      <c r="M331" s="276"/>
    </row>
    <row r="332" spans="1:13" s="25" customFormat="1" ht="15">
      <c r="A332" s="281"/>
      <c r="B332" s="281"/>
      <c r="C332" s="281"/>
      <c r="D332" s="277"/>
      <c r="E332" s="277"/>
      <c r="F332" s="277"/>
      <c r="G332" s="279"/>
      <c r="H332" s="280" t="str">
        <f>IF(G332="","",(IF(LEFT(G332,1)=LEFT(#REF!,1),((100-(HLOOKUP(VALUE(LEFT(G332,1)),Pxl!$C$3:$G$6,2,0)))/2+HLOOKUP(VALUE(LEFT(G332,1)),Pxl!$C$3:$G$6,2,0)),(((HLOOKUP(VALUE(LEFT(G332,1)),Pxl!$C$3:$G$6,2,0))+((HLOOKUP(VALUE(LEFT(G332,1)+1),Pxl!$C$3:$G$6,2,0))))/2)))/100*(IF(LEFT(#REF!,1)=LEFT(#REF!,1),(HLOOKUP(VALUE(LEFT(#REF!,1)),Pxl!$C$3:$G$6,4,0))*1.25,((HLOOKUP(VALUE(LEFT(#REF!,1)),Pxl!$C$3:$G$6,4,0))+(HLOOKUP(VALUE(LEFT(#REF!,1)+1),Pxl!$C$3:$G$6,4,0)))/2)))</f>
        <v/>
      </c>
      <c r="I332" s="281"/>
      <c r="J332" s="281"/>
      <c r="M332" s="276"/>
    </row>
    <row r="333" spans="1:13" s="25" customFormat="1" ht="15">
      <c r="A333" s="281"/>
      <c r="B333" s="281"/>
      <c r="C333" s="281"/>
      <c r="D333" s="277"/>
      <c r="E333" s="277"/>
      <c r="F333" s="277"/>
      <c r="G333" s="279"/>
      <c r="H333" s="280" t="str">
        <f>IF(G333="","",(IF(LEFT(G333,1)=LEFT(#REF!,1),((100-(HLOOKUP(VALUE(LEFT(G333,1)),Pxl!$C$3:$G$6,2,0)))/2+HLOOKUP(VALUE(LEFT(G333,1)),Pxl!$C$3:$G$6,2,0)),(((HLOOKUP(VALUE(LEFT(G333,1)),Pxl!$C$3:$G$6,2,0))+((HLOOKUP(VALUE(LEFT(G333,1)+1),Pxl!$C$3:$G$6,2,0))))/2)))/100*(IF(LEFT(#REF!,1)=LEFT(#REF!,1),(HLOOKUP(VALUE(LEFT(#REF!,1)),Pxl!$C$3:$G$6,4,0))*1.25,((HLOOKUP(VALUE(LEFT(#REF!,1)),Pxl!$C$3:$G$6,4,0))+(HLOOKUP(VALUE(LEFT(#REF!,1)+1),Pxl!$C$3:$G$6,4,0)))/2)))</f>
        <v/>
      </c>
      <c r="I333" s="281"/>
      <c r="J333" s="281"/>
      <c r="M333" s="276"/>
    </row>
    <row r="334" spans="1:13" s="25" customFormat="1" ht="15">
      <c r="A334" s="281"/>
      <c r="B334" s="281"/>
      <c r="C334" s="281"/>
      <c r="D334" s="277"/>
      <c r="E334" s="277"/>
      <c r="F334" s="277"/>
      <c r="G334" s="279"/>
      <c r="H334" s="280" t="str">
        <f>IF(G334="","",(IF(LEFT(G334,1)=LEFT(#REF!,1),((100-(HLOOKUP(VALUE(LEFT(G334,1)),Pxl!$C$3:$G$6,2,0)))/2+HLOOKUP(VALUE(LEFT(G334,1)),Pxl!$C$3:$G$6,2,0)),(((HLOOKUP(VALUE(LEFT(G334,1)),Pxl!$C$3:$G$6,2,0))+((HLOOKUP(VALUE(LEFT(G334,1)+1),Pxl!$C$3:$G$6,2,0))))/2)))/100*(IF(LEFT(#REF!,1)=LEFT(#REF!,1),(HLOOKUP(VALUE(LEFT(#REF!,1)),Pxl!$C$3:$G$6,4,0))*1.25,((HLOOKUP(VALUE(LEFT(#REF!,1)),Pxl!$C$3:$G$6,4,0))+(HLOOKUP(VALUE(LEFT(#REF!,1)+1),Pxl!$C$3:$G$6,4,0)))/2)))</f>
        <v/>
      </c>
      <c r="I334" s="281"/>
      <c r="J334" s="281"/>
      <c r="M334" s="276"/>
    </row>
    <row r="335" spans="1:13" s="25" customFormat="1" ht="15">
      <c r="A335" s="281"/>
      <c r="B335" s="281"/>
      <c r="C335" s="281"/>
      <c r="D335" s="277"/>
      <c r="E335" s="277"/>
      <c r="F335" s="277"/>
      <c r="G335" s="279"/>
      <c r="H335" s="280" t="str">
        <f>IF(G335="","",(IF(LEFT(G335,1)=LEFT(#REF!,1),((100-(HLOOKUP(VALUE(LEFT(G335,1)),Pxl!$C$3:$G$6,2,0)))/2+HLOOKUP(VALUE(LEFT(G335,1)),Pxl!$C$3:$G$6,2,0)),(((HLOOKUP(VALUE(LEFT(G335,1)),Pxl!$C$3:$G$6,2,0))+((HLOOKUP(VALUE(LEFT(G335,1)+1),Pxl!$C$3:$G$6,2,0))))/2)))/100*(IF(LEFT(#REF!,1)=LEFT(#REF!,1),(HLOOKUP(VALUE(LEFT(#REF!,1)),Pxl!$C$3:$G$6,4,0))*1.25,((HLOOKUP(VALUE(LEFT(#REF!,1)),Pxl!$C$3:$G$6,4,0))+(HLOOKUP(VALUE(LEFT(#REF!,1)+1),Pxl!$C$3:$G$6,4,0)))/2)))</f>
        <v/>
      </c>
      <c r="I335" s="281"/>
      <c r="J335" s="281"/>
      <c r="M335" s="276"/>
    </row>
    <row r="336" spans="1:13" s="25" customFormat="1" ht="15">
      <c r="A336" s="281"/>
      <c r="B336" s="281"/>
      <c r="C336" s="281"/>
      <c r="D336" s="277"/>
      <c r="E336" s="277"/>
      <c r="F336" s="277"/>
      <c r="G336" s="279"/>
      <c r="H336" s="280" t="str">
        <f>IF(G336="","",(IF(LEFT(G336,1)=LEFT(#REF!,1),((100-(HLOOKUP(VALUE(LEFT(G336,1)),Pxl!$C$3:$G$6,2,0)))/2+HLOOKUP(VALUE(LEFT(G336,1)),Pxl!$C$3:$G$6,2,0)),(((HLOOKUP(VALUE(LEFT(G336,1)),Pxl!$C$3:$G$6,2,0))+((HLOOKUP(VALUE(LEFT(G336,1)+1),Pxl!$C$3:$G$6,2,0))))/2)))/100*(IF(LEFT(#REF!,1)=LEFT(#REF!,1),(HLOOKUP(VALUE(LEFT(#REF!,1)),Pxl!$C$3:$G$6,4,0))*1.25,((HLOOKUP(VALUE(LEFT(#REF!,1)),Pxl!$C$3:$G$6,4,0))+(HLOOKUP(VALUE(LEFT(#REF!,1)+1),Pxl!$C$3:$G$6,4,0)))/2)))</f>
        <v/>
      </c>
      <c r="I336" s="281"/>
      <c r="J336" s="281"/>
      <c r="M336" s="276"/>
    </row>
    <row r="337" spans="1:13" s="25" customFormat="1" ht="15">
      <c r="A337" s="281"/>
      <c r="B337" s="281"/>
      <c r="C337" s="281"/>
      <c r="D337" s="277"/>
      <c r="E337" s="277"/>
      <c r="F337" s="277"/>
      <c r="G337" s="279"/>
      <c r="H337" s="280" t="str">
        <f>IF(G337="","",(IF(LEFT(G337,1)=LEFT(#REF!,1),((100-(HLOOKUP(VALUE(LEFT(G337,1)),Pxl!$C$3:$G$6,2,0)))/2+HLOOKUP(VALUE(LEFT(G337,1)),Pxl!$C$3:$G$6,2,0)),(((HLOOKUP(VALUE(LEFT(G337,1)),Pxl!$C$3:$G$6,2,0))+((HLOOKUP(VALUE(LEFT(G337,1)+1),Pxl!$C$3:$G$6,2,0))))/2)))/100*(IF(LEFT(#REF!,1)=LEFT(#REF!,1),(HLOOKUP(VALUE(LEFT(#REF!,1)),Pxl!$C$3:$G$6,4,0))*1.25,((HLOOKUP(VALUE(LEFT(#REF!,1)),Pxl!$C$3:$G$6,4,0))+(HLOOKUP(VALUE(LEFT(#REF!,1)+1),Pxl!$C$3:$G$6,4,0)))/2)))</f>
        <v/>
      </c>
      <c r="I337" s="281"/>
      <c r="J337" s="281"/>
      <c r="M337" s="276"/>
    </row>
    <row r="338" spans="1:13" s="25" customFormat="1" ht="15">
      <c r="A338" s="281"/>
      <c r="B338" s="281"/>
      <c r="C338" s="281"/>
      <c r="D338" s="277"/>
      <c r="E338" s="277"/>
      <c r="F338" s="277"/>
      <c r="G338" s="279"/>
      <c r="H338" s="280" t="str">
        <f>IF(G338="","",(IF(LEFT(G338,1)=LEFT(#REF!,1),((100-(HLOOKUP(VALUE(LEFT(G338,1)),Pxl!$C$3:$G$6,2,0)))/2+HLOOKUP(VALUE(LEFT(G338,1)),Pxl!$C$3:$G$6,2,0)),(((HLOOKUP(VALUE(LEFT(G338,1)),Pxl!$C$3:$G$6,2,0))+((HLOOKUP(VALUE(LEFT(G338,1)+1),Pxl!$C$3:$G$6,2,0))))/2)))/100*(IF(LEFT(#REF!,1)=LEFT(#REF!,1),(HLOOKUP(VALUE(LEFT(#REF!,1)),Pxl!$C$3:$G$6,4,0))*1.25,((HLOOKUP(VALUE(LEFT(#REF!,1)),Pxl!$C$3:$G$6,4,0))+(HLOOKUP(VALUE(LEFT(#REF!,1)+1),Pxl!$C$3:$G$6,4,0)))/2)))</f>
        <v/>
      </c>
      <c r="I338" s="281"/>
      <c r="J338" s="281"/>
      <c r="M338" s="276"/>
    </row>
    <row r="339" spans="1:13" s="25" customFormat="1" ht="15">
      <c r="A339" s="281"/>
      <c r="B339" s="281"/>
      <c r="C339" s="281"/>
      <c r="D339" s="277"/>
      <c r="E339" s="277"/>
      <c r="F339" s="277"/>
      <c r="G339" s="279"/>
      <c r="H339" s="280" t="str">
        <f>IF(G339="","",(IF(LEFT(G339,1)=LEFT(#REF!,1),((100-(HLOOKUP(VALUE(LEFT(G339,1)),Pxl!$C$3:$G$6,2,0)))/2+HLOOKUP(VALUE(LEFT(G339,1)),Pxl!$C$3:$G$6,2,0)),(((HLOOKUP(VALUE(LEFT(G339,1)),Pxl!$C$3:$G$6,2,0))+((HLOOKUP(VALUE(LEFT(G339,1)+1),Pxl!$C$3:$G$6,2,0))))/2)))/100*(IF(LEFT(#REF!,1)=LEFT(#REF!,1),(HLOOKUP(VALUE(LEFT(#REF!,1)),Pxl!$C$3:$G$6,4,0))*1.25,((HLOOKUP(VALUE(LEFT(#REF!,1)),Pxl!$C$3:$G$6,4,0))+(HLOOKUP(VALUE(LEFT(#REF!,1)+1),Pxl!$C$3:$G$6,4,0)))/2)))</f>
        <v/>
      </c>
      <c r="I339" s="281"/>
      <c r="J339" s="281"/>
      <c r="M339" s="276"/>
    </row>
    <row r="340" spans="1:13" s="25" customFormat="1" ht="15">
      <c r="A340" s="281"/>
      <c r="B340" s="281"/>
      <c r="C340" s="281"/>
      <c r="D340" s="277"/>
      <c r="E340" s="277"/>
      <c r="F340" s="277"/>
      <c r="G340" s="279"/>
      <c r="H340" s="280" t="str">
        <f>IF(G340="","",(IF(LEFT(G340,1)=LEFT(#REF!,1),((100-(HLOOKUP(VALUE(LEFT(G340,1)),Pxl!$C$3:$G$6,2,0)))/2+HLOOKUP(VALUE(LEFT(G340,1)),Pxl!$C$3:$G$6,2,0)),(((HLOOKUP(VALUE(LEFT(G340,1)),Pxl!$C$3:$G$6,2,0))+((HLOOKUP(VALUE(LEFT(G340,1)+1),Pxl!$C$3:$G$6,2,0))))/2)))/100*(IF(LEFT(#REF!,1)=LEFT(#REF!,1),(HLOOKUP(VALUE(LEFT(#REF!,1)),Pxl!$C$3:$G$6,4,0))*1.25,((HLOOKUP(VALUE(LEFT(#REF!,1)),Pxl!$C$3:$G$6,4,0))+(HLOOKUP(VALUE(LEFT(#REF!,1)+1),Pxl!$C$3:$G$6,4,0)))/2)))</f>
        <v/>
      </c>
      <c r="I340" s="281"/>
      <c r="J340" s="281"/>
      <c r="M340" s="276"/>
    </row>
    <row r="341" spans="1:13" s="25" customFormat="1" ht="15">
      <c r="A341" s="281"/>
      <c r="B341" s="281"/>
      <c r="C341" s="281"/>
      <c r="D341" s="277"/>
      <c r="E341" s="277"/>
      <c r="F341" s="277"/>
      <c r="G341" s="279"/>
      <c r="H341" s="280" t="str">
        <f>IF(G341="","",(IF(LEFT(G341,1)=LEFT(#REF!,1),((100-(HLOOKUP(VALUE(LEFT(G341,1)),Pxl!$C$3:$G$6,2,0)))/2+HLOOKUP(VALUE(LEFT(G341,1)),Pxl!$C$3:$G$6,2,0)),(((HLOOKUP(VALUE(LEFT(G341,1)),Pxl!$C$3:$G$6,2,0))+((HLOOKUP(VALUE(LEFT(G341,1)+1),Pxl!$C$3:$G$6,2,0))))/2)))/100*(IF(LEFT(#REF!,1)=LEFT(#REF!,1),(HLOOKUP(VALUE(LEFT(#REF!,1)),Pxl!$C$3:$G$6,4,0))*1.25,((HLOOKUP(VALUE(LEFT(#REF!,1)),Pxl!$C$3:$G$6,4,0))+(HLOOKUP(VALUE(LEFT(#REF!,1)+1),Pxl!$C$3:$G$6,4,0)))/2)))</f>
        <v/>
      </c>
      <c r="I341" s="281"/>
      <c r="J341" s="281"/>
      <c r="M341" s="276"/>
    </row>
    <row r="342" spans="1:13" s="25" customFormat="1" ht="15">
      <c r="A342" s="281"/>
      <c r="B342" s="281"/>
      <c r="C342" s="281"/>
      <c r="D342" s="277"/>
      <c r="E342" s="277"/>
      <c r="F342" s="277"/>
      <c r="G342" s="279"/>
      <c r="H342" s="280" t="str">
        <f>IF(G342="","",(IF(LEFT(G342,1)=LEFT(#REF!,1),((100-(HLOOKUP(VALUE(LEFT(G342,1)),Pxl!$C$3:$G$6,2,0)))/2+HLOOKUP(VALUE(LEFT(G342,1)),Pxl!$C$3:$G$6,2,0)),(((HLOOKUP(VALUE(LEFT(G342,1)),Pxl!$C$3:$G$6,2,0))+((HLOOKUP(VALUE(LEFT(G342,1)+1),Pxl!$C$3:$G$6,2,0))))/2)))/100*(IF(LEFT(#REF!,1)=LEFT(#REF!,1),(HLOOKUP(VALUE(LEFT(#REF!,1)),Pxl!$C$3:$G$6,4,0))*1.25,((HLOOKUP(VALUE(LEFT(#REF!,1)),Pxl!$C$3:$G$6,4,0))+(HLOOKUP(VALUE(LEFT(#REF!,1)+1),Pxl!$C$3:$G$6,4,0)))/2)))</f>
        <v/>
      </c>
      <c r="I342" s="281"/>
      <c r="J342" s="281"/>
      <c r="M342" s="276"/>
    </row>
    <row r="343" spans="1:13" s="25" customFormat="1" ht="15">
      <c r="A343" s="281"/>
      <c r="B343" s="281"/>
      <c r="C343" s="281"/>
      <c r="D343" s="277"/>
      <c r="E343" s="277"/>
      <c r="F343" s="277"/>
      <c r="G343" s="279"/>
      <c r="H343" s="280" t="str">
        <f>IF(G343="","",(IF(LEFT(G343,1)=LEFT(#REF!,1),((100-(HLOOKUP(VALUE(LEFT(G343,1)),Pxl!$C$3:$G$6,2,0)))/2+HLOOKUP(VALUE(LEFT(G343,1)),Pxl!$C$3:$G$6,2,0)),(((HLOOKUP(VALUE(LEFT(G343,1)),Pxl!$C$3:$G$6,2,0))+((HLOOKUP(VALUE(LEFT(G343,1)+1),Pxl!$C$3:$G$6,2,0))))/2)))/100*(IF(LEFT(#REF!,1)=LEFT(#REF!,1),(HLOOKUP(VALUE(LEFT(#REF!,1)),Pxl!$C$3:$G$6,4,0))*1.25,((HLOOKUP(VALUE(LEFT(#REF!,1)),Pxl!$C$3:$G$6,4,0))+(HLOOKUP(VALUE(LEFT(#REF!,1)+1),Pxl!$C$3:$G$6,4,0)))/2)))</f>
        <v/>
      </c>
      <c r="I343" s="281"/>
      <c r="J343" s="281"/>
      <c r="M343" s="276"/>
    </row>
    <row r="344" spans="1:13" s="25" customFormat="1" ht="15">
      <c r="A344" s="281"/>
      <c r="B344" s="281"/>
      <c r="C344" s="281"/>
      <c r="D344" s="277"/>
      <c r="E344" s="277"/>
      <c r="F344" s="277"/>
      <c r="G344" s="279"/>
      <c r="H344" s="280" t="str">
        <f>IF(G344="","",(IF(LEFT(G344,1)=LEFT(#REF!,1),((100-(HLOOKUP(VALUE(LEFT(G344,1)),Pxl!$C$3:$G$6,2,0)))/2+HLOOKUP(VALUE(LEFT(G344,1)),Pxl!$C$3:$G$6,2,0)),(((HLOOKUP(VALUE(LEFT(G344,1)),Pxl!$C$3:$G$6,2,0))+((HLOOKUP(VALUE(LEFT(G344,1)+1),Pxl!$C$3:$G$6,2,0))))/2)))/100*(IF(LEFT(#REF!,1)=LEFT(#REF!,1),(HLOOKUP(VALUE(LEFT(#REF!,1)),Pxl!$C$3:$G$6,4,0))*1.25,((HLOOKUP(VALUE(LEFT(#REF!,1)),Pxl!$C$3:$G$6,4,0))+(HLOOKUP(VALUE(LEFT(#REF!,1)+1),Pxl!$C$3:$G$6,4,0)))/2)))</f>
        <v/>
      </c>
      <c r="I344" s="281"/>
      <c r="J344" s="281"/>
      <c r="M344" s="276"/>
    </row>
    <row r="345" spans="1:13" s="25" customFormat="1" ht="15">
      <c r="A345" s="281"/>
      <c r="B345" s="281"/>
      <c r="C345" s="281"/>
      <c r="D345" s="277"/>
      <c r="E345" s="277"/>
      <c r="F345" s="277"/>
      <c r="G345" s="279"/>
      <c r="H345" s="280" t="str">
        <f>IF(G345="","",(IF(LEFT(G345,1)=LEFT(#REF!,1),((100-(HLOOKUP(VALUE(LEFT(G345,1)),Pxl!$C$3:$G$6,2,0)))/2+HLOOKUP(VALUE(LEFT(G345,1)),Pxl!$C$3:$G$6,2,0)),(((HLOOKUP(VALUE(LEFT(G345,1)),Pxl!$C$3:$G$6,2,0))+((HLOOKUP(VALUE(LEFT(G345,1)+1),Pxl!$C$3:$G$6,2,0))))/2)))/100*(IF(LEFT(#REF!,1)=LEFT(#REF!,1),(HLOOKUP(VALUE(LEFT(#REF!,1)),Pxl!$C$3:$G$6,4,0))*1.25,((HLOOKUP(VALUE(LEFT(#REF!,1)),Pxl!$C$3:$G$6,4,0))+(HLOOKUP(VALUE(LEFT(#REF!,1)+1),Pxl!$C$3:$G$6,4,0)))/2)))</f>
        <v/>
      </c>
      <c r="I345" s="281"/>
      <c r="J345" s="281"/>
      <c r="M345" s="276"/>
    </row>
    <row r="346" spans="1:13" s="25" customFormat="1" ht="15">
      <c r="A346" s="281"/>
      <c r="B346" s="281"/>
      <c r="C346" s="281"/>
      <c r="D346" s="277"/>
      <c r="E346" s="277"/>
      <c r="F346" s="277"/>
      <c r="G346" s="279"/>
      <c r="H346" s="280" t="str">
        <f>IF(G346="","",(IF(LEFT(G346,1)=LEFT(#REF!,1),((100-(HLOOKUP(VALUE(LEFT(G346,1)),Pxl!$C$3:$G$6,2,0)))/2+HLOOKUP(VALUE(LEFT(G346,1)),Pxl!$C$3:$G$6,2,0)),(((HLOOKUP(VALUE(LEFT(G346,1)),Pxl!$C$3:$G$6,2,0))+((HLOOKUP(VALUE(LEFT(G346,1)+1),Pxl!$C$3:$G$6,2,0))))/2)))/100*(IF(LEFT(#REF!,1)=LEFT(#REF!,1),(HLOOKUP(VALUE(LEFT(#REF!,1)),Pxl!$C$3:$G$6,4,0))*1.25,((HLOOKUP(VALUE(LEFT(#REF!,1)),Pxl!$C$3:$G$6,4,0))+(HLOOKUP(VALUE(LEFT(#REF!,1)+1),Pxl!$C$3:$G$6,4,0)))/2)))</f>
        <v/>
      </c>
      <c r="I346" s="281"/>
      <c r="J346" s="281"/>
      <c r="M346" s="276"/>
    </row>
    <row r="347" spans="1:13" s="25" customFormat="1" ht="15">
      <c r="A347" s="281"/>
      <c r="B347" s="281"/>
      <c r="C347" s="281"/>
      <c r="D347" s="277"/>
      <c r="E347" s="277"/>
      <c r="F347" s="277"/>
      <c r="G347" s="279"/>
      <c r="H347" s="280" t="str">
        <f>IF(G347="","",(IF(LEFT(G347,1)=LEFT(#REF!,1),((100-(HLOOKUP(VALUE(LEFT(G347,1)),Pxl!$C$3:$G$6,2,0)))/2+HLOOKUP(VALUE(LEFT(G347,1)),Pxl!$C$3:$G$6,2,0)),(((HLOOKUP(VALUE(LEFT(G347,1)),Pxl!$C$3:$G$6,2,0))+((HLOOKUP(VALUE(LEFT(G347,1)+1),Pxl!$C$3:$G$6,2,0))))/2)))/100*(IF(LEFT(#REF!,1)=LEFT(#REF!,1),(HLOOKUP(VALUE(LEFT(#REF!,1)),Pxl!$C$3:$G$6,4,0))*1.25,((HLOOKUP(VALUE(LEFT(#REF!,1)),Pxl!$C$3:$G$6,4,0))+(HLOOKUP(VALUE(LEFT(#REF!,1)+1),Pxl!$C$3:$G$6,4,0)))/2)))</f>
        <v/>
      </c>
      <c r="I347" s="281"/>
      <c r="J347" s="281"/>
      <c r="M347" s="276"/>
    </row>
    <row r="348" spans="1:13" s="25" customFormat="1" ht="15">
      <c r="A348" s="281"/>
      <c r="B348" s="281"/>
      <c r="C348" s="281"/>
      <c r="D348" s="277"/>
      <c r="E348" s="277"/>
      <c r="F348" s="277"/>
      <c r="G348" s="279"/>
      <c r="H348" s="280" t="str">
        <f>IF(G348="","",(IF(LEFT(G348,1)=LEFT(#REF!,1),((100-(HLOOKUP(VALUE(LEFT(G348,1)),Pxl!$C$3:$G$6,2,0)))/2+HLOOKUP(VALUE(LEFT(G348,1)),Pxl!$C$3:$G$6,2,0)),(((HLOOKUP(VALUE(LEFT(G348,1)),Pxl!$C$3:$G$6,2,0))+((HLOOKUP(VALUE(LEFT(G348,1)+1),Pxl!$C$3:$G$6,2,0))))/2)))/100*(IF(LEFT(#REF!,1)=LEFT(#REF!,1),(HLOOKUP(VALUE(LEFT(#REF!,1)),Pxl!$C$3:$G$6,4,0))*1.25,((HLOOKUP(VALUE(LEFT(#REF!,1)),Pxl!$C$3:$G$6,4,0))+(HLOOKUP(VALUE(LEFT(#REF!,1)+1),Pxl!$C$3:$G$6,4,0)))/2)))</f>
        <v/>
      </c>
      <c r="I348" s="281"/>
      <c r="J348" s="281"/>
      <c r="M348" s="276"/>
    </row>
    <row r="349" spans="1:13" s="25" customFormat="1" ht="15">
      <c r="A349" s="281"/>
      <c r="B349" s="281"/>
      <c r="C349" s="281"/>
      <c r="D349" s="277"/>
      <c r="E349" s="277"/>
      <c r="F349" s="277"/>
      <c r="G349" s="279"/>
      <c r="H349" s="280" t="str">
        <f>IF(G349="","",(IF(LEFT(G349,1)=LEFT(#REF!,1),((100-(HLOOKUP(VALUE(LEFT(G349,1)),Pxl!$C$3:$G$6,2,0)))/2+HLOOKUP(VALUE(LEFT(G349,1)),Pxl!$C$3:$G$6,2,0)),(((HLOOKUP(VALUE(LEFT(G349,1)),Pxl!$C$3:$G$6,2,0))+((HLOOKUP(VALUE(LEFT(G349,1)+1),Pxl!$C$3:$G$6,2,0))))/2)))/100*(IF(LEFT(#REF!,1)=LEFT(#REF!,1),(HLOOKUP(VALUE(LEFT(#REF!,1)),Pxl!$C$3:$G$6,4,0))*1.25,((HLOOKUP(VALUE(LEFT(#REF!,1)),Pxl!$C$3:$G$6,4,0))+(HLOOKUP(VALUE(LEFT(#REF!,1)+1),Pxl!$C$3:$G$6,4,0)))/2)))</f>
        <v/>
      </c>
      <c r="I349" s="281"/>
      <c r="J349" s="281"/>
      <c r="M349" s="276"/>
    </row>
    <row r="350" spans="1:13" s="25" customFormat="1" ht="15">
      <c r="A350" s="281"/>
      <c r="B350" s="281"/>
      <c r="C350" s="281"/>
      <c r="D350" s="277"/>
      <c r="E350" s="277"/>
      <c r="F350" s="277"/>
      <c r="G350" s="279"/>
      <c r="H350" s="280" t="str">
        <f>IF(G350="","",(IF(LEFT(G350,1)=LEFT(#REF!,1),((100-(HLOOKUP(VALUE(LEFT(G350,1)),Pxl!$C$3:$G$6,2,0)))/2+HLOOKUP(VALUE(LEFT(G350,1)),Pxl!$C$3:$G$6,2,0)),(((HLOOKUP(VALUE(LEFT(G350,1)),Pxl!$C$3:$G$6,2,0))+((HLOOKUP(VALUE(LEFT(G350,1)+1),Pxl!$C$3:$G$6,2,0))))/2)))/100*(IF(LEFT(#REF!,1)=LEFT(#REF!,1),(HLOOKUP(VALUE(LEFT(#REF!,1)),Pxl!$C$3:$G$6,4,0))*1.25,((HLOOKUP(VALUE(LEFT(#REF!,1)),Pxl!$C$3:$G$6,4,0))+(HLOOKUP(VALUE(LEFT(#REF!,1)+1),Pxl!$C$3:$G$6,4,0)))/2)))</f>
        <v/>
      </c>
      <c r="I350" s="281"/>
      <c r="J350" s="281"/>
      <c r="M350" s="276"/>
    </row>
    <row r="351" spans="1:13" s="25" customFormat="1" ht="15">
      <c r="A351" s="281"/>
      <c r="B351" s="281"/>
      <c r="C351" s="281"/>
      <c r="D351" s="277"/>
      <c r="E351" s="277"/>
      <c r="F351" s="277"/>
      <c r="G351" s="279"/>
      <c r="H351" s="280" t="str">
        <f>IF(G351="","",(IF(LEFT(G351,1)=LEFT(#REF!,1),((100-(HLOOKUP(VALUE(LEFT(G351,1)),Pxl!$C$3:$G$6,2,0)))/2+HLOOKUP(VALUE(LEFT(G351,1)),Pxl!$C$3:$G$6,2,0)),(((HLOOKUP(VALUE(LEFT(G351,1)),Pxl!$C$3:$G$6,2,0))+((HLOOKUP(VALUE(LEFT(G351,1)+1),Pxl!$C$3:$G$6,2,0))))/2)))/100*(IF(LEFT(#REF!,1)=LEFT(#REF!,1),(HLOOKUP(VALUE(LEFT(#REF!,1)),Pxl!$C$3:$G$6,4,0))*1.25,((HLOOKUP(VALUE(LEFT(#REF!,1)),Pxl!$C$3:$G$6,4,0))+(HLOOKUP(VALUE(LEFT(#REF!,1)+1),Pxl!$C$3:$G$6,4,0)))/2)))</f>
        <v/>
      </c>
      <c r="I351" s="281"/>
      <c r="J351" s="281"/>
      <c r="M351" s="276"/>
    </row>
    <row r="352" spans="1:13" s="25" customFormat="1" ht="15">
      <c r="A352" s="281"/>
      <c r="B352" s="281"/>
      <c r="C352" s="281"/>
      <c r="D352" s="277"/>
      <c r="E352" s="277"/>
      <c r="F352" s="277"/>
      <c r="G352" s="279"/>
      <c r="H352" s="280" t="str">
        <f>IF(G352="","",(IF(LEFT(G352,1)=LEFT(#REF!,1),((100-(HLOOKUP(VALUE(LEFT(G352,1)),Pxl!$C$3:$G$6,2,0)))/2+HLOOKUP(VALUE(LEFT(G352,1)),Pxl!$C$3:$G$6,2,0)),(((HLOOKUP(VALUE(LEFT(G352,1)),Pxl!$C$3:$G$6,2,0))+((HLOOKUP(VALUE(LEFT(G352,1)+1),Pxl!$C$3:$G$6,2,0))))/2)))/100*(IF(LEFT(#REF!,1)=LEFT(#REF!,1),(HLOOKUP(VALUE(LEFT(#REF!,1)),Pxl!$C$3:$G$6,4,0))*1.25,((HLOOKUP(VALUE(LEFT(#REF!,1)),Pxl!$C$3:$G$6,4,0))+(HLOOKUP(VALUE(LEFT(#REF!,1)+1),Pxl!$C$3:$G$6,4,0)))/2)))</f>
        <v/>
      </c>
      <c r="I352" s="281"/>
      <c r="J352" s="281"/>
      <c r="M352" s="276"/>
    </row>
    <row r="353" spans="1:13" s="25" customFormat="1" ht="15">
      <c r="A353" s="281"/>
      <c r="B353" s="281"/>
      <c r="C353" s="281"/>
      <c r="D353" s="277"/>
      <c r="E353" s="277"/>
      <c r="F353" s="277"/>
      <c r="G353" s="279"/>
      <c r="H353" s="280" t="str">
        <f>IF(G353="","",(IF(LEFT(G353,1)=LEFT(#REF!,1),((100-(HLOOKUP(VALUE(LEFT(G353,1)),Pxl!$C$3:$G$6,2,0)))/2+HLOOKUP(VALUE(LEFT(G353,1)),Pxl!$C$3:$G$6,2,0)),(((HLOOKUP(VALUE(LEFT(G353,1)),Pxl!$C$3:$G$6,2,0))+((HLOOKUP(VALUE(LEFT(G353,1)+1),Pxl!$C$3:$G$6,2,0))))/2)))/100*(IF(LEFT(#REF!,1)=LEFT(#REF!,1),(HLOOKUP(VALUE(LEFT(#REF!,1)),Pxl!$C$3:$G$6,4,0))*1.25,((HLOOKUP(VALUE(LEFT(#REF!,1)),Pxl!$C$3:$G$6,4,0))+(HLOOKUP(VALUE(LEFT(#REF!,1)+1),Pxl!$C$3:$G$6,4,0)))/2)))</f>
        <v/>
      </c>
      <c r="I353" s="281"/>
      <c r="J353" s="281"/>
      <c r="M353" s="276"/>
    </row>
    <row r="354" spans="1:13" s="25" customFormat="1" ht="15">
      <c r="A354" s="281"/>
      <c r="B354" s="281"/>
      <c r="C354" s="281"/>
      <c r="D354" s="277"/>
      <c r="E354" s="277"/>
      <c r="F354" s="277"/>
      <c r="G354" s="279"/>
      <c r="H354" s="280" t="str">
        <f>IF(G354="","",(IF(LEFT(G354,1)=LEFT(#REF!,1),((100-(HLOOKUP(VALUE(LEFT(G354,1)),Pxl!$C$3:$G$6,2,0)))/2+HLOOKUP(VALUE(LEFT(G354,1)),Pxl!$C$3:$G$6,2,0)),(((HLOOKUP(VALUE(LEFT(G354,1)),Pxl!$C$3:$G$6,2,0))+((HLOOKUP(VALUE(LEFT(G354,1)+1),Pxl!$C$3:$G$6,2,0))))/2)))/100*(IF(LEFT(#REF!,1)=LEFT(#REF!,1),(HLOOKUP(VALUE(LEFT(#REF!,1)),Pxl!$C$3:$G$6,4,0))*1.25,((HLOOKUP(VALUE(LEFT(#REF!,1)),Pxl!$C$3:$G$6,4,0))+(HLOOKUP(VALUE(LEFT(#REF!,1)+1),Pxl!$C$3:$G$6,4,0)))/2)))</f>
        <v/>
      </c>
      <c r="I354" s="281"/>
      <c r="J354" s="281"/>
      <c r="M354" s="276"/>
    </row>
    <row r="355" spans="1:13" s="25" customFormat="1" ht="15">
      <c r="A355" s="281"/>
      <c r="B355" s="281"/>
      <c r="C355" s="281"/>
      <c r="D355" s="277"/>
      <c r="E355" s="277"/>
      <c r="F355" s="277"/>
      <c r="G355" s="279"/>
      <c r="H355" s="280" t="str">
        <f>IF(G355="","",(IF(LEFT(G355,1)=LEFT(#REF!,1),((100-(HLOOKUP(VALUE(LEFT(G355,1)),Pxl!$C$3:$G$6,2,0)))/2+HLOOKUP(VALUE(LEFT(G355,1)),Pxl!$C$3:$G$6,2,0)),(((HLOOKUP(VALUE(LEFT(G355,1)),Pxl!$C$3:$G$6,2,0))+((HLOOKUP(VALUE(LEFT(G355,1)+1),Pxl!$C$3:$G$6,2,0))))/2)))/100*(IF(LEFT(#REF!,1)=LEFT(#REF!,1),(HLOOKUP(VALUE(LEFT(#REF!,1)),Pxl!$C$3:$G$6,4,0))*1.25,((HLOOKUP(VALUE(LEFT(#REF!,1)),Pxl!$C$3:$G$6,4,0))+(HLOOKUP(VALUE(LEFT(#REF!,1)+1),Pxl!$C$3:$G$6,4,0)))/2)))</f>
        <v/>
      </c>
      <c r="I355" s="281"/>
      <c r="J355" s="281"/>
      <c r="M355" s="276"/>
    </row>
    <row r="356" spans="1:13" s="25" customFormat="1" ht="15">
      <c r="A356" s="281"/>
      <c r="B356" s="281"/>
      <c r="C356" s="281"/>
      <c r="D356" s="277"/>
      <c r="E356" s="277"/>
      <c r="F356" s="277"/>
      <c r="G356" s="279"/>
      <c r="H356" s="280" t="str">
        <f>IF(G356="","",(IF(LEFT(G356,1)=LEFT(#REF!,1),((100-(HLOOKUP(VALUE(LEFT(G356,1)),Pxl!$C$3:$G$6,2,0)))/2+HLOOKUP(VALUE(LEFT(G356,1)),Pxl!$C$3:$G$6,2,0)),(((HLOOKUP(VALUE(LEFT(G356,1)),Pxl!$C$3:$G$6,2,0))+((HLOOKUP(VALUE(LEFT(G356,1)+1),Pxl!$C$3:$G$6,2,0))))/2)))/100*(IF(LEFT(#REF!,1)=LEFT(#REF!,1),(HLOOKUP(VALUE(LEFT(#REF!,1)),Pxl!$C$3:$G$6,4,0))*1.25,((HLOOKUP(VALUE(LEFT(#REF!,1)),Pxl!$C$3:$G$6,4,0))+(HLOOKUP(VALUE(LEFT(#REF!,1)+1),Pxl!$C$3:$G$6,4,0)))/2)))</f>
        <v/>
      </c>
      <c r="I356" s="281"/>
      <c r="J356" s="281"/>
      <c r="M356" s="276"/>
    </row>
    <row r="357" spans="1:13" s="25" customFormat="1" ht="15">
      <c r="A357" s="281"/>
      <c r="B357" s="281"/>
      <c r="C357" s="281"/>
      <c r="D357" s="277"/>
      <c r="E357" s="277"/>
      <c r="F357" s="277"/>
      <c r="G357" s="279"/>
      <c r="H357" s="280" t="str">
        <f>IF(G357="","",(IF(LEFT(G357,1)=LEFT(#REF!,1),((100-(HLOOKUP(VALUE(LEFT(G357,1)),Pxl!$C$3:$G$6,2,0)))/2+HLOOKUP(VALUE(LEFT(G357,1)),Pxl!$C$3:$G$6,2,0)),(((HLOOKUP(VALUE(LEFT(G357,1)),Pxl!$C$3:$G$6,2,0))+((HLOOKUP(VALUE(LEFT(G357,1)+1),Pxl!$C$3:$G$6,2,0))))/2)))/100*(IF(LEFT(#REF!,1)=LEFT(#REF!,1),(HLOOKUP(VALUE(LEFT(#REF!,1)),Pxl!$C$3:$G$6,4,0))*1.25,((HLOOKUP(VALUE(LEFT(#REF!,1)),Pxl!$C$3:$G$6,4,0))+(HLOOKUP(VALUE(LEFT(#REF!,1)+1),Pxl!$C$3:$G$6,4,0)))/2)))</f>
        <v/>
      </c>
      <c r="I357" s="281"/>
      <c r="J357" s="281"/>
      <c r="M357" s="276"/>
    </row>
    <row r="358" spans="1:13" s="25" customFormat="1" ht="15">
      <c r="A358" s="281"/>
      <c r="B358" s="281"/>
      <c r="C358" s="281"/>
      <c r="D358" s="277"/>
      <c r="E358" s="277"/>
      <c r="F358" s="277"/>
      <c r="G358" s="279"/>
      <c r="H358" s="280" t="str">
        <f>IF(G358="","",(IF(LEFT(G358,1)=LEFT(#REF!,1),((100-(HLOOKUP(VALUE(LEFT(G358,1)),Pxl!$C$3:$G$6,2,0)))/2+HLOOKUP(VALUE(LEFT(G358,1)),Pxl!$C$3:$G$6,2,0)),(((HLOOKUP(VALUE(LEFT(G358,1)),Pxl!$C$3:$G$6,2,0))+((HLOOKUP(VALUE(LEFT(G358,1)+1),Pxl!$C$3:$G$6,2,0))))/2)))/100*(IF(LEFT(#REF!,1)=LEFT(#REF!,1),(HLOOKUP(VALUE(LEFT(#REF!,1)),Pxl!$C$3:$G$6,4,0))*1.25,((HLOOKUP(VALUE(LEFT(#REF!,1)),Pxl!$C$3:$G$6,4,0))+(HLOOKUP(VALUE(LEFT(#REF!,1)+1),Pxl!$C$3:$G$6,4,0)))/2)))</f>
        <v/>
      </c>
      <c r="I358" s="281"/>
      <c r="J358" s="281"/>
      <c r="M358" s="276"/>
    </row>
    <row r="359" spans="1:13" s="25" customFormat="1" ht="15">
      <c r="A359" s="281"/>
      <c r="B359" s="281"/>
      <c r="C359" s="281"/>
      <c r="D359" s="277"/>
      <c r="E359" s="277"/>
      <c r="F359" s="277"/>
      <c r="G359" s="279"/>
      <c r="H359" s="280" t="str">
        <f>IF(G359="","",(IF(LEFT(G359,1)=LEFT(#REF!,1),((100-(HLOOKUP(VALUE(LEFT(G359,1)),Pxl!$C$3:$G$6,2,0)))/2+HLOOKUP(VALUE(LEFT(G359,1)),Pxl!$C$3:$G$6,2,0)),(((HLOOKUP(VALUE(LEFT(G359,1)),Pxl!$C$3:$G$6,2,0))+((HLOOKUP(VALUE(LEFT(G359,1)+1),Pxl!$C$3:$G$6,2,0))))/2)))/100*(IF(LEFT(#REF!,1)=LEFT(#REF!,1),(HLOOKUP(VALUE(LEFT(#REF!,1)),Pxl!$C$3:$G$6,4,0))*1.25,((HLOOKUP(VALUE(LEFT(#REF!,1)),Pxl!$C$3:$G$6,4,0))+(HLOOKUP(VALUE(LEFT(#REF!,1)+1),Pxl!$C$3:$G$6,4,0)))/2)))</f>
        <v/>
      </c>
      <c r="I359" s="281"/>
      <c r="J359" s="281"/>
      <c r="M359" s="276"/>
    </row>
    <row r="360" spans="1:13" s="25" customFormat="1" ht="15">
      <c r="A360" s="281"/>
      <c r="B360" s="281"/>
      <c r="C360" s="281"/>
      <c r="D360" s="277"/>
      <c r="E360" s="277"/>
      <c r="F360" s="277"/>
      <c r="G360" s="279"/>
      <c r="H360" s="280" t="str">
        <f>IF(G360="","",(IF(LEFT(G360,1)=LEFT(#REF!,1),((100-(HLOOKUP(VALUE(LEFT(G360,1)),Pxl!$C$3:$G$6,2,0)))/2+HLOOKUP(VALUE(LEFT(G360,1)),Pxl!$C$3:$G$6,2,0)),(((HLOOKUP(VALUE(LEFT(G360,1)),Pxl!$C$3:$G$6,2,0))+((HLOOKUP(VALUE(LEFT(G360,1)+1),Pxl!$C$3:$G$6,2,0))))/2)))/100*(IF(LEFT(#REF!,1)=LEFT(#REF!,1),(HLOOKUP(VALUE(LEFT(#REF!,1)),Pxl!$C$3:$G$6,4,0))*1.25,((HLOOKUP(VALUE(LEFT(#REF!,1)),Pxl!$C$3:$G$6,4,0))+(HLOOKUP(VALUE(LEFT(#REF!,1)+1),Pxl!$C$3:$G$6,4,0)))/2)))</f>
        <v/>
      </c>
      <c r="I360" s="281"/>
      <c r="J360" s="281"/>
      <c r="M360" s="276"/>
    </row>
    <row r="361" spans="1:13" s="25" customFormat="1" ht="15">
      <c r="A361" s="281"/>
      <c r="B361" s="281"/>
      <c r="C361" s="281"/>
      <c r="D361" s="277"/>
      <c r="E361" s="277"/>
      <c r="F361" s="277"/>
      <c r="G361" s="279"/>
      <c r="H361" s="280" t="str">
        <f>IF(G361="","",(IF(LEFT(G361,1)=LEFT(#REF!,1),((100-(HLOOKUP(VALUE(LEFT(G361,1)),Pxl!$C$3:$G$6,2,0)))/2+HLOOKUP(VALUE(LEFT(G361,1)),Pxl!$C$3:$G$6,2,0)),(((HLOOKUP(VALUE(LEFT(G361,1)),Pxl!$C$3:$G$6,2,0))+((HLOOKUP(VALUE(LEFT(G361,1)+1),Pxl!$C$3:$G$6,2,0))))/2)))/100*(IF(LEFT(#REF!,1)=LEFT(#REF!,1),(HLOOKUP(VALUE(LEFT(#REF!,1)),Pxl!$C$3:$G$6,4,0))*1.25,((HLOOKUP(VALUE(LEFT(#REF!,1)),Pxl!$C$3:$G$6,4,0))+(HLOOKUP(VALUE(LEFT(#REF!,1)+1),Pxl!$C$3:$G$6,4,0)))/2)))</f>
        <v/>
      </c>
      <c r="I361" s="281"/>
      <c r="J361" s="281"/>
      <c r="M361" s="276"/>
    </row>
    <row r="362" spans="1:13" s="25" customFormat="1" ht="15">
      <c r="A362" s="281"/>
      <c r="B362" s="281"/>
      <c r="C362" s="281"/>
      <c r="D362" s="277"/>
      <c r="E362" s="277"/>
      <c r="F362" s="277"/>
      <c r="G362" s="279"/>
      <c r="H362" s="280" t="str">
        <f>IF(G362="","",(IF(LEFT(G362,1)=LEFT(#REF!,1),((100-(HLOOKUP(VALUE(LEFT(G362,1)),Pxl!$C$3:$G$6,2,0)))/2+HLOOKUP(VALUE(LEFT(G362,1)),Pxl!$C$3:$G$6,2,0)),(((HLOOKUP(VALUE(LEFT(G362,1)),Pxl!$C$3:$G$6,2,0))+((HLOOKUP(VALUE(LEFT(G362,1)+1),Pxl!$C$3:$G$6,2,0))))/2)))/100*(IF(LEFT(#REF!,1)=LEFT(#REF!,1),(HLOOKUP(VALUE(LEFT(#REF!,1)),Pxl!$C$3:$G$6,4,0))*1.25,((HLOOKUP(VALUE(LEFT(#REF!,1)),Pxl!$C$3:$G$6,4,0))+(HLOOKUP(VALUE(LEFT(#REF!,1)+1),Pxl!$C$3:$G$6,4,0)))/2)))</f>
        <v/>
      </c>
      <c r="I362" s="281"/>
      <c r="J362" s="281"/>
      <c r="M362" s="276"/>
    </row>
    <row r="363" spans="1:13" s="25" customFormat="1" ht="15">
      <c r="A363" s="281"/>
      <c r="B363" s="281"/>
      <c r="C363" s="281"/>
      <c r="D363" s="277"/>
      <c r="E363" s="277"/>
      <c r="F363" s="277"/>
      <c r="G363" s="279"/>
      <c r="H363" s="280" t="str">
        <f>IF(G363="","",(IF(LEFT(G363,1)=LEFT(#REF!,1),((100-(HLOOKUP(VALUE(LEFT(G363,1)),Pxl!$C$3:$G$6,2,0)))/2+HLOOKUP(VALUE(LEFT(G363,1)),Pxl!$C$3:$G$6,2,0)),(((HLOOKUP(VALUE(LEFT(G363,1)),Pxl!$C$3:$G$6,2,0))+((HLOOKUP(VALUE(LEFT(G363,1)+1),Pxl!$C$3:$G$6,2,0))))/2)))/100*(IF(LEFT(#REF!,1)=LEFT(#REF!,1),(HLOOKUP(VALUE(LEFT(#REF!,1)),Pxl!$C$3:$G$6,4,0))*1.25,((HLOOKUP(VALUE(LEFT(#REF!,1)),Pxl!$C$3:$G$6,4,0))+(HLOOKUP(VALUE(LEFT(#REF!,1)+1),Pxl!$C$3:$G$6,4,0)))/2)))</f>
        <v/>
      </c>
      <c r="I363" s="281"/>
      <c r="J363" s="281"/>
      <c r="M363" s="276"/>
    </row>
    <row r="364" spans="1:13" s="25" customFormat="1" ht="15">
      <c r="A364" s="281"/>
      <c r="B364" s="281"/>
      <c r="C364" s="281"/>
      <c r="D364" s="277"/>
      <c r="E364" s="277"/>
      <c r="F364" s="277"/>
      <c r="G364" s="279"/>
      <c r="H364" s="280" t="str">
        <f>IF(G364="","",(IF(LEFT(G364,1)=LEFT(#REF!,1),((100-(HLOOKUP(VALUE(LEFT(G364,1)),Pxl!$C$3:$G$6,2,0)))/2+HLOOKUP(VALUE(LEFT(G364,1)),Pxl!$C$3:$G$6,2,0)),(((HLOOKUP(VALUE(LEFT(G364,1)),Pxl!$C$3:$G$6,2,0))+((HLOOKUP(VALUE(LEFT(G364,1)+1),Pxl!$C$3:$G$6,2,0))))/2)))/100*(IF(LEFT(#REF!,1)=LEFT(#REF!,1),(HLOOKUP(VALUE(LEFT(#REF!,1)),Pxl!$C$3:$G$6,4,0))*1.25,((HLOOKUP(VALUE(LEFT(#REF!,1)),Pxl!$C$3:$G$6,4,0))+(HLOOKUP(VALUE(LEFT(#REF!,1)+1),Pxl!$C$3:$G$6,4,0)))/2)))</f>
        <v/>
      </c>
      <c r="I364" s="281"/>
      <c r="J364" s="281"/>
      <c r="M364" s="276"/>
    </row>
    <row r="365" spans="1:13" s="25" customFormat="1" ht="15">
      <c r="A365" s="281"/>
      <c r="B365" s="281"/>
      <c r="C365" s="281"/>
      <c r="D365" s="277"/>
      <c r="E365" s="277"/>
      <c r="F365" s="277"/>
      <c r="G365" s="279"/>
      <c r="H365" s="280" t="str">
        <f>IF(G365="","",(IF(LEFT(G365,1)=LEFT(#REF!,1),((100-(HLOOKUP(VALUE(LEFT(G365,1)),Pxl!$C$3:$G$6,2,0)))/2+HLOOKUP(VALUE(LEFT(G365,1)),Pxl!$C$3:$G$6,2,0)),(((HLOOKUP(VALUE(LEFT(G365,1)),Pxl!$C$3:$G$6,2,0))+((HLOOKUP(VALUE(LEFT(G365,1)+1),Pxl!$C$3:$G$6,2,0))))/2)))/100*(IF(LEFT(#REF!,1)=LEFT(#REF!,1),(HLOOKUP(VALUE(LEFT(#REF!,1)),Pxl!$C$3:$G$6,4,0))*1.25,((HLOOKUP(VALUE(LEFT(#REF!,1)),Pxl!$C$3:$G$6,4,0))+(HLOOKUP(VALUE(LEFT(#REF!,1)+1),Pxl!$C$3:$G$6,4,0)))/2)))</f>
        <v/>
      </c>
      <c r="I365" s="281"/>
      <c r="J365" s="281"/>
      <c r="M365" s="276"/>
    </row>
    <row r="366" spans="1:13" s="25" customFormat="1" ht="15">
      <c r="A366" s="281"/>
      <c r="B366" s="281"/>
      <c r="C366" s="281"/>
      <c r="D366" s="277"/>
      <c r="E366" s="277"/>
      <c r="F366" s="277"/>
      <c r="G366" s="279"/>
      <c r="H366" s="280" t="str">
        <f>IF(G366="","",(IF(LEFT(G366,1)=LEFT(#REF!,1),((100-(HLOOKUP(VALUE(LEFT(G366,1)),Pxl!$C$3:$G$6,2,0)))/2+HLOOKUP(VALUE(LEFT(G366,1)),Pxl!$C$3:$G$6,2,0)),(((HLOOKUP(VALUE(LEFT(G366,1)),Pxl!$C$3:$G$6,2,0))+((HLOOKUP(VALUE(LEFT(G366,1)+1),Pxl!$C$3:$G$6,2,0))))/2)))/100*(IF(LEFT(#REF!,1)=LEFT(#REF!,1),(HLOOKUP(VALUE(LEFT(#REF!,1)),Pxl!$C$3:$G$6,4,0))*1.25,((HLOOKUP(VALUE(LEFT(#REF!,1)),Pxl!$C$3:$G$6,4,0))+(HLOOKUP(VALUE(LEFT(#REF!,1)+1),Pxl!$C$3:$G$6,4,0)))/2)))</f>
        <v/>
      </c>
      <c r="I366" s="281"/>
      <c r="J366" s="281"/>
      <c r="M366" s="276"/>
    </row>
    <row r="367" spans="1:13" s="25" customFormat="1" ht="15">
      <c r="A367" s="281"/>
      <c r="B367" s="281"/>
      <c r="C367" s="281"/>
      <c r="D367" s="277"/>
      <c r="E367" s="277"/>
      <c r="F367" s="277"/>
      <c r="G367" s="279"/>
      <c r="H367" s="280" t="str">
        <f>IF(G367="","",(IF(LEFT(G367,1)=LEFT(#REF!,1),((100-(HLOOKUP(VALUE(LEFT(G367,1)),Pxl!$C$3:$G$6,2,0)))/2+HLOOKUP(VALUE(LEFT(G367,1)),Pxl!$C$3:$G$6,2,0)),(((HLOOKUP(VALUE(LEFT(G367,1)),Pxl!$C$3:$G$6,2,0))+((HLOOKUP(VALUE(LEFT(G367,1)+1),Pxl!$C$3:$G$6,2,0))))/2)))/100*(IF(LEFT(#REF!,1)=LEFT(#REF!,1),(HLOOKUP(VALUE(LEFT(#REF!,1)),Pxl!$C$3:$G$6,4,0))*1.25,((HLOOKUP(VALUE(LEFT(#REF!,1)),Pxl!$C$3:$G$6,4,0))+(HLOOKUP(VALUE(LEFT(#REF!,1)+1),Pxl!$C$3:$G$6,4,0)))/2)))</f>
        <v/>
      </c>
      <c r="I367" s="281"/>
      <c r="J367" s="281"/>
      <c r="M367" s="276"/>
    </row>
    <row r="368" spans="1:13" s="25" customFormat="1" ht="15">
      <c r="A368" s="281"/>
      <c r="B368" s="281"/>
      <c r="C368" s="281"/>
      <c r="D368" s="277"/>
      <c r="E368" s="277"/>
      <c r="F368" s="277"/>
      <c r="G368" s="279"/>
      <c r="H368" s="280" t="str">
        <f>IF(G368="","",(IF(LEFT(G368,1)=LEFT(#REF!,1),((100-(HLOOKUP(VALUE(LEFT(G368,1)),Pxl!$C$3:$G$6,2,0)))/2+HLOOKUP(VALUE(LEFT(G368,1)),Pxl!$C$3:$G$6,2,0)),(((HLOOKUP(VALUE(LEFT(G368,1)),Pxl!$C$3:$G$6,2,0))+((HLOOKUP(VALUE(LEFT(G368,1)+1),Pxl!$C$3:$G$6,2,0))))/2)))/100*(IF(LEFT(#REF!,1)=LEFT(#REF!,1),(HLOOKUP(VALUE(LEFT(#REF!,1)),Pxl!$C$3:$G$6,4,0))*1.25,((HLOOKUP(VALUE(LEFT(#REF!,1)),Pxl!$C$3:$G$6,4,0))+(HLOOKUP(VALUE(LEFT(#REF!,1)+1),Pxl!$C$3:$G$6,4,0)))/2)))</f>
        <v/>
      </c>
      <c r="I368" s="281"/>
      <c r="J368" s="281"/>
      <c r="M368" s="276"/>
    </row>
    <row r="369" spans="1:13" s="25" customFormat="1" ht="15">
      <c r="A369" s="281"/>
      <c r="B369" s="281"/>
      <c r="C369" s="281"/>
      <c r="D369" s="277"/>
      <c r="E369" s="277"/>
      <c r="F369" s="277"/>
      <c r="G369" s="279"/>
      <c r="H369" s="280" t="str">
        <f>IF(G369="","",(IF(LEFT(G369,1)=LEFT(#REF!,1),((100-(HLOOKUP(VALUE(LEFT(G369,1)),Pxl!$C$3:$G$6,2,0)))/2+HLOOKUP(VALUE(LEFT(G369,1)),Pxl!$C$3:$G$6,2,0)),(((HLOOKUP(VALUE(LEFT(G369,1)),Pxl!$C$3:$G$6,2,0))+((HLOOKUP(VALUE(LEFT(G369,1)+1),Pxl!$C$3:$G$6,2,0))))/2)))/100*(IF(LEFT(#REF!,1)=LEFT(#REF!,1),(HLOOKUP(VALUE(LEFT(#REF!,1)),Pxl!$C$3:$G$6,4,0))*1.25,((HLOOKUP(VALUE(LEFT(#REF!,1)),Pxl!$C$3:$G$6,4,0))+(HLOOKUP(VALUE(LEFT(#REF!,1)+1),Pxl!$C$3:$G$6,4,0)))/2)))</f>
        <v/>
      </c>
      <c r="I369" s="281"/>
      <c r="J369" s="281"/>
      <c r="M369" s="276"/>
    </row>
    <row r="370" spans="1:13" s="25" customFormat="1" ht="15">
      <c r="A370" s="281"/>
      <c r="B370" s="281"/>
      <c r="C370" s="281"/>
      <c r="D370" s="277"/>
      <c r="E370" s="277"/>
      <c r="F370" s="277"/>
      <c r="G370" s="279"/>
      <c r="H370" s="280" t="str">
        <f>IF(G370="","",(IF(LEFT(G370,1)=LEFT(#REF!,1),((100-(HLOOKUP(VALUE(LEFT(G370,1)),Pxl!$C$3:$G$6,2,0)))/2+HLOOKUP(VALUE(LEFT(G370,1)),Pxl!$C$3:$G$6,2,0)),(((HLOOKUP(VALUE(LEFT(G370,1)),Pxl!$C$3:$G$6,2,0))+((HLOOKUP(VALUE(LEFT(G370,1)+1),Pxl!$C$3:$G$6,2,0))))/2)))/100*(IF(LEFT(#REF!,1)=LEFT(#REF!,1),(HLOOKUP(VALUE(LEFT(#REF!,1)),Pxl!$C$3:$G$6,4,0))*1.25,((HLOOKUP(VALUE(LEFT(#REF!,1)),Pxl!$C$3:$G$6,4,0))+(HLOOKUP(VALUE(LEFT(#REF!,1)+1),Pxl!$C$3:$G$6,4,0)))/2)))</f>
        <v/>
      </c>
      <c r="I370" s="281"/>
      <c r="J370" s="281"/>
      <c r="M370" s="276"/>
    </row>
    <row r="371" spans="1:13" s="25" customFormat="1" ht="15">
      <c r="A371" s="281"/>
      <c r="B371" s="281"/>
      <c r="C371" s="281"/>
      <c r="D371" s="277"/>
      <c r="E371" s="277"/>
      <c r="F371" s="277"/>
      <c r="G371" s="279"/>
      <c r="H371" s="280" t="str">
        <f>IF(G371="","",(IF(LEFT(G371,1)=LEFT(#REF!,1),((100-(HLOOKUP(VALUE(LEFT(G371,1)),Pxl!$C$3:$G$6,2,0)))/2+HLOOKUP(VALUE(LEFT(G371,1)),Pxl!$C$3:$G$6,2,0)),(((HLOOKUP(VALUE(LEFT(G371,1)),Pxl!$C$3:$G$6,2,0))+((HLOOKUP(VALUE(LEFT(G371,1)+1),Pxl!$C$3:$G$6,2,0))))/2)))/100*(IF(LEFT(#REF!,1)=LEFT(#REF!,1),(HLOOKUP(VALUE(LEFT(#REF!,1)),Pxl!$C$3:$G$6,4,0))*1.25,((HLOOKUP(VALUE(LEFT(#REF!,1)),Pxl!$C$3:$G$6,4,0))+(HLOOKUP(VALUE(LEFT(#REF!,1)+1),Pxl!$C$3:$G$6,4,0)))/2)))</f>
        <v/>
      </c>
      <c r="I371" s="281"/>
      <c r="J371" s="281"/>
      <c r="M371" s="276"/>
    </row>
    <row r="372" spans="1:13" s="25" customFormat="1" ht="15">
      <c r="A372" s="281"/>
      <c r="B372" s="281"/>
      <c r="C372" s="281"/>
      <c r="D372" s="277"/>
      <c r="E372" s="277"/>
      <c r="F372" s="277"/>
      <c r="G372" s="279"/>
      <c r="H372" s="280" t="str">
        <f>IF(G372="","",(IF(LEFT(G372,1)=LEFT(#REF!,1),((100-(HLOOKUP(VALUE(LEFT(G372,1)),Pxl!$C$3:$G$6,2,0)))/2+HLOOKUP(VALUE(LEFT(G372,1)),Pxl!$C$3:$G$6,2,0)),(((HLOOKUP(VALUE(LEFT(G372,1)),Pxl!$C$3:$G$6,2,0))+((HLOOKUP(VALUE(LEFT(G372,1)+1),Pxl!$C$3:$G$6,2,0))))/2)))/100*(IF(LEFT(#REF!,1)=LEFT(#REF!,1),(HLOOKUP(VALUE(LEFT(#REF!,1)),Pxl!$C$3:$G$6,4,0))*1.25,((HLOOKUP(VALUE(LEFT(#REF!,1)),Pxl!$C$3:$G$6,4,0))+(HLOOKUP(VALUE(LEFT(#REF!,1)+1),Pxl!$C$3:$G$6,4,0)))/2)))</f>
        <v/>
      </c>
      <c r="I372" s="281"/>
      <c r="J372" s="281"/>
      <c r="M372" s="276"/>
    </row>
    <row r="373" spans="1:13" s="25" customFormat="1" ht="15">
      <c r="A373" s="281"/>
      <c r="B373" s="281"/>
      <c r="C373" s="281"/>
      <c r="D373" s="277"/>
      <c r="E373" s="277"/>
      <c r="F373" s="277"/>
      <c r="G373" s="279"/>
      <c r="H373" s="280" t="str">
        <f>IF(G373="","",(IF(LEFT(G373,1)=LEFT(#REF!,1),((100-(HLOOKUP(VALUE(LEFT(G373,1)),Pxl!$C$3:$G$6,2,0)))/2+HLOOKUP(VALUE(LEFT(G373,1)),Pxl!$C$3:$G$6,2,0)),(((HLOOKUP(VALUE(LEFT(G373,1)),Pxl!$C$3:$G$6,2,0))+((HLOOKUP(VALUE(LEFT(G373,1)+1),Pxl!$C$3:$G$6,2,0))))/2)))/100*(IF(LEFT(#REF!,1)=LEFT(#REF!,1),(HLOOKUP(VALUE(LEFT(#REF!,1)),Pxl!$C$3:$G$6,4,0))*1.25,((HLOOKUP(VALUE(LEFT(#REF!,1)),Pxl!$C$3:$G$6,4,0))+(HLOOKUP(VALUE(LEFT(#REF!,1)+1),Pxl!$C$3:$G$6,4,0)))/2)))</f>
        <v/>
      </c>
      <c r="I373" s="281"/>
      <c r="J373" s="281"/>
      <c r="M373" s="276"/>
    </row>
    <row r="374" spans="1:13" s="25" customFormat="1" ht="15">
      <c r="A374" s="281"/>
      <c r="B374" s="281"/>
      <c r="C374" s="281"/>
      <c r="D374" s="277"/>
      <c r="E374" s="277"/>
      <c r="F374" s="277"/>
      <c r="G374" s="279"/>
      <c r="H374" s="280" t="str">
        <f>IF(G374="","",(IF(LEFT(G374,1)=LEFT(#REF!,1),((100-(HLOOKUP(VALUE(LEFT(G374,1)),Pxl!$C$3:$G$6,2,0)))/2+HLOOKUP(VALUE(LEFT(G374,1)),Pxl!$C$3:$G$6,2,0)),(((HLOOKUP(VALUE(LEFT(G374,1)),Pxl!$C$3:$G$6,2,0))+((HLOOKUP(VALUE(LEFT(G374,1)+1),Pxl!$C$3:$G$6,2,0))))/2)))/100*(IF(LEFT(#REF!,1)=LEFT(#REF!,1),(HLOOKUP(VALUE(LEFT(#REF!,1)),Pxl!$C$3:$G$6,4,0))*1.25,((HLOOKUP(VALUE(LEFT(#REF!,1)),Pxl!$C$3:$G$6,4,0))+(HLOOKUP(VALUE(LEFT(#REF!,1)+1),Pxl!$C$3:$G$6,4,0)))/2)))</f>
        <v/>
      </c>
      <c r="I374" s="281"/>
      <c r="J374" s="281"/>
      <c r="M374" s="276"/>
    </row>
    <row r="375" spans="1:13" s="25" customFormat="1" ht="15">
      <c r="A375" s="281"/>
      <c r="B375" s="281"/>
      <c r="C375" s="281"/>
      <c r="D375" s="277"/>
      <c r="E375" s="277"/>
      <c r="F375" s="277"/>
      <c r="G375" s="279"/>
      <c r="H375" s="280" t="str">
        <f>IF(G375="","",(IF(LEFT(G375,1)=LEFT(#REF!,1),((100-(HLOOKUP(VALUE(LEFT(G375,1)),Pxl!$C$3:$G$6,2,0)))/2+HLOOKUP(VALUE(LEFT(G375,1)),Pxl!$C$3:$G$6,2,0)),(((HLOOKUP(VALUE(LEFT(G375,1)),Pxl!$C$3:$G$6,2,0))+((HLOOKUP(VALUE(LEFT(G375,1)+1),Pxl!$C$3:$G$6,2,0))))/2)))/100*(IF(LEFT(#REF!,1)=LEFT(#REF!,1),(HLOOKUP(VALUE(LEFT(#REF!,1)),Pxl!$C$3:$G$6,4,0))*1.25,((HLOOKUP(VALUE(LEFT(#REF!,1)),Pxl!$C$3:$G$6,4,0))+(HLOOKUP(VALUE(LEFT(#REF!,1)+1),Pxl!$C$3:$G$6,4,0)))/2)))</f>
        <v/>
      </c>
      <c r="I375" s="281"/>
      <c r="J375" s="281"/>
      <c r="M375" s="276"/>
    </row>
    <row r="376" spans="1:13" s="25" customFormat="1" ht="15">
      <c r="A376" s="281"/>
      <c r="B376" s="281"/>
      <c r="C376" s="281"/>
      <c r="D376" s="277"/>
      <c r="E376" s="277"/>
      <c r="F376" s="277"/>
      <c r="G376" s="279"/>
      <c r="H376" s="280" t="str">
        <f>IF(G376="","",(IF(LEFT(G376,1)=LEFT(#REF!,1),((100-(HLOOKUP(VALUE(LEFT(G376,1)),Pxl!$C$3:$G$6,2,0)))/2+HLOOKUP(VALUE(LEFT(G376,1)),Pxl!$C$3:$G$6,2,0)),(((HLOOKUP(VALUE(LEFT(G376,1)),Pxl!$C$3:$G$6,2,0))+((HLOOKUP(VALUE(LEFT(G376,1)+1),Pxl!$C$3:$G$6,2,0))))/2)))/100*(IF(LEFT(#REF!,1)=LEFT(#REF!,1),(HLOOKUP(VALUE(LEFT(#REF!,1)),Pxl!$C$3:$G$6,4,0))*1.25,((HLOOKUP(VALUE(LEFT(#REF!,1)),Pxl!$C$3:$G$6,4,0))+(HLOOKUP(VALUE(LEFT(#REF!,1)+1),Pxl!$C$3:$G$6,4,0)))/2)))</f>
        <v/>
      </c>
      <c r="I376" s="281"/>
      <c r="J376" s="281"/>
      <c r="M376" s="276"/>
    </row>
    <row r="377" spans="1:13" s="25" customFormat="1" ht="15">
      <c r="A377" s="281"/>
      <c r="B377" s="281"/>
      <c r="C377" s="281"/>
      <c r="D377" s="277"/>
      <c r="E377" s="277"/>
      <c r="F377" s="277"/>
      <c r="G377" s="279"/>
      <c r="H377" s="280" t="str">
        <f>IF(G377="","",(IF(LEFT(G377,1)=LEFT(#REF!,1),((100-(HLOOKUP(VALUE(LEFT(G377,1)),Pxl!$C$3:$G$6,2,0)))/2+HLOOKUP(VALUE(LEFT(G377,1)),Pxl!$C$3:$G$6,2,0)),(((HLOOKUP(VALUE(LEFT(G377,1)),Pxl!$C$3:$G$6,2,0))+((HLOOKUP(VALUE(LEFT(G377,1)+1),Pxl!$C$3:$G$6,2,0))))/2)))/100*(IF(LEFT(#REF!,1)=LEFT(#REF!,1),(HLOOKUP(VALUE(LEFT(#REF!,1)),Pxl!$C$3:$G$6,4,0))*1.25,((HLOOKUP(VALUE(LEFT(#REF!,1)),Pxl!$C$3:$G$6,4,0))+(HLOOKUP(VALUE(LEFT(#REF!,1)+1),Pxl!$C$3:$G$6,4,0)))/2)))</f>
        <v/>
      </c>
      <c r="I377" s="281"/>
      <c r="J377" s="281"/>
      <c r="M377" s="276"/>
    </row>
    <row r="378" spans="1:13" s="25" customFormat="1" ht="15">
      <c r="A378" s="281"/>
      <c r="B378" s="281"/>
      <c r="C378" s="281"/>
      <c r="D378" s="277"/>
      <c r="E378" s="277"/>
      <c r="F378" s="277"/>
      <c r="G378" s="279"/>
      <c r="H378" s="280" t="str">
        <f>IF(G378="","",(IF(LEFT(G378,1)=LEFT(#REF!,1),((100-(HLOOKUP(VALUE(LEFT(G378,1)),Pxl!$C$3:$G$6,2,0)))/2+HLOOKUP(VALUE(LEFT(G378,1)),Pxl!$C$3:$G$6,2,0)),(((HLOOKUP(VALUE(LEFT(G378,1)),Pxl!$C$3:$G$6,2,0))+((HLOOKUP(VALUE(LEFT(G378,1)+1),Pxl!$C$3:$G$6,2,0))))/2)))/100*(IF(LEFT(#REF!,1)=LEFT(#REF!,1),(HLOOKUP(VALUE(LEFT(#REF!,1)),Pxl!$C$3:$G$6,4,0))*1.25,((HLOOKUP(VALUE(LEFT(#REF!,1)),Pxl!$C$3:$G$6,4,0))+(HLOOKUP(VALUE(LEFT(#REF!,1)+1),Pxl!$C$3:$G$6,4,0)))/2)))</f>
        <v/>
      </c>
      <c r="I378" s="281"/>
      <c r="J378" s="281"/>
      <c r="M378" s="276"/>
    </row>
    <row r="379" spans="1:13" s="25" customFormat="1" ht="15">
      <c r="A379" s="281"/>
      <c r="B379" s="281"/>
      <c r="C379" s="281"/>
      <c r="D379" s="277"/>
      <c r="E379" s="277"/>
      <c r="F379" s="277"/>
      <c r="G379" s="279"/>
      <c r="H379" s="280" t="str">
        <f>IF(G379="","",(IF(LEFT(G379,1)=LEFT(#REF!,1),((100-(HLOOKUP(VALUE(LEFT(G379,1)),Pxl!$C$3:$G$6,2,0)))/2+HLOOKUP(VALUE(LEFT(G379,1)),Pxl!$C$3:$G$6,2,0)),(((HLOOKUP(VALUE(LEFT(G379,1)),Pxl!$C$3:$G$6,2,0))+((HLOOKUP(VALUE(LEFT(G379,1)+1),Pxl!$C$3:$G$6,2,0))))/2)))/100*(IF(LEFT(#REF!,1)=LEFT(#REF!,1),(HLOOKUP(VALUE(LEFT(#REF!,1)),Pxl!$C$3:$G$6,4,0))*1.25,((HLOOKUP(VALUE(LEFT(#REF!,1)),Pxl!$C$3:$G$6,4,0))+(HLOOKUP(VALUE(LEFT(#REF!,1)+1),Pxl!$C$3:$G$6,4,0)))/2)))</f>
        <v/>
      </c>
      <c r="I379" s="281"/>
      <c r="J379" s="281"/>
      <c r="M379" s="276"/>
    </row>
    <row r="380" spans="1:13" s="25" customFormat="1" ht="15">
      <c r="A380" s="281"/>
      <c r="B380" s="281"/>
      <c r="C380" s="281"/>
      <c r="D380" s="277"/>
      <c r="E380" s="277"/>
      <c r="F380" s="277"/>
      <c r="G380" s="279"/>
      <c r="H380" s="280" t="str">
        <f>IF(G380="","",(IF(LEFT(G380,1)=LEFT(#REF!,1),((100-(HLOOKUP(VALUE(LEFT(G380,1)),Pxl!$C$3:$G$6,2,0)))/2+HLOOKUP(VALUE(LEFT(G380,1)),Pxl!$C$3:$G$6,2,0)),(((HLOOKUP(VALUE(LEFT(G380,1)),Pxl!$C$3:$G$6,2,0))+((HLOOKUP(VALUE(LEFT(G380,1)+1),Pxl!$C$3:$G$6,2,0))))/2)))/100*(IF(LEFT(#REF!,1)=LEFT(#REF!,1),(HLOOKUP(VALUE(LEFT(#REF!,1)),Pxl!$C$3:$G$6,4,0))*1.25,((HLOOKUP(VALUE(LEFT(#REF!,1)),Pxl!$C$3:$G$6,4,0))+(HLOOKUP(VALUE(LEFT(#REF!,1)+1),Pxl!$C$3:$G$6,4,0)))/2)))</f>
        <v/>
      </c>
      <c r="I380" s="281"/>
      <c r="J380" s="281"/>
      <c r="M380" s="276"/>
    </row>
    <row r="381" spans="1:13" s="25" customFormat="1" ht="15">
      <c r="A381" s="281"/>
      <c r="B381" s="281"/>
      <c r="C381" s="281"/>
      <c r="D381" s="277"/>
      <c r="E381" s="277"/>
      <c r="F381" s="277"/>
      <c r="G381" s="279"/>
      <c r="H381" s="280" t="str">
        <f>IF(G381="","",(IF(LEFT(G381,1)=LEFT(#REF!,1),((100-(HLOOKUP(VALUE(LEFT(G381,1)),Pxl!$C$3:$G$6,2,0)))/2+HLOOKUP(VALUE(LEFT(G381,1)),Pxl!$C$3:$G$6,2,0)),(((HLOOKUP(VALUE(LEFT(G381,1)),Pxl!$C$3:$G$6,2,0))+((HLOOKUP(VALUE(LEFT(G381,1)+1),Pxl!$C$3:$G$6,2,0))))/2)))/100*(IF(LEFT(#REF!,1)=LEFT(#REF!,1),(HLOOKUP(VALUE(LEFT(#REF!,1)),Pxl!$C$3:$G$6,4,0))*1.25,((HLOOKUP(VALUE(LEFT(#REF!,1)),Pxl!$C$3:$G$6,4,0))+(HLOOKUP(VALUE(LEFT(#REF!,1)+1),Pxl!$C$3:$G$6,4,0)))/2)))</f>
        <v/>
      </c>
      <c r="I381" s="281"/>
      <c r="J381" s="281"/>
      <c r="M381" s="276"/>
    </row>
    <row r="382" spans="1:13" s="25" customFormat="1" ht="15">
      <c r="A382" s="281"/>
      <c r="B382" s="281"/>
      <c r="C382" s="281"/>
      <c r="D382" s="277"/>
      <c r="E382" s="277"/>
      <c r="F382" s="277"/>
      <c r="G382" s="279"/>
      <c r="H382" s="280" t="str">
        <f>IF(G382="","",(IF(LEFT(G382,1)=LEFT(#REF!,1),((100-(HLOOKUP(VALUE(LEFT(G382,1)),Pxl!$C$3:$G$6,2,0)))/2+HLOOKUP(VALUE(LEFT(G382,1)),Pxl!$C$3:$G$6,2,0)),(((HLOOKUP(VALUE(LEFT(G382,1)),Pxl!$C$3:$G$6,2,0))+((HLOOKUP(VALUE(LEFT(G382,1)+1),Pxl!$C$3:$G$6,2,0))))/2)))/100*(IF(LEFT(#REF!,1)=LEFT(#REF!,1),(HLOOKUP(VALUE(LEFT(#REF!,1)),Pxl!$C$3:$G$6,4,0))*1.25,((HLOOKUP(VALUE(LEFT(#REF!,1)),Pxl!$C$3:$G$6,4,0))+(HLOOKUP(VALUE(LEFT(#REF!,1)+1),Pxl!$C$3:$G$6,4,0)))/2)))</f>
        <v/>
      </c>
      <c r="I382" s="281"/>
      <c r="J382" s="281"/>
      <c r="M382" s="276"/>
    </row>
    <row r="383" spans="1:13" s="25" customFormat="1" ht="15">
      <c r="A383" s="281"/>
      <c r="B383" s="281"/>
      <c r="C383" s="281"/>
      <c r="D383" s="277"/>
      <c r="E383" s="277"/>
      <c r="F383" s="277"/>
      <c r="G383" s="279"/>
      <c r="H383" s="280" t="str">
        <f>IF(G383="","",(IF(LEFT(G383,1)=LEFT(#REF!,1),((100-(HLOOKUP(VALUE(LEFT(G383,1)),Pxl!$C$3:$G$6,2,0)))/2+HLOOKUP(VALUE(LEFT(G383,1)),Pxl!$C$3:$G$6,2,0)),(((HLOOKUP(VALUE(LEFT(G383,1)),Pxl!$C$3:$G$6,2,0))+((HLOOKUP(VALUE(LEFT(G383,1)+1),Pxl!$C$3:$G$6,2,0))))/2)))/100*(IF(LEFT(#REF!,1)=LEFT(#REF!,1),(HLOOKUP(VALUE(LEFT(#REF!,1)),Pxl!$C$3:$G$6,4,0))*1.25,((HLOOKUP(VALUE(LEFT(#REF!,1)),Pxl!$C$3:$G$6,4,0))+(HLOOKUP(VALUE(LEFT(#REF!,1)+1),Pxl!$C$3:$G$6,4,0)))/2)))</f>
        <v/>
      </c>
      <c r="I383" s="281"/>
      <c r="J383" s="281"/>
      <c r="M383" s="276"/>
    </row>
    <row r="384" spans="1:13" s="25" customFormat="1" ht="15">
      <c r="A384" s="281"/>
      <c r="B384" s="281"/>
      <c r="C384" s="281"/>
      <c r="D384" s="277"/>
      <c r="E384" s="277"/>
      <c r="F384" s="277"/>
      <c r="G384" s="279"/>
      <c r="H384" s="280" t="str">
        <f>IF(G384="","",(IF(LEFT(G384,1)=LEFT(#REF!,1),((100-(HLOOKUP(VALUE(LEFT(G384,1)),Pxl!$C$3:$G$6,2,0)))/2+HLOOKUP(VALUE(LEFT(G384,1)),Pxl!$C$3:$G$6,2,0)),(((HLOOKUP(VALUE(LEFT(G384,1)),Pxl!$C$3:$G$6,2,0))+((HLOOKUP(VALUE(LEFT(G384,1)+1),Pxl!$C$3:$G$6,2,0))))/2)))/100*(IF(LEFT(#REF!,1)=LEFT(#REF!,1),(HLOOKUP(VALUE(LEFT(#REF!,1)),Pxl!$C$3:$G$6,4,0))*1.25,((HLOOKUP(VALUE(LEFT(#REF!,1)),Pxl!$C$3:$G$6,4,0))+(HLOOKUP(VALUE(LEFT(#REF!,1)+1),Pxl!$C$3:$G$6,4,0)))/2)))</f>
        <v/>
      </c>
      <c r="I384" s="281"/>
      <c r="J384" s="281"/>
      <c r="M384" s="276"/>
    </row>
    <row r="385" spans="1:13" s="25" customFormat="1" ht="15">
      <c r="A385" s="281"/>
      <c r="B385" s="281"/>
      <c r="C385" s="281"/>
      <c r="D385" s="277"/>
      <c r="E385" s="277"/>
      <c r="F385" s="277"/>
      <c r="G385" s="279"/>
      <c r="H385" s="280" t="str">
        <f>IF(G385="","",(IF(LEFT(G385,1)=LEFT(#REF!,1),((100-(HLOOKUP(VALUE(LEFT(G385,1)),Pxl!$C$3:$G$6,2,0)))/2+HLOOKUP(VALUE(LEFT(G385,1)),Pxl!$C$3:$G$6,2,0)),(((HLOOKUP(VALUE(LEFT(G385,1)),Pxl!$C$3:$G$6,2,0))+((HLOOKUP(VALUE(LEFT(G385,1)+1),Pxl!$C$3:$G$6,2,0))))/2)))/100*(IF(LEFT(#REF!,1)=LEFT(#REF!,1),(HLOOKUP(VALUE(LEFT(#REF!,1)),Pxl!$C$3:$G$6,4,0))*1.25,((HLOOKUP(VALUE(LEFT(#REF!,1)),Pxl!$C$3:$G$6,4,0))+(HLOOKUP(VALUE(LEFT(#REF!,1)+1),Pxl!$C$3:$G$6,4,0)))/2)))</f>
        <v/>
      </c>
      <c r="I385" s="281"/>
      <c r="J385" s="281"/>
      <c r="M385" s="276"/>
    </row>
    <row r="386" spans="1:13" s="25" customFormat="1" ht="15">
      <c r="A386" s="281"/>
      <c r="B386" s="281"/>
      <c r="C386" s="281"/>
      <c r="D386" s="277"/>
      <c r="E386" s="277"/>
      <c r="F386" s="277"/>
      <c r="G386" s="279"/>
      <c r="H386" s="280" t="str">
        <f>IF(G386="","",(IF(LEFT(G386,1)=LEFT(#REF!,1),((100-(HLOOKUP(VALUE(LEFT(G386,1)),Pxl!$C$3:$G$6,2,0)))/2+HLOOKUP(VALUE(LEFT(G386,1)),Pxl!$C$3:$G$6,2,0)),(((HLOOKUP(VALUE(LEFT(G386,1)),Pxl!$C$3:$G$6,2,0))+((HLOOKUP(VALUE(LEFT(G386,1)+1),Pxl!$C$3:$G$6,2,0))))/2)))/100*(IF(LEFT(#REF!,1)=LEFT(#REF!,1),(HLOOKUP(VALUE(LEFT(#REF!,1)),Pxl!$C$3:$G$6,4,0))*1.25,((HLOOKUP(VALUE(LEFT(#REF!,1)),Pxl!$C$3:$G$6,4,0))+(HLOOKUP(VALUE(LEFT(#REF!,1)+1),Pxl!$C$3:$G$6,4,0)))/2)))</f>
        <v/>
      </c>
      <c r="I386" s="281"/>
      <c r="J386" s="281"/>
      <c r="M386" s="276"/>
    </row>
    <row r="387" spans="1:13" s="25" customFormat="1" ht="15">
      <c r="A387" s="281"/>
      <c r="B387" s="281"/>
      <c r="C387" s="281"/>
      <c r="D387" s="277"/>
      <c r="E387" s="277"/>
      <c r="F387" s="277"/>
      <c r="G387" s="279"/>
      <c r="H387" s="280" t="str">
        <f>IF(G387="","",(IF(LEFT(G387,1)=LEFT(#REF!,1),((100-(HLOOKUP(VALUE(LEFT(G387,1)),Pxl!$C$3:$G$6,2,0)))/2+HLOOKUP(VALUE(LEFT(G387,1)),Pxl!$C$3:$G$6,2,0)),(((HLOOKUP(VALUE(LEFT(G387,1)),Pxl!$C$3:$G$6,2,0))+((HLOOKUP(VALUE(LEFT(G387,1)+1),Pxl!$C$3:$G$6,2,0))))/2)))/100*(IF(LEFT(#REF!,1)=LEFT(#REF!,1),(HLOOKUP(VALUE(LEFT(#REF!,1)),Pxl!$C$3:$G$6,4,0))*1.25,((HLOOKUP(VALUE(LEFT(#REF!,1)),Pxl!$C$3:$G$6,4,0))+(HLOOKUP(VALUE(LEFT(#REF!,1)+1),Pxl!$C$3:$G$6,4,0)))/2)))</f>
        <v/>
      </c>
      <c r="I387" s="281"/>
      <c r="J387" s="281"/>
      <c r="M387" s="276"/>
    </row>
    <row r="388" spans="1:13" s="25" customFormat="1" ht="15">
      <c r="A388" s="281"/>
      <c r="B388" s="281"/>
      <c r="C388" s="281"/>
      <c r="D388" s="277"/>
      <c r="E388" s="277"/>
      <c r="F388" s="277"/>
      <c r="G388" s="279"/>
      <c r="H388" s="280" t="str">
        <f>IF(G388="","",(IF(LEFT(G388,1)=LEFT(#REF!,1),((100-(HLOOKUP(VALUE(LEFT(G388,1)),Pxl!$C$3:$G$6,2,0)))/2+HLOOKUP(VALUE(LEFT(G388,1)),Pxl!$C$3:$G$6,2,0)),(((HLOOKUP(VALUE(LEFT(G388,1)),Pxl!$C$3:$G$6,2,0))+((HLOOKUP(VALUE(LEFT(G388,1)+1),Pxl!$C$3:$G$6,2,0))))/2)))/100*(IF(LEFT(#REF!,1)=LEFT(#REF!,1),(HLOOKUP(VALUE(LEFT(#REF!,1)),Pxl!$C$3:$G$6,4,0))*1.25,((HLOOKUP(VALUE(LEFT(#REF!,1)),Pxl!$C$3:$G$6,4,0))+(HLOOKUP(VALUE(LEFT(#REF!,1)+1),Pxl!$C$3:$G$6,4,0)))/2)))</f>
        <v/>
      </c>
      <c r="I388" s="281"/>
      <c r="J388" s="281"/>
      <c r="M388" s="276"/>
    </row>
    <row r="389" spans="1:13" s="25" customFormat="1" ht="15">
      <c r="A389" s="281"/>
      <c r="B389" s="281"/>
      <c r="C389" s="281"/>
      <c r="D389" s="277"/>
      <c r="E389" s="277"/>
      <c r="F389" s="277"/>
      <c r="G389" s="279"/>
      <c r="H389" s="280" t="str">
        <f>IF(G389="","",(IF(LEFT(G389,1)=LEFT(#REF!,1),((100-(HLOOKUP(VALUE(LEFT(G389,1)),Pxl!$C$3:$G$6,2,0)))/2+HLOOKUP(VALUE(LEFT(G389,1)),Pxl!$C$3:$G$6,2,0)),(((HLOOKUP(VALUE(LEFT(G389,1)),Pxl!$C$3:$G$6,2,0))+((HLOOKUP(VALUE(LEFT(G389,1)+1),Pxl!$C$3:$G$6,2,0))))/2)))/100*(IF(LEFT(#REF!,1)=LEFT(#REF!,1),(HLOOKUP(VALUE(LEFT(#REF!,1)),Pxl!$C$3:$G$6,4,0))*1.25,((HLOOKUP(VALUE(LEFT(#REF!,1)),Pxl!$C$3:$G$6,4,0))+(HLOOKUP(VALUE(LEFT(#REF!,1)+1),Pxl!$C$3:$G$6,4,0)))/2)))</f>
        <v/>
      </c>
      <c r="I389" s="281"/>
      <c r="J389" s="281"/>
      <c r="M389" s="276"/>
    </row>
    <row r="390" spans="1:13" s="25" customFormat="1" ht="15">
      <c r="A390" s="281"/>
      <c r="B390" s="281"/>
      <c r="C390" s="281"/>
      <c r="D390" s="277"/>
      <c r="E390" s="277"/>
      <c r="F390" s="277"/>
      <c r="G390" s="279"/>
      <c r="H390" s="280" t="str">
        <f>IF(G390="","",(IF(LEFT(G390,1)=LEFT(#REF!,1),((100-(HLOOKUP(VALUE(LEFT(G390,1)),Pxl!$C$3:$G$6,2,0)))/2+HLOOKUP(VALUE(LEFT(G390,1)),Pxl!$C$3:$G$6,2,0)),(((HLOOKUP(VALUE(LEFT(G390,1)),Pxl!$C$3:$G$6,2,0))+((HLOOKUP(VALUE(LEFT(G390,1)+1),Pxl!$C$3:$G$6,2,0))))/2)))/100*(IF(LEFT(#REF!,1)=LEFT(#REF!,1),(HLOOKUP(VALUE(LEFT(#REF!,1)),Pxl!$C$3:$G$6,4,0))*1.25,((HLOOKUP(VALUE(LEFT(#REF!,1)),Pxl!$C$3:$G$6,4,0))+(HLOOKUP(VALUE(LEFT(#REF!,1)+1),Pxl!$C$3:$G$6,4,0)))/2)))</f>
        <v/>
      </c>
      <c r="I390" s="281"/>
      <c r="J390" s="281"/>
      <c r="M390" s="276"/>
    </row>
    <row r="391" spans="1:13" s="25" customFormat="1" ht="15">
      <c r="A391" s="281"/>
      <c r="B391" s="281"/>
      <c r="C391" s="281"/>
      <c r="D391" s="277"/>
      <c r="E391" s="277"/>
      <c r="F391" s="277"/>
      <c r="G391" s="279"/>
      <c r="H391" s="280" t="str">
        <f>IF(G391="","",(IF(LEFT(G391,1)=LEFT(#REF!,1),((100-(HLOOKUP(VALUE(LEFT(G391,1)),Pxl!$C$3:$G$6,2,0)))/2+HLOOKUP(VALUE(LEFT(G391,1)),Pxl!$C$3:$G$6,2,0)),(((HLOOKUP(VALUE(LEFT(G391,1)),Pxl!$C$3:$G$6,2,0))+((HLOOKUP(VALUE(LEFT(G391,1)+1),Pxl!$C$3:$G$6,2,0))))/2)))/100*(IF(LEFT(#REF!,1)=LEFT(#REF!,1),(HLOOKUP(VALUE(LEFT(#REF!,1)),Pxl!$C$3:$G$6,4,0))*1.25,((HLOOKUP(VALUE(LEFT(#REF!,1)),Pxl!$C$3:$G$6,4,0))+(HLOOKUP(VALUE(LEFT(#REF!,1)+1),Pxl!$C$3:$G$6,4,0)))/2)))</f>
        <v/>
      </c>
      <c r="I391" s="281"/>
      <c r="J391" s="281"/>
      <c r="M391" s="276"/>
    </row>
    <row r="392" spans="1:13" s="25" customFormat="1" ht="15">
      <c r="A392" s="281"/>
      <c r="B392" s="281"/>
      <c r="C392" s="281"/>
      <c r="D392" s="277"/>
      <c r="E392" s="277"/>
      <c r="F392" s="277"/>
      <c r="G392" s="279"/>
      <c r="H392" s="280" t="str">
        <f>IF(G392="","",(IF(LEFT(G392,1)=LEFT(#REF!,1),((100-(HLOOKUP(VALUE(LEFT(G392,1)),Pxl!$C$3:$G$6,2,0)))/2+HLOOKUP(VALUE(LEFT(G392,1)),Pxl!$C$3:$G$6,2,0)),(((HLOOKUP(VALUE(LEFT(G392,1)),Pxl!$C$3:$G$6,2,0))+((HLOOKUP(VALUE(LEFT(G392,1)+1),Pxl!$C$3:$G$6,2,0))))/2)))/100*(IF(LEFT(#REF!,1)=LEFT(#REF!,1),(HLOOKUP(VALUE(LEFT(#REF!,1)),Pxl!$C$3:$G$6,4,0))*1.25,((HLOOKUP(VALUE(LEFT(#REF!,1)),Pxl!$C$3:$G$6,4,0))+(HLOOKUP(VALUE(LEFT(#REF!,1)+1),Pxl!$C$3:$G$6,4,0)))/2)))</f>
        <v/>
      </c>
      <c r="I392" s="281"/>
      <c r="J392" s="281"/>
      <c r="M392" s="276"/>
    </row>
    <row r="393" spans="1:13" s="25" customFormat="1" ht="15">
      <c r="A393" s="281"/>
      <c r="B393" s="281"/>
      <c r="C393" s="281"/>
      <c r="D393" s="277"/>
      <c r="E393" s="277"/>
      <c r="F393" s="277"/>
      <c r="G393" s="279"/>
      <c r="H393" s="280" t="str">
        <f>IF(G393="","",(IF(LEFT(G393,1)=LEFT(#REF!,1),((100-(HLOOKUP(VALUE(LEFT(G393,1)),Pxl!$C$3:$G$6,2,0)))/2+HLOOKUP(VALUE(LEFT(G393,1)),Pxl!$C$3:$G$6,2,0)),(((HLOOKUP(VALUE(LEFT(G393,1)),Pxl!$C$3:$G$6,2,0))+((HLOOKUP(VALUE(LEFT(G393,1)+1),Pxl!$C$3:$G$6,2,0))))/2)))/100*(IF(LEFT(#REF!,1)=LEFT(#REF!,1),(HLOOKUP(VALUE(LEFT(#REF!,1)),Pxl!$C$3:$G$6,4,0))*1.25,((HLOOKUP(VALUE(LEFT(#REF!,1)),Pxl!$C$3:$G$6,4,0))+(HLOOKUP(VALUE(LEFT(#REF!,1)+1),Pxl!$C$3:$G$6,4,0)))/2)))</f>
        <v/>
      </c>
      <c r="I393" s="281"/>
      <c r="J393" s="281"/>
      <c r="M393" s="276"/>
    </row>
    <row r="394" spans="1:13" s="25" customFormat="1" ht="15">
      <c r="A394" s="281"/>
      <c r="B394" s="281"/>
      <c r="C394" s="281"/>
      <c r="D394" s="277"/>
      <c r="E394" s="277"/>
      <c r="F394" s="277"/>
      <c r="G394" s="279"/>
      <c r="H394" s="280" t="str">
        <f>IF(G394="","",(IF(LEFT(G394,1)=LEFT(#REF!,1),((100-(HLOOKUP(VALUE(LEFT(G394,1)),Pxl!$C$3:$G$6,2,0)))/2+HLOOKUP(VALUE(LEFT(G394,1)),Pxl!$C$3:$G$6,2,0)),(((HLOOKUP(VALUE(LEFT(G394,1)),Pxl!$C$3:$G$6,2,0))+((HLOOKUP(VALUE(LEFT(G394,1)+1),Pxl!$C$3:$G$6,2,0))))/2)))/100*(IF(LEFT(#REF!,1)=LEFT(#REF!,1),(HLOOKUP(VALUE(LEFT(#REF!,1)),Pxl!$C$3:$G$6,4,0))*1.25,((HLOOKUP(VALUE(LEFT(#REF!,1)),Pxl!$C$3:$G$6,4,0))+(HLOOKUP(VALUE(LEFT(#REF!,1)+1),Pxl!$C$3:$G$6,4,0)))/2)))</f>
        <v/>
      </c>
      <c r="I394" s="281"/>
      <c r="J394" s="281"/>
      <c r="M394" s="276"/>
    </row>
    <row r="395" spans="1:13" s="25" customFormat="1" ht="15">
      <c r="A395" s="281"/>
      <c r="B395" s="281"/>
      <c r="C395" s="281"/>
      <c r="D395" s="277"/>
      <c r="E395" s="277"/>
      <c r="F395" s="277"/>
      <c r="G395" s="279"/>
      <c r="H395" s="280" t="str">
        <f>IF(G395="","",(IF(LEFT(G395,1)=LEFT(#REF!,1),((100-(HLOOKUP(VALUE(LEFT(G395,1)),Pxl!$C$3:$G$6,2,0)))/2+HLOOKUP(VALUE(LEFT(G395,1)),Pxl!$C$3:$G$6,2,0)),(((HLOOKUP(VALUE(LEFT(G395,1)),Pxl!$C$3:$G$6,2,0))+((HLOOKUP(VALUE(LEFT(G395,1)+1),Pxl!$C$3:$G$6,2,0))))/2)))/100*(IF(LEFT(#REF!,1)=LEFT(#REF!,1),(HLOOKUP(VALUE(LEFT(#REF!,1)),Pxl!$C$3:$G$6,4,0))*1.25,((HLOOKUP(VALUE(LEFT(#REF!,1)),Pxl!$C$3:$G$6,4,0))+(HLOOKUP(VALUE(LEFT(#REF!,1)+1),Pxl!$C$3:$G$6,4,0)))/2)))</f>
        <v/>
      </c>
      <c r="I395" s="281"/>
      <c r="J395" s="281"/>
      <c r="M395" s="276"/>
    </row>
    <row r="396" spans="1:13" s="25" customFormat="1" ht="15">
      <c r="A396" s="281"/>
      <c r="B396" s="281"/>
      <c r="C396" s="281"/>
      <c r="D396" s="277"/>
      <c r="E396" s="277"/>
      <c r="F396" s="277"/>
      <c r="G396" s="279"/>
      <c r="H396" s="280" t="str">
        <f>IF(G396="","",(IF(LEFT(G396,1)=LEFT(#REF!,1),((100-(HLOOKUP(VALUE(LEFT(G396,1)),Pxl!$C$3:$G$6,2,0)))/2+HLOOKUP(VALUE(LEFT(G396,1)),Pxl!$C$3:$G$6,2,0)),(((HLOOKUP(VALUE(LEFT(G396,1)),Pxl!$C$3:$G$6,2,0))+((HLOOKUP(VALUE(LEFT(G396,1)+1),Pxl!$C$3:$G$6,2,0))))/2)))/100*(IF(LEFT(#REF!,1)=LEFT(#REF!,1),(HLOOKUP(VALUE(LEFT(#REF!,1)),Pxl!$C$3:$G$6,4,0))*1.25,((HLOOKUP(VALUE(LEFT(#REF!,1)),Pxl!$C$3:$G$6,4,0))+(HLOOKUP(VALUE(LEFT(#REF!,1)+1),Pxl!$C$3:$G$6,4,0)))/2)))</f>
        <v/>
      </c>
      <c r="I396" s="281"/>
      <c r="J396" s="281"/>
      <c r="M396" s="276"/>
    </row>
    <row r="397" spans="1:13" s="25" customFormat="1" ht="15">
      <c r="A397" s="281"/>
      <c r="B397" s="281"/>
      <c r="C397" s="281"/>
      <c r="D397" s="277"/>
      <c r="E397" s="277"/>
      <c r="F397" s="277"/>
      <c r="G397" s="279"/>
      <c r="H397" s="280" t="str">
        <f>IF(G397="","",(IF(LEFT(G397,1)=LEFT(#REF!,1),((100-(HLOOKUP(VALUE(LEFT(G397,1)),Pxl!$C$3:$G$6,2,0)))/2+HLOOKUP(VALUE(LEFT(G397,1)),Pxl!$C$3:$G$6,2,0)),(((HLOOKUP(VALUE(LEFT(G397,1)),Pxl!$C$3:$G$6,2,0))+((HLOOKUP(VALUE(LEFT(G397,1)+1),Pxl!$C$3:$G$6,2,0))))/2)))/100*(IF(LEFT(#REF!,1)=LEFT(#REF!,1),(HLOOKUP(VALUE(LEFT(#REF!,1)),Pxl!$C$3:$G$6,4,0))*1.25,((HLOOKUP(VALUE(LEFT(#REF!,1)),Pxl!$C$3:$G$6,4,0))+(HLOOKUP(VALUE(LEFT(#REF!,1)+1),Pxl!$C$3:$G$6,4,0)))/2)))</f>
        <v/>
      </c>
      <c r="I397" s="281"/>
      <c r="J397" s="281"/>
      <c r="M397" s="276"/>
    </row>
    <row r="398" spans="1:13" s="25" customFormat="1" ht="15">
      <c r="A398" s="281"/>
      <c r="B398" s="281"/>
      <c r="C398" s="281"/>
      <c r="D398" s="277"/>
      <c r="E398" s="277"/>
      <c r="F398" s="277"/>
      <c r="G398" s="279"/>
      <c r="H398" s="280" t="str">
        <f>IF(G398="","",(IF(LEFT(G398,1)=LEFT(#REF!,1),((100-(HLOOKUP(VALUE(LEFT(G398,1)),Pxl!$C$3:$G$6,2,0)))/2+HLOOKUP(VALUE(LEFT(G398,1)),Pxl!$C$3:$G$6,2,0)),(((HLOOKUP(VALUE(LEFT(G398,1)),Pxl!$C$3:$G$6,2,0))+((HLOOKUP(VALUE(LEFT(G398,1)+1),Pxl!$C$3:$G$6,2,0))))/2)))/100*(IF(LEFT(#REF!,1)=LEFT(#REF!,1),(HLOOKUP(VALUE(LEFT(#REF!,1)),Pxl!$C$3:$G$6,4,0))*1.25,((HLOOKUP(VALUE(LEFT(#REF!,1)),Pxl!$C$3:$G$6,4,0))+(HLOOKUP(VALUE(LEFT(#REF!,1)+1),Pxl!$C$3:$G$6,4,0)))/2)))</f>
        <v/>
      </c>
      <c r="I398" s="281"/>
      <c r="J398" s="281"/>
      <c r="M398" s="276"/>
    </row>
    <row r="399" spans="1:13" s="25" customFormat="1" ht="15">
      <c r="A399" s="281"/>
      <c r="B399" s="281"/>
      <c r="C399" s="281"/>
      <c r="D399" s="277"/>
      <c r="E399" s="277"/>
      <c r="F399" s="277"/>
      <c r="G399" s="279"/>
      <c r="H399" s="280" t="str">
        <f>IF(G399="","",(IF(LEFT(G399,1)=LEFT(#REF!,1),((100-(HLOOKUP(VALUE(LEFT(G399,1)),Pxl!$C$3:$G$6,2,0)))/2+HLOOKUP(VALUE(LEFT(G399,1)),Pxl!$C$3:$G$6,2,0)),(((HLOOKUP(VALUE(LEFT(G399,1)),Pxl!$C$3:$G$6,2,0))+((HLOOKUP(VALUE(LEFT(G399,1)+1),Pxl!$C$3:$G$6,2,0))))/2)))/100*(IF(LEFT(#REF!,1)=LEFT(#REF!,1),(HLOOKUP(VALUE(LEFT(#REF!,1)),Pxl!$C$3:$G$6,4,0))*1.25,((HLOOKUP(VALUE(LEFT(#REF!,1)),Pxl!$C$3:$G$6,4,0))+(HLOOKUP(VALUE(LEFT(#REF!,1)+1),Pxl!$C$3:$G$6,4,0)))/2)))</f>
        <v/>
      </c>
      <c r="I399" s="281"/>
      <c r="J399" s="281"/>
      <c r="M399" s="276"/>
    </row>
    <row r="400" spans="1:13" s="25" customFormat="1" ht="15">
      <c r="A400" s="281"/>
      <c r="B400" s="281"/>
      <c r="C400" s="281"/>
      <c r="D400" s="277"/>
      <c r="E400" s="277"/>
      <c r="F400" s="277"/>
      <c r="G400" s="279"/>
      <c r="H400" s="280" t="str">
        <f>IF(G400="","",(IF(LEFT(G400,1)=LEFT(#REF!,1),((100-(HLOOKUP(VALUE(LEFT(G400,1)),Pxl!$C$3:$G$6,2,0)))/2+HLOOKUP(VALUE(LEFT(G400,1)),Pxl!$C$3:$G$6,2,0)),(((HLOOKUP(VALUE(LEFT(G400,1)),Pxl!$C$3:$G$6,2,0))+((HLOOKUP(VALUE(LEFT(G400,1)+1),Pxl!$C$3:$G$6,2,0))))/2)))/100*(IF(LEFT(#REF!,1)=LEFT(#REF!,1),(HLOOKUP(VALUE(LEFT(#REF!,1)),Pxl!$C$3:$G$6,4,0))*1.25,((HLOOKUP(VALUE(LEFT(#REF!,1)),Pxl!$C$3:$G$6,4,0))+(HLOOKUP(VALUE(LEFT(#REF!,1)+1),Pxl!$C$3:$G$6,4,0)))/2)))</f>
        <v/>
      </c>
      <c r="I400" s="281"/>
      <c r="J400" s="281"/>
      <c r="M400" s="276"/>
    </row>
    <row r="401" spans="1:13" s="25" customFormat="1" ht="15">
      <c r="A401" s="281"/>
      <c r="B401" s="281"/>
      <c r="C401" s="281"/>
      <c r="D401" s="277"/>
      <c r="E401" s="277"/>
      <c r="F401" s="277"/>
      <c r="G401" s="279"/>
      <c r="H401" s="280" t="str">
        <f>IF(G401="","",(IF(LEFT(G401,1)=LEFT(#REF!,1),((100-(HLOOKUP(VALUE(LEFT(G401,1)),Pxl!$C$3:$G$6,2,0)))/2+HLOOKUP(VALUE(LEFT(G401,1)),Pxl!$C$3:$G$6,2,0)),(((HLOOKUP(VALUE(LEFT(G401,1)),Pxl!$C$3:$G$6,2,0))+((HLOOKUP(VALUE(LEFT(G401,1)+1),Pxl!$C$3:$G$6,2,0))))/2)))/100*(IF(LEFT(#REF!,1)=LEFT(#REF!,1),(HLOOKUP(VALUE(LEFT(#REF!,1)),Pxl!$C$3:$G$6,4,0))*1.25,((HLOOKUP(VALUE(LEFT(#REF!,1)),Pxl!$C$3:$G$6,4,0))+(HLOOKUP(VALUE(LEFT(#REF!,1)+1),Pxl!$C$3:$G$6,4,0)))/2)))</f>
        <v/>
      </c>
      <c r="I401" s="281"/>
      <c r="J401" s="281"/>
      <c r="M401" s="276"/>
    </row>
    <row r="402" spans="1:13" s="25" customFormat="1" ht="15">
      <c r="A402" s="281"/>
      <c r="B402" s="281"/>
      <c r="C402" s="281"/>
      <c r="D402" s="277"/>
      <c r="E402" s="277"/>
      <c r="F402" s="277"/>
      <c r="G402" s="279"/>
      <c r="H402" s="280" t="str">
        <f>IF(G402="","",(IF(LEFT(G402,1)=LEFT(#REF!,1),((100-(HLOOKUP(VALUE(LEFT(G402,1)),Pxl!$C$3:$G$6,2,0)))/2+HLOOKUP(VALUE(LEFT(G402,1)),Pxl!$C$3:$G$6,2,0)),(((HLOOKUP(VALUE(LEFT(G402,1)),Pxl!$C$3:$G$6,2,0))+((HLOOKUP(VALUE(LEFT(G402,1)+1),Pxl!$C$3:$G$6,2,0))))/2)))/100*(IF(LEFT(#REF!,1)=LEFT(#REF!,1),(HLOOKUP(VALUE(LEFT(#REF!,1)),Pxl!$C$3:$G$6,4,0))*1.25,((HLOOKUP(VALUE(LEFT(#REF!,1)),Pxl!$C$3:$G$6,4,0))+(HLOOKUP(VALUE(LEFT(#REF!,1)+1),Pxl!$C$3:$G$6,4,0)))/2)))</f>
        <v/>
      </c>
      <c r="I402" s="281"/>
      <c r="J402" s="281"/>
      <c r="M402" s="276"/>
    </row>
    <row r="403" spans="1:13" s="25" customFormat="1" ht="15">
      <c r="A403" s="281"/>
      <c r="B403" s="281"/>
      <c r="C403" s="281"/>
      <c r="D403" s="277"/>
      <c r="E403" s="277"/>
      <c r="F403" s="277"/>
      <c r="G403" s="279"/>
      <c r="H403" s="280" t="str">
        <f>IF(G403="","",(IF(LEFT(G403,1)=LEFT(#REF!,1),((100-(HLOOKUP(VALUE(LEFT(G403,1)),Pxl!$C$3:$G$6,2,0)))/2+HLOOKUP(VALUE(LEFT(G403,1)),Pxl!$C$3:$G$6,2,0)),(((HLOOKUP(VALUE(LEFT(G403,1)),Pxl!$C$3:$G$6,2,0))+((HLOOKUP(VALUE(LEFT(G403,1)+1),Pxl!$C$3:$G$6,2,0))))/2)))/100*(IF(LEFT(#REF!,1)=LEFT(#REF!,1),(HLOOKUP(VALUE(LEFT(#REF!,1)),Pxl!$C$3:$G$6,4,0))*1.25,((HLOOKUP(VALUE(LEFT(#REF!,1)),Pxl!$C$3:$G$6,4,0))+(HLOOKUP(VALUE(LEFT(#REF!,1)+1),Pxl!$C$3:$G$6,4,0)))/2)))</f>
        <v/>
      </c>
      <c r="I403" s="281"/>
      <c r="J403" s="281"/>
      <c r="M403" s="276"/>
    </row>
    <row r="404" spans="1:13" s="25" customFormat="1" ht="15">
      <c r="A404" s="281"/>
      <c r="B404" s="281"/>
      <c r="C404" s="281"/>
      <c r="D404" s="277"/>
      <c r="E404" s="277"/>
      <c r="F404" s="277"/>
      <c r="G404" s="279"/>
      <c r="H404" s="280" t="str">
        <f>IF(G404="","",(IF(LEFT(G404,1)=LEFT(#REF!,1),((100-(HLOOKUP(VALUE(LEFT(G404,1)),Pxl!$C$3:$G$6,2,0)))/2+HLOOKUP(VALUE(LEFT(G404,1)),Pxl!$C$3:$G$6,2,0)),(((HLOOKUP(VALUE(LEFT(G404,1)),Pxl!$C$3:$G$6,2,0))+((HLOOKUP(VALUE(LEFT(G404,1)+1),Pxl!$C$3:$G$6,2,0))))/2)))/100*(IF(LEFT(#REF!,1)=LEFT(#REF!,1),(HLOOKUP(VALUE(LEFT(#REF!,1)),Pxl!$C$3:$G$6,4,0))*1.25,((HLOOKUP(VALUE(LEFT(#REF!,1)),Pxl!$C$3:$G$6,4,0))+(HLOOKUP(VALUE(LEFT(#REF!,1)+1),Pxl!$C$3:$G$6,4,0)))/2)))</f>
        <v/>
      </c>
      <c r="I404" s="281"/>
      <c r="J404" s="281"/>
      <c r="M404" s="276"/>
    </row>
    <row r="405" spans="1:13" s="25" customFormat="1" ht="15">
      <c r="A405" s="281"/>
      <c r="B405" s="281"/>
      <c r="C405" s="281"/>
      <c r="D405" s="277"/>
      <c r="E405" s="277"/>
      <c r="F405" s="277"/>
      <c r="G405" s="279"/>
      <c r="H405" s="280" t="str">
        <f>IF(G405="","",(IF(LEFT(G405,1)=LEFT(#REF!,1),((100-(HLOOKUP(VALUE(LEFT(G405,1)),Pxl!$C$3:$G$6,2,0)))/2+HLOOKUP(VALUE(LEFT(G405,1)),Pxl!$C$3:$G$6,2,0)),(((HLOOKUP(VALUE(LEFT(G405,1)),Pxl!$C$3:$G$6,2,0))+((HLOOKUP(VALUE(LEFT(G405,1)+1),Pxl!$C$3:$G$6,2,0))))/2)))/100*(IF(LEFT(#REF!,1)=LEFT(#REF!,1),(HLOOKUP(VALUE(LEFT(#REF!,1)),Pxl!$C$3:$G$6,4,0))*1.25,((HLOOKUP(VALUE(LEFT(#REF!,1)),Pxl!$C$3:$G$6,4,0))+(HLOOKUP(VALUE(LEFT(#REF!,1)+1),Pxl!$C$3:$G$6,4,0)))/2)))</f>
        <v/>
      </c>
      <c r="I405" s="281"/>
      <c r="J405" s="281"/>
      <c r="M405" s="276"/>
    </row>
    <row r="406" spans="1:13" s="25" customFormat="1" ht="15">
      <c r="A406" s="281"/>
      <c r="B406" s="281"/>
      <c r="C406" s="281"/>
      <c r="D406" s="277"/>
      <c r="E406" s="277"/>
      <c r="F406" s="277"/>
      <c r="G406" s="279"/>
      <c r="H406" s="280" t="str">
        <f>IF(G406="","",(IF(LEFT(G406,1)=LEFT(#REF!,1),((100-(HLOOKUP(VALUE(LEFT(G406,1)),Pxl!$C$3:$G$6,2,0)))/2+HLOOKUP(VALUE(LEFT(G406,1)),Pxl!$C$3:$G$6,2,0)),(((HLOOKUP(VALUE(LEFT(G406,1)),Pxl!$C$3:$G$6,2,0))+((HLOOKUP(VALUE(LEFT(G406,1)+1),Pxl!$C$3:$G$6,2,0))))/2)))/100*(IF(LEFT(#REF!,1)=LEFT(#REF!,1),(HLOOKUP(VALUE(LEFT(#REF!,1)),Pxl!$C$3:$G$6,4,0))*1.25,((HLOOKUP(VALUE(LEFT(#REF!,1)),Pxl!$C$3:$G$6,4,0))+(HLOOKUP(VALUE(LEFT(#REF!,1)+1),Pxl!$C$3:$G$6,4,0)))/2)))</f>
        <v/>
      </c>
      <c r="I406" s="281"/>
      <c r="J406" s="281"/>
      <c r="M406" s="276"/>
    </row>
    <row r="407" spans="1:13" s="25" customFormat="1" ht="15">
      <c r="A407" s="281"/>
      <c r="B407" s="281"/>
      <c r="C407" s="281"/>
      <c r="D407" s="277"/>
      <c r="E407" s="277"/>
      <c r="F407" s="277"/>
      <c r="G407" s="279"/>
      <c r="H407" s="280" t="str">
        <f>IF(G407="","",(IF(LEFT(G407,1)=LEFT(#REF!,1),((100-(HLOOKUP(VALUE(LEFT(G407,1)),Pxl!$C$3:$G$6,2,0)))/2+HLOOKUP(VALUE(LEFT(G407,1)),Pxl!$C$3:$G$6,2,0)),(((HLOOKUP(VALUE(LEFT(G407,1)),Pxl!$C$3:$G$6,2,0))+((HLOOKUP(VALUE(LEFT(G407,1)+1),Pxl!$C$3:$G$6,2,0))))/2)))/100*(IF(LEFT(#REF!,1)=LEFT(#REF!,1),(HLOOKUP(VALUE(LEFT(#REF!,1)),Pxl!$C$3:$G$6,4,0))*1.25,((HLOOKUP(VALUE(LEFT(#REF!,1)),Pxl!$C$3:$G$6,4,0))+(HLOOKUP(VALUE(LEFT(#REF!,1)+1),Pxl!$C$3:$G$6,4,0)))/2)))</f>
        <v/>
      </c>
      <c r="I407" s="281"/>
      <c r="J407" s="281"/>
      <c r="M407" s="276"/>
    </row>
    <row r="408" spans="1:13" s="25" customFormat="1" ht="15">
      <c r="A408" s="281"/>
      <c r="B408" s="281"/>
      <c r="C408" s="281"/>
      <c r="D408" s="277"/>
      <c r="E408" s="277"/>
      <c r="F408" s="277"/>
      <c r="G408" s="279"/>
      <c r="H408" s="280" t="str">
        <f>IF(G408="","",(IF(LEFT(G408,1)=LEFT(#REF!,1),((100-(HLOOKUP(VALUE(LEFT(G408,1)),Pxl!$C$3:$G$6,2,0)))/2+HLOOKUP(VALUE(LEFT(G408,1)),Pxl!$C$3:$G$6,2,0)),(((HLOOKUP(VALUE(LEFT(G408,1)),Pxl!$C$3:$G$6,2,0))+((HLOOKUP(VALUE(LEFT(G408,1)+1),Pxl!$C$3:$G$6,2,0))))/2)))/100*(IF(LEFT(#REF!,1)=LEFT(#REF!,1),(HLOOKUP(VALUE(LEFT(#REF!,1)),Pxl!$C$3:$G$6,4,0))*1.25,((HLOOKUP(VALUE(LEFT(#REF!,1)),Pxl!$C$3:$G$6,4,0))+(HLOOKUP(VALUE(LEFT(#REF!,1)+1),Pxl!$C$3:$G$6,4,0)))/2)))</f>
        <v/>
      </c>
      <c r="I408" s="281"/>
      <c r="J408" s="281"/>
      <c r="M408" s="276"/>
    </row>
    <row r="409" spans="1:13" s="25" customFormat="1" ht="15">
      <c r="A409" s="281"/>
      <c r="B409" s="281"/>
      <c r="C409" s="281"/>
      <c r="D409" s="277"/>
      <c r="E409" s="277"/>
      <c r="F409" s="277"/>
      <c r="G409" s="279"/>
      <c r="H409" s="280" t="str">
        <f>IF(G409="","",(IF(LEFT(G409,1)=LEFT(#REF!,1),((100-(HLOOKUP(VALUE(LEFT(G409,1)),Pxl!$C$3:$G$6,2,0)))/2+HLOOKUP(VALUE(LEFT(G409,1)),Pxl!$C$3:$G$6,2,0)),(((HLOOKUP(VALUE(LEFT(G409,1)),Pxl!$C$3:$G$6,2,0))+((HLOOKUP(VALUE(LEFT(G409,1)+1),Pxl!$C$3:$G$6,2,0))))/2)))/100*(IF(LEFT(#REF!,1)=LEFT(#REF!,1),(HLOOKUP(VALUE(LEFT(#REF!,1)),Pxl!$C$3:$G$6,4,0))*1.25,((HLOOKUP(VALUE(LEFT(#REF!,1)),Pxl!$C$3:$G$6,4,0))+(HLOOKUP(VALUE(LEFT(#REF!,1)+1),Pxl!$C$3:$G$6,4,0)))/2)))</f>
        <v/>
      </c>
      <c r="I409" s="281"/>
      <c r="J409" s="281"/>
      <c r="M409" s="276"/>
    </row>
    <row r="410" spans="1:13" s="25" customFormat="1" ht="15">
      <c r="A410" s="281"/>
      <c r="B410" s="281"/>
      <c r="C410" s="281"/>
      <c r="D410" s="277"/>
      <c r="E410" s="277"/>
      <c r="F410" s="277"/>
      <c r="G410" s="279"/>
      <c r="H410" s="280" t="str">
        <f>IF(G410="","",(IF(LEFT(G410,1)=LEFT(#REF!,1),((100-(HLOOKUP(VALUE(LEFT(G410,1)),Pxl!$C$3:$G$6,2,0)))/2+HLOOKUP(VALUE(LEFT(G410,1)),Pxl!$C$3:$G$6,2,0)),(((HLOOKUP(VALUE(LEFT(G410,1)),Pxl!$C$3:$G$6,2,0))+((HLOOKUP(VALUE(LEFT(G410,1)+1),Pxl!$C$3:$G$6,2,0))))/2)))/100*(IF(LEFT(#REF!,1)=LEFT(#REF!,1),(HLOOKUP(VALUE(LEFT(#REF!,1)),Pxl!$C$3:$G$6,4,0))*1.25,((HLOOKUP(VALUE(LEFT(#REF!,1)),Pxl!$C$3:$G$6,4,0))+(HLOOKUP(VALUE(LEFT(#REF!,1)+1),Pxl!$C$3:$G$6,4,0)))/2)))</f>
        <v/>
      </c>
      <c r="I410" s="281"/>
      <c r="J410" s="281"/>
      <c r="M410" s="276"/>
    </row>
    <row r="411" spans="1:13" s="25" customFormat="1" ht="15">
      <c r="A411" s="281"/>
      <c r="B411" s="281"/>
      <c r="C411" s="281"/>
      <c r="D411" s="277"/>
      <c r="E411" s="277"/>
      <c r="F411" s="277"/>
      <c r="G411" s="279"/>
      <c r="H411" s="280" t="str">
        <f>IF(G411="","",(IF(LEFT(G411,1)=LEFT(#REF!,1),((100-(HLOOKUP(VALUE(LEFT(G411,1)),Pxl!$C$3:$G$6,2,0)))/2+HLOOKUP(VALUE(LEFT(G411,1)),Pxl!$C$3:$G$6,2,0)),(((HLOOKUP(VALUE(LEFT(G411,1)),Pxl!$C$3:$G$6,2,0))+((HLOOKUP(VALUE(LEFT(G411,1)+1),Pxl!$C$3:$G$6,2,0))))/2)))/100*(IF(LEFT(#REF!,1)=LEFT(#REF!,1),(HLOOKUP(VALUE(LEFT(#REF!,1)),Pxl!$C$3:$G$6,4,0))*1.25,((HLOOKUP(VALUE(LEFT(#REF!,1)),Pxl!$C$3:$G$6,4,0))+(HLOOKUP(VALUE(LEFT(#REF!,1)+1),Pxl!$C$3:$G$6,4,0)))/2)))</f>
        <v/>
      </c>
      <c r="I411" s="281"/>
      <c r="J411" s="281"/>
      <c r="M411" s="276"/>
    </row>
    <row r="412" spans="1:13" s="25" customFormat="1" ht="15">
      <c r="A412" s="281"/>
      <c r="B412" s="281"/>
      <c r="C412" s="281"/>
      <c r="D412" s="277"/>
      <c r="E412" s="277"/>
      <c r="F412" s="277"/>
      <c r="G412" s="279"/>
      <c r="H412" s="280" t="str">
        <f>IF(G412="","",(IF(LEFT(G412,1)=LEFT(#REF!,1),((100-(HLOOKUP(VALUE(LEFT(G412,1)),Pxl!$C$3:$G$6,2,0)))/2+HLOOKUP(VALUE(LEFT(G412,1)),Pxl!$C$3:$G$6,2,0)),(((HLOOKUP(VALUE(LEFT(G412,1)),Pxl!$C$3:$G$6,2,0))+((HLOOKUP(VALUE(LEFT(G412,1)+1),Pxl!$C$3:$G$6,2,0))))/2)))/100*(IF(LEFT(#REF!,1)=LEFT(#REF!,1),(HLOOKUP(VALUE(LEFT(#REF!,1)),Pxl!$C$3:$G$6,4,0))*1.25,((HLOOKUP(VALUE(LEFT(#REF!,1)),Pxl!$C$3:$G$6,4,0))+(HLOOKUP(VALUE(LEFT(#REF!,1)+1),Pxl!$C$3:$G$6,4,0)))/2)))</f>
        <v/>
      </c>
      <c r="I412" s="281"/>
      <c r="J412" s="281"/>
      <c r="M412" s="276"/>
    </row>
    <row r="413" spans="1:13" s="25" customFormat="1" ht="15">
      <c r="A413" s="281"/>
      <c r="B413" s="281"/>
      <c r="C413" s="281"/>
      <c r="D413" s="277"/>
      <c r="E413" s="277"/>
      <c r="F413" s="277"/>
      <c r="G413" s="279"/>
      <c r="H413" s="280" t="str">
        <f>IF(G413="","",(IF(LEFT(G413,1)=LEFT(#REF!,1),((100-(HLOOKUP(VALUE(LEFT(G413,1)),Pxl!$C$3:$G$6,2,0)))/2+HLOOKUP(VALUE(LEFT(G413,1)),Pxl!$C$3:$G$6,2,0)),(((HLOOKUP(VALUE(LEFT(G413,1)),Pxl!$C$3:$G$6,2,0))+((HLOOKUP(VALUE(LEFT(G413,1)+1),Pxl!$C$3:$G$6,2,0))))/2)))/100*(IF(LEFT(#REF!,1)=LEFT(#REF!,1),(HLOOKUP(VALUE(LEFT(#REF!,1)),Pxl!$C$3:$G$6,4,0))*1.25,((HLOOKUP(VALUE(LEFT(#REF!,1)),Pxl!$C$3:$G$6,4,0))+(HLOOKUP(VALUE(LEFT(#REF!,1)+1),Pxl!$C$3:$G$6,4,0)))/2)))</f>
        <v/>
      </c>
      <c r="I413" s="281"/>
      <c r="J413" s="281"/>
      <c r="M413" s="276"/>
    </row>
    <row r="414" spans="1:13" s="25" customFormat="1" ht="15">
      <c r="A414" s="281"/>
      <c r="B414" s="281"/>
      <c r="C414" s="281"/>
      <c r="D414" s="277"/>
      <c r="E414" s="277"/>
      <c r="F414" s="277"/>
      <c r="G414" s="279"/>
      <c r="H414" s="280" t="str">
        <f>IF(G414="","",(IF(LEFT(G414,1)=LEFT(#REF!,1),((100-(HLOOKUP(VALUE(LEFT(G414,1)),Pxl!$C$3:$G$6,2,0)))/2+HLOOKUP(VALUE(LEFT(G414,1)),Pxl!$C$3:$G$6,2,0)),(((HLOOKUP(VALUE(LEFT(G414,1)),Pxl!$C$3:$G$6,2,0))+((HLOOKUP(VALUE(LEFT(G414,1)+1),Pxl!$C$3:$G$6,2,0))))/2)))/100*(IF(LEFT(#REF!,1)=LEFT(#REF!,1),(HLOOKUP(VALUE(LEFT(#REF!,1)),Pxl!$C$3:$G$6,4,0))*1.25,((HLOOKUP(VALUE(LEFT(#REF!,1)),Pxl!$C$3:$G$6,4,0))+(HLOOKUP(VALUE(LEFT(#REF!,1)+1),Pxl!$C$3:$G$6,4,0)))/2)))</f>
        <v/>
      </c>
      <c r="I414" s="281"/>
      <c r="J414" s="281"/>
      <c r="M414" s="276"/>
    </row>
    <row r="415" spans="1:13" s="25" customFormat="1" ht="15">
      <c r="A415" s="281"/>
      <c r="B415" s="281"/>
      <c r="C415" s="281"/>
      <c r="D415" s="277"/>
      <c r="E415" s="277"/>
      <c r="F415" s="277"/>
      <c r="G415" s="279"/>
      <c r="H415" s="280" t="str">
        <f>IF(G415="","",(IF(LEFT(G415,1)=LEFT(#REF!,1),((100-(HLOOKUP(VALUE(LEFT(G415,1)),Pxl!$C$3:$G$6,2,0)))/2+HLOOKUP(VALUE(LEFT(G415,1)),Pxl!$C$3:$G$6,2,0)),(((HLOOKUP(VALUE(LEFT(G415,1)),Pxl!$C$3:$G$6,2,0))+((HLOOKUP(VALUE(LEFT(G415,1)+1),Pxl!$C$3:$G$6,2,0))))/2)))/100*(IF(LEFT(#REF!,1)=LEFT(#REF!,1),(HLOOKUP(VALUE(LEFT(#REF!,1)),Pxl!$C$3:$G$6,4,0))*1.25,((HLOOKUP(VALUE(LEFT(#REF!,1)),Pxl!$C$3:$G$6,4,0))+(HLOOKUP(VALUE(LEFT(#REF!,1)+1),Pxl!$C$3:$G$6,4,0)))/2)))</f>
        <v/>
      </c>
      <c r="I415" s="281"/>
      <c r="J415" s="281"/>
      <c r="M415" s="276"/>
    </row>
    <row r="416" spans="1:13" s="25" customFormat="1" ht="15">
      <c r="A416" s="281"/>
      <c r="B416" s="281"/>
      <c r="C416" s="281"/>
      <c r="D416" s="277"/>
      <c r="E416" s="277"/>
      <c r="F416" s="277"/>
      <c r="G416" s="279"/>
      <c r="H416" s="280" t="str">
        <f>IF(G416="","",(IF(LEFT(G416,1)=LEFT(#REF!,1),((100-(HLOOKUP(VALUE(LEFT(G416,1)),Pxl!$C$3:$G$6,2,0)))/2+HLOOKUP(VALUE(LEFT(G416,1)),Pxl!$C$3:$G$6,2,0)),(((HLOOKUP(VALUE(LEFT(G416,1)),Pxl!$C$3:$G$6,2,0))+((HLOOKUP(VALUE(LEFT(G416,1)+1),Pxl!$C$3:$G$6,2,0))))/2)))/100*(IF(LEFT(#REF!,1)=LEFT(#REF!,1),(HLOOKUP(VALUE(LEFT(#REF!,1)),Pxl!$C$3:$G$6,4,0))*1.25,((HLOOKUP(VALUE(LEFT(#REF!,1)),Pxl!$C$3:$G$6,4,0))+(HLOOKUP(VALUE(LEFT(#REF!,1)+1),Pxl!$C$3:$G$6,4,0)))/2)))</f>
        <v/>
      </c>
      <c r="I416" s="281"/>
      <c r="J416" s="281"/>
      <c r="M416" s="276"/>
    </row>
    <row r="417" spans="1:13" s="25" customFormat="1" ht="15">
      <c r="A417" s="281"/>
      <c r="B417" s="281"/>
      <c r="C417" s="281"/>
      <c r="D417" s="277"/>
      <c r="E417" s="277"/>
      <c r="F417" s="277"/>
      <c r="G417" s="279"/>
      <c r="H417" s="280" t="str">
        <f>IF(G417="","",(IF(LEFT(G417,1)=LEFT(#REF!,1),((100-(HLOOKUP(VALUE(LEFT(G417,1)),Pxl!$C$3:$G$6,2,0)))/2+HLOOKUP(VALUE(LEFT(G417,1)),Pxl!$C$3:$G$6,2,0)),(((HLOOKUP(VALUE(LEFT(G417,1)),Pxl!$C$3:$G$6,2,0))+((HLOOKUP(VALUE(LEFT(G417,1)+1),Pxl!$C$3:$G$6,2,0))))/2)))/100*(IF(LEFT(#REF!,1)=LEFT(#REF!,1),(HLOOKUP(VALUE(LEFT(#REF!,1)),Pxl!$C$3:$G$6,4,0))*1.25,((HLOOKUP(VALUE(LEFT(#REF!,1)),Pxl!$C$3:$G$6,4,0))+(HLOOKUP(VALUE(LEFT(#REF!,1)+1),Pxl!$C$3:$G$6,4,0)))/2)))</f>
        <v/>
      </c>
      <c r="I417" s="281"/>
      <c r="J417" s="281"/>
      <c r="M417" s="276"/>
    </row>
    <row r="418" spans="1:13" s="25" customFormat="1" ht="15">
      <c r="A418" s="281"/>
      <c r="B418" s="281"/>
      <c r="C418" s="281"/>
      <c r="D418" s="277"/>
      <c r="E418" s="277"/>
      <c r="F418" s="277"/>
      <c r="G418" s="279"/>
      <c r="H418" s="280" t="str">
        <f>IF(G418="","",(IF(LEFT(G418,1)=LEFT(#REF!,1),((100-(HLOOKUP(VALUE(LEFT(G418,1)),Pxl!$C$3:$G$6,2,0)))/2+HLOOKUP(VALUE(LEFT(G418,1)),Pxl!$C$3:$G$6,2,0)),(((HLOOKUP(VALUE(LEFT(G418,1)),Pxl!$C$3:$G$6,2,0))+((HLOOKUP(VALUE(LEFT(G418,1)+1),Pxl!$C$3:$G$6,2,0))))/2)))/100*(IF(LEFT(#REF!,1)=LEFT(#REF!,1),(HLOOKUP(VALUE(LEFT(#REF!,1)),Pxl!$C$3:$G$6,4,0))*1.25,((HLOOKUP(VALUE(LEFT(#REF!,1)),Pxl!$C$3:$G$6,4,0))+(HLOOKUP(VALUE(LEFT(#REF!,1)+1),Pxl!$C$3:$G$6,4,0)))/2)))</f>
        <v/>
      </c>
      <c r="I418" s="281"/>
      <c r="J418" s="281"/>
      <c r="M418" s="276"/>
    </row>
    <row r="419" spans="1:13" s="25" customFormat="1" ht="15">
      <c r="A419" s="281"/>
      <c r="B419" s="281"/>
      <c r="C419" s="281"/>
      <c r="D419" s="277"/>
      <c r="E419" s="277"/>
      <c r="F419" s="277"/>
      <c r="G419" s="279"/>
      <c r="H419" s="280" t="str">
        <f>IF(G419="","",(IF(LEFT(G419,1)=LEFT(#REF!,1),((100-(HLOOKUP(VALUE(LEFT(G419,1)),Pxl!$C$3:$G$6,2,0)))/2+HLOOKUP(VALUE(LEFT(G419,1)),Pxl!$C$3:$G$6,2,0)),(((HLOOKUP(VALUE(LEFT(G419,1)),Pxl!$C$3:$G$6,2,0))+((HLOOKUP(VALUE(LEFT(G419,1)+1),Pxl!$C$3:$G$6,2,0))))/2)))/100*(IF(LEFT(#REF!,1)=LEFT(#REF!,1),(HLOOKUP(VALUE(LEFT(#REF!,1)),Pxl!$C$3:$G$6,4,0))*1.25,((HLOOKUP(VALUE(LEFT(#REF!,1)),Pxl!$C$3:$G$6,4,0))+(HLOOKUP(VALUE(LEFT(#REF!,1)+1),Pxl!$C$3:$G$6,4,0)))/2)))</f>
        <v/>
      </c>
      <c r="I419" s="281"/>
      <c r="J419" s="281"/>
      <c r="M419" s="276"/>
    </row>
    <row r="420" spans="1:13" s="25" customFormat="1" ht="15">
      <c r="A420" s="281"/>
      <c r="B420" s="281"/>
      <c r="C420" s="281"/>
      <c r="D420" s="277"/>
      <c r="E420" s="277"/>
      <c r="F420" s="277"/>
      <c r="G420" s="279"/>
      <c r="H420" s="280" t="str">
        <f>IF(G420="","",(IF(LEFT(G420,1)=LEFT(#REF!,1),((100-(HLOOKUP(VALUE(LEFT(G420,1)),Pxl!$C$3:$G$6,2,0)))/2+HLOOKUP(VALUE(LEFT(G420,1)),Pxl!$C$3:$G$6,2,0)),(((HLOOKUP(VALUE(LEFT(G420,1)),Pxl!$C$3:$G$6,2,0))+((HLOOKUP(VALUE(LEFT(G420,1)+1),Pxl!$C$3:$G$6,2,0))))/2)))/100*(IF(LEFT(#REF!,1)=LEFT(#REF!,1),(HLOOKUP(VALUE(LEFT(#REF!,1)),Pxl!$C$3:$G$6,4,0))*1.25,((HLOOKUP(VALUE(LEFT(#REF!,1)),Pxl!$C$3:$G$6,4,0))+(HLOOKUP(VALUE(LEFT(#REF!,1)+1),Pxl!$C$3:$G$6,4,0)))/2)))</f>
        <v/>
      </c>
      <c r="I420" s="281"/>
      <c r="J420" s="281"/>
      <c r="M420" s="276"/>
    </row>
    <row r="421" spans="1:13" s="25" customFormat="1" ht="15">
      <c r="A421" s="281"/>
      <c r="B421" s="281"/>
      <c r="C421" s="281"/>
      <c r="D421" s="277"/>
      <c r="E421" s="277"/>
      <c r="F421" s="277"/>
      <c r="G421" s="279"/>
      <c r="H421" s="280" t="str">
        <f>IF(G421="","",(IF(LEFT(G421,1)=LEFT(#REF!,1),((100-(HLOOKUP(VALUE(LEFT(G421,1)),Pxl!$C$3:$G$6,2,0)))/2+HLOOKUP(VALUE(LEFT(G421,1)),Pxl!$C$3:$G$6,2,0)),(((HLOOKUP(VALUE(LEFT(G421,1)),Pxl!$C$3:$G$6,2,0))+((HLOOKUP(VALUE(LEFT(G421,1)+1),Pxl!$C$3:$G$6,2,0))))/2)))/100*(IF(LEFT(#REF!,1)=LEFT(#REF!,1),(HLOOKUP(VALUE(LEFT(#REF!,1)),Pxl!$C$3:$G$6,4,0))*1.25,((HLOOKUP(VALUE(LEFT(#REF!,1)),Pxl!$C$3:$G$6,4,0))+(HLOOKUP(VALUE(LEFT(#REF!,1)+1),Pxl!$C$3:$G$6,4,0)))/2)))</f>
        <v/>
      </c>
      <c r="I421" s="281"/>
      <c r="J421" s="281"/>
      <c r="M421" s="276"/>
    </row>
    <row r="422" spans="1:13" s="25" customFormat="1" ht="15">
      <c r="A422" s="281"/>
      <c r="B422" s="281"/>
      <c r="C422" s="281"/>
      <c r="D422" s="277"/>
      <c r="E422" s="277"/>
      <c r="F422" s="277"/>
      <c r="G422" s="279"/>
      <c r="H422" s="280" t="str">
        <f>IF(G422="","",(IF(LEFT(G422,1)=LEFT(#REF!,1),((100-(HLOOKUP(VALUE(LEFT(G422,1)),Pxl!$C$3:$G$6,2,0)))/2+HLOOKUP(VALUE(LEFT(G422,1)),Pxl!$C$3:$G$6,2,0)),(((HLOOKUP(VALUE(LEFT(G422,1)),Pxl!$C$3:$G$6,2,0))+((HLOOKUP(VALUE(LEFT(G422,1)+1),Pxl!$C$3:$G$6,2,0))))/2)))/100*(IF(LEFT(#REF!,1)=LEFT(#REF!,1),(HLOOKUP(VALUE(LEFT(#REF!,1)),Pxl!$C$3:$G$6,4,0))*1.25,((HLOOKUP(VALUE(LEFT(#REF!,1)),Pxl!$C$3:$G$6,4,0))+(HLOOKUP(VALUE(LEFT(#REF!,1)+1),Pxl!$C$3:$G$6,4,0)))/2)))</f>
        <v/>
      </c>
      <c r="I422" s="281"/>
      <c r="J422" s="281"/>
      <c r="M422" s="276"/>
    </row>
    <row r="423" spans="1:13" s="25" customFormat="1" ht="15">
      <c r="A423" s="281"/>
      <c r="B423" s="281"/>
      <c r="C423" s="281"/>
      <c r="D423" s="277"/>
      <c r="E423" s="277"/>
      <c r="F423" s="277"/>
      <c r="G423" s="279"/>
      <c r="H423" s="280" t="str">
        <f>IF(G423="","",(IF(LEFT(G423,1)=LEFT(#REF!,1),((100-(HLOOKUP(VALUE(LEFT(G423,1)),Pxl!$C$3:$G$6,2,0)))/2+HLOOKUP(VALUE(LEFT(G423,1)),Pxl!$C$3:$G$6,2,0)),(((HLOOKUP(VALUE(LEFT(G423,1)),Pxl!$C$3:$G$6,2,0))+((HLOOKUP(VALUE(LEFT(G423,1)+1),Pxl!$C$3:$G$6,2,0))))/2)))/100*(IF(LEFT(#REF!,1)=LEFT(#REF!,1),(HLOOKUP(VALUE(LEFT(#REF!,1)),Pxl!$C$3:$G$6,4,0))*1.25,((HLOOKUP(VALUE(LEFT(#REF!,1)),Pxl!$C$3:$G$6,4,0))+(HLOOKUP(VALUE(LEFT(#REF!,1)+1),Pxl!$C$3:$G$6,4,0)))/2)))</f>
        <v/>
      </c>
      <c r="I423" s="281"/>
      <c r="J423" s="281"/>
      <c r="M423" s="276"/>
    </row>
    <row r="424" spans="1:13" s="25" customFormat="1" ht="15">
      <c r="A424" s="281"/>
      <c r="B424" s="281"/>
      <c r="C424" s="281"/>
      <c r="D424" s="277"/>
      <c r="E424" s="277"/>
      <c r="F424" s="277"/>
      <c r="G424" s="279"/>
      <c r="H424" s="280" t="str">
        <f>IF(G424="","",(IF(LEFT(G424,1)=LEFT(#REF!,1),((100-(HLOOKUP(VALUE(LEFT(G424,1)),Pxl!$C$3:$G$6,2,0)))/2+HLOOKUP(VALUE(LEFT(G424,1)),Pxl!$C$3:$G$6,2,0)),(((HLOOKUP(VALUE(LEFT(G424,1)),Pxl!$C$3:$G$6,2,0))+((HLOOKUP(VALUE(LEFT(G424,1)+1),Pxl!$C$3:$G$6,2,0))))/2)))/100*(IF(LEFT(#REF!,1)=LEFT(#REF!,1),(HLOOKUP(VALUE(LEFT(#REF!,1)),Pxl!$C$3:$G$6,4,0))*1.25,((HLOOKUP(VALUE(LEFT(#REF!,1)),Pxl!$C$3:$G$6,4,0))+(HLOOKUP(VALUE(LEFT(#REF!,1)+1),Pxl!$C$3:$G$6,4,0)))/2)))</f>
        <v/>
      </c>
      <c r="I424" s="281"/>
      <c r="J424" s="281"/>
      <c r="M424" s="276"/>
    </row>
    <row r="425" spans="1:13" s="25" customFormat="1" ht="15">
      <c r="A425" s="281"/>
      <c r="B425" s="281"/>
      <c r="C425" s="281"/>
      <c r="D425" s="277"/>
      <c r="E425" s="277"/>
      <c r="F425" s="277"/>
      <c r="G425" s="279"/>
      <c r="H425" s="280" t="str">
        <f>IF(G425="","",(IF(LEFT(G425,1)=LEFT(#REF!,1),((100-(HLOOKUP(VALUE(LEFT(G425,1)),Pxl!$C$3:$G$6,2,0)))/2+HLOOKUP(VALUE(LEFT(G425,1)),Pxl!$C$3:$G$6,2,0)),(((HLOOKUP(VALUE(LEFT(G425,1)),Pxl!$C$3:$G$6,2,0))+((HLOOKUP(VALUE(LEFT(G425,1)+1),Pxl!$C$3:$G$6,2,0))))/2)))/100*(IF(LEFT(#REF!,1)=LEFT(#REF!,1),(HLOOKUP(VALUE(LEFT(#REF!,1)),Pxl!$C$3:$G$6,4,0))*1.25,((HLOOKUP(VALUE(LEFT(#REF!,1)),Pxl!$C$3:$G$6,4,0))+(HLOOKUP(VALUE(LEFT(#REF!,1)+1),Pxl!$C$3:$G$6,4,0)))/2)))</f>
        <v/>
      </c>
      <c r="I425" s="281"/>
      <c r="J425" s="281"/>
      <c r="M425" s="276"/>
    </row>
    <row r="426" spans="1:13" s="25" customFormat="1" ht="15">
      <c r="A426" s="281"/>
      <c r="B426" s="281"/>
      <c r="C426" s="281"/>
      <c r="D426" s="277"/>
      <c r="E426" s="277"/>
      <c r="F426" s="277"/>
      <c r="G426" s="279"/>
      <c r="H426" s="280" t="str">
        <f>IF(G426="","",(IF(LEFT(G426,1)=LEFT(#REF!,1),((100-(HLOOKUP(VALUE(LEFT(G426,1)),Pxl!$C$3:$G$6,2,0)))/2+HLOOKUP(VALUE(LEFT(G426,1)),Pxl!$C$3:$G$6,2,0)),(((HLOOKUP(VALUE(LEFT(G426,1)),Pxl!$C$3:$G$6,2,0))+((HLOOKUP(VALUE(LEFT(G426,1)+1),Pxl!$C$3:$G$6,2,0))))/2)))/100*(IF(LEFT(#REF!,1)=LEFT(#REF!,1),(HLOOKUP(VALUE(LEFT(#REF!,1)),Pxl!$C$3:$G$6,4,0))*1.25,((HLOOKUP(VALUE(LEFT(#REF!,1)),Pxl!$C$3:$G$6,4,0))+(HLOOKUP(VALUE(LEFT(#REF!,1)+1),Pxl!$C$3:$G$6,4,0)))/2)))</f>
        <v/>
      </c>
      <c r="I426" s="281"/>
      <c r="J426" s="281"/>
      <c r="M426" s="276"/>
    </row>
    <row r="427" spans="1:13" s="25" customFormat="1" ht="15">
      <c r="A427" s="281"/>
      <c r="B427" s="281"/>
      <c r="C427" s="281"/>
      <c r="D427" s="277"/>
      <c r="E427" s="277"/>
      <c r="F427" s="277"/>
      <c r="G427" s="279"/>
      <c r="H427" s="280" t="str">
        <f>IF(G427="","",(IF(LEFT(G427,1)=LEFT(#REF!,1),((100-(HLOOKUP(VALUE(LEFT(G427,1)),Pxl!$C$3:$G$6,2,0)))/2+HLOOKUP(VALUE(LEFT(G427,1)),Pxl!$C$3:$G$6,2,0)),(((HLOOKUP(VALUE(LEFT(G427,1)),Pxl!$C$3:$G$6,2,0))+((HLOOKUP(VALUE(LEFT(G427,1)+1),Pxl!$C$3:$G$6,2,0))))/2)))/100*(IF(LEFT(#REF!,1)=LEFT(#REF!,1),(HLOOKUP(VALUE(LEFT(#REF!,1)),Pxl!$C$3:$G$6,4,0))*1.25,((HLOOKUP(VALUE(LEFT(#REF!,1)),Pxl!$C$3:$G$6,4,0))+(HLOOKUP(VALUE(LEFT(#REF!,1)+1),Pxl!$C$3:$G$6,4,0)))/2)))</f>
        <v/>
      </c>
      <c r="I427" s="281"/>
      <c r="J427" s="281"/>
      <c r="M427" s="276"/>
    </row>
    <row r="428" spans="1:13" s="25" customFormat="1" ht="15">
      <c r="A428" s="281"/>
      <c r="B428" s="281"/>
      <c r="C428" s="281"/>
      <c r="D428" s="277"/>
      <c r="E428" s="277"/>
      <c r="F428" s="277"/>
      <c r="G428" s="279"/>
      <c r="H428" s="280" t="str">
        <f>IF(G428="","",(IF(LEFT(G428,1)=LEFT(#REF!,1),((100-(HLOOKUP(VALUE(LEFT(G428,1)),Pxl!$C$3:$G$6,2,0)))/2+HLOOKUP(VALUE(LEFT(G428,1)),Pxl!$C$3:$G$6,2,0)),(((HLOOKUP(VALUE(LEFT(G428,1)),Pxl!$C$3:$G$6,2,0))+((HLOOKUP(VALUE(LEFT(G428,1)+1),Pxl!$C$3:$G$6,2,0))))/2)))/100*(IF(LEFT(#REF!,1)=LEFT(#REF!,1),(HLOOKUP(VALUE(LEFT(#REF!,1)),Pxl!$C$3:$G$6,4,0))*1.25,((HLOOKUP(VALUE(LEFT(#REF!,1)),Pxl!$C$3:$G$6,4,0))+(HLOOKUP(VALUE(LEFT(#REF!,1)+1),Pxl!$C$3:$G$6,4,0)))/2)))</f>
        <v/>
      </c>
      <c r="I428" s="281"/>
      <c r="J428" s="281"/>
      <c r="M428" s="276"/>
    </row>
    <row r="429" spans="1:13" s="25" customFormat="1" ht="15">
      <c r="A429" s="281"/>
      <c r="B429" s="281"/>
      <c r="C429" s="281"/>
      <c r="D429" s="277"/>
      <c r="E429" s="277"/>
      <c r="F429" s="277"/>
      <c r="G429" s="279"/>
      <c r="H429" s="280" t="str">
        <f>IF(G429="","",(IF(LEFT(G429,1)=LEFT(#REF!,1),((100-(HLOOKUP(VALUE(LEFT(G429,1)),Pxl!$C$3:$G$6,2,0)))/2+HLOOKUP(VALUE(LEFT(G429,1)),Pxl!$C$3:$G$6,2,0)),(((HLOOKUP(VALUE(LEFT(G429,1)),Pxl!$C$3:$G$6,2,0))+((HLOOKUP(VALUE(LEFT(G429,1)+1),Pxl!$C$3:$G$6,2,0))))/2)))/100*(IF(LEFT(#REF!,1)=LEFT(#REF!,1),(HLOOKUP(VALUE(LEFT(#REF!,1)),Pxl!$C$3:$G$6,4,0))*1.25,((HLOOKUP(VALUE(LEFT(#REF!,1)),Pxl!$C$3:$G$6,4,0))+(HLOOKUP(VALUE(LEFT(#REF!,1)+1),Pxl!$C$3:$G$6,4,0)))/2)))</f>
        <v/>
      </c>
      <c r="I429" s="281"/>
      <c r="J429" s="281"/>
      <c r="M429" s="276"/>
    </row>
    <row r="430" spans="1:13" s="25" customFormat="1" ht="15">
      <c r="A430" s="281"/>
      <c r="B430" s="281"/>
      <c r="C430" s="281"/>
      <c r="D430" s="277"/>
      <c r="E430" s="277"/>
      <c r="F430" s="277"/>
      <c r="G430" s="279"/>
      <c r="H430" s="280" t="str">
        <f>IF(G430="","",(IF(LEFT(G430,1)=LEFT(#REF!,1),((100-(HLOOKUP(VALUE(LEFT(G430,1)),Pxl!$C$3:$G$6,2,0)))/2+HLOOKUP(VALUE(LEFT(G430,1)),Pxl!$C$3:$G$6,2,0)),(((HLOOKUP(VALUE(LEFT(G430,1)),Pxl!$C$3:$G$6,2,0))+((HLOOKUP(VALUE(LEFT(G430,1)+1),Pxl!$C$3:$G$6,2,0))))/2)))/100*(IF(LEFT(#REF!,1)=LEFT(#REF!,1),(HLOOKUP(VALUE(LEFT(#REF!,1)),Pxl!$C$3:$G$6,4,0))*1.25,((HLOOKUP(VALUE(LEFT(#REF!,1)),Pxl!$C$3:$G$6,4,0))+(HLOOKUP(VALUE(LEFT(#REF!,1)+1),Pxl!$C$3:$G$6,4,0)))/2)))</f>
        <v/>
      </c>
      <c r="I430" s="281"/>
      <c r="J430" s="281"/>
      <c r="M430" s="276"/>
    </row>
    <row r="431" spans="1:13" s="25" customFormat="1" ht="15">
      <c r="A431" s="281"/>
      <c r="B431" s="281"/>
      <c r="C431" s="281"/>
      <c r="D431" s="277"/>
      <c r="E431" s="277"/>
      <c r="F431" s="277"/>
      <c r="G431" s="279"/>
      <c r="H431" s="280" t="str">
        <f>IF(G431="","",(IF(LEFT(G431,1)=LEFT(#REF!,1),((100-(HLOOKUP(VALUE(LEFT(G431,1)),Pxl!$C$3:$G$6,2,0)))/2+HLOOKUP(VALUE(LEFT(G431,1)),Pxl!$C$3:$G$6,2,0)),(((HLOOKUP(VALUE(LEFT(G431,1)),Pxl!$C$3:$G$6,2,0))+((HLOOKUP(VALUE(LEFT(G431,1)+1),Pxl!$C$3:$G$6,2,0))))/2)))/100*(IF(LEFT(#REF!,1)=LEFT(#REF!,1),(HLOOKUP(VALUE(LEFT(#REF!,1)),Pxl!$C$3:$G$6,4,0))*1.25,((HLOOKUP(VALUE(LEFT(#REF!,1)),Pxl!$C$3:$G$6,4,0))+(HLOOKUP(VALUE(LEFT(#REF!,1)+1),Pxl!$C$3:$G$6,4,0)))/2)))</f>
        <v/>
      </c>
      <c r="I431" s="281"/>
      <c r="J431" s="281"/>
      <c r="M431" s="276"/>
    </row>
    <row r="432" spans="1:13" s="25" customFormat="1" ht="15">
      <c r="A432" s="281"/>
      <c r="B432" s="281"/>
      <c r="C432" s="281"/>
      <c r="D432" s="277"/>
      <c r="E432" s="277"/>
      <c r="F432" s="277"/>
      <c r="G432" s="279"/>
      <c r="H432" s="280" t="str">
        <f>IF(G432="","",(IF(LEFT(G432,1)=LEFT(#REF!,1),((100-(HLOOKUP(VALUE(LEFT(G432,1)),Pxl!$C$3:$G$6,2,0)))/2+HLOOKUP(VALUE(LEFT(G432,1)),Pxl!$C$3:$G$6,2,0)),(((HLOOKUP(VALUE(LEFT(G432,1)),Pxl!$C$3:$G$6,2,0))+((HLOOKUP(VALUE(LEFT(G432,1)+1),Pxl!$C$3:$G$6,2,0))))/2)))/100*(IF(LEFT(#REF!,1)=LEFT(#REF!,1),(HLOOKUP(VALUE(LEFT(#REF!,1)),Pxl!$C$3:$G$6,4,0))*1.25,((HLOOKUP(VALUE(LEFT(#REF!,1)),Pxl!$C$3:$G$6,4,0))+(HLOOKUP(VALUE(LEFT(#REF!,1)+1),Pxl!$C$3:$G$6,4,0)))/2)))</f>
        <v/>
      </c>
      <c r="I432" s="281"/>
      <c r="J432" s="281"/>
      <c r="M432" s="276"/>
    </row>
    <row r="433" spans="1:13" s="25" customFormat="1" ht="15">
      <c r="A433" s="281"/>
      <c r="B433" s="281"/>
      <c r="C433" s="281"/>
      <c r="D433" s="277"/>
      <c r="E433" s="277"/>
      <c r="F433" s="277"/>
      <c r="G433" s="279"/>
      <c r="H433" s="280" t="str">
        <f>IF(G433="","",(IF(LEFT(G433,1)=LEFT(#REF!,1),((100-(HLOOKUP(VALUE(LEFT(G433,1)),Pxl!$C$3:$G$6,2,0)))/2+HLOOKUP(VALUE(LEFT(G433,1)),Pxl!$C$3:$G$6,2,0)),(((HLOOKUP(VALUE(LEFT(G433,1)),Pxl!$C$3:$G$6,2,0))+((HLOOKUP(VALUE(LEFT(G433,1)+1),Pxl!$C$3:$G$6,2,0))))/2)))/100*(IF(LEFT(#REF!,1)=LEFT(#REF!,1),(HLOOKUP(VALUE(LEFT(#REF!,1)),Pxl!$C$3:$G$6,4,0))*1.25,((HLOOKUP(VALUE(LEFT(#REF!,1)),Pxl!$C$3:$G$6,4,0))+(HLOOKUP(VALUE(LEFT(#REF!,1)+1),Pxl!$C$3:$G$6,4,0)))/2)))</f>
        <v/>
      </c>
      <c r="I433" s="281"/>
      <c r="J433" s="281"/>
      <c r="M433" s="276"/>
    </row>
    <row r="434" spans="1:13" s="25" customFormat="1" ht="15">
      <c r="A434" s="281"/>
      <c r="B434" s="281"/>
      <c r="C434" s="281"/>
      <c r="D434" s="277"/>
      <c r="E434" s="277"/>
      <c r="F434" s="277"/>
      <c r="G434" s="279"/>
      <c r="H434" s="280" t="str">
        <f>IF(G434="","",(IF(LEFT(G434,1)=LEFT(#REF!,1),((100-(HLOOKUP(VALUE(LEFT(G434,1)),Pxl!$C$3:$G$6,2,0)))/2+HLOOKUP(VALUE(LEFT(G434,1)),Pxl!$C$3:$G$6,2,0)),(((HLOOKUP(VALUE(LEFT(G434,1)),Pxl!$C$3:$G$6,2,0))+((HLOOKUP(VALUE(LEFT(G434,1)+1),Pxl!$C$3:$G$6,2,0))))/2)))/100*(IF(LEFT(#REF!,1)=LEFT(#REF!,1),(HLOOKUP(VALUE(LEFT(#REF!,1)),Pxl!$C$3:$G$6,4,0))*1.25,((HLOOKUP(VALUE(LEFT(#REF!,1)),Pxl!$C$3:$G$6,4,0))+(HLOOKUP(VALUE(LEFT(#REF!,1)+1),Pxl!$C$3:$G$6,4,0)))/2)))</f>
        <v/>
      </c>
      <c r="I434" s="281"/>
      <c r="J434" s="281"/>
      <c r="M434" s="276"/>
    </row>
    <row r="435" spans="1:13" s="25" customFormat="1" ht="15">
      <c r="A435" s="281"/>
      <c r="B435" s="281"/>
      <c r="C435" s="281"/>
      <c r="D435" s="277"/>
      <c r="E435" s="277"/>
      <c r="F435" s="277"/>
      <c r="G435" s="279"/>
      <c r="H435" s="280" t="str">
        <f>IF(G435="","",(IF(LEFT(G435,1)=LEFT(#REF!,1),((100-(HLOOKUP(VALUE(LEFT(G435,1)),Pxl!$C$3:$G$6,2,0)))/2+HLOOKUP(VALUE(LEFT(G435,1)),Pxl!$C$3:$G$6,2,0)),(((HLOOKUP(VALUE(LEFT(G435,1)),Pxl!$C$3:$G$6,2,0))+((HLOOKUP(VALUE(LEFT(G435,1)+1),Pxl!$C$3:$G$6,2,0))))/2)))/100*(IF(LEFT(#REF!,1)=LEFT(#REF!,1),(HLOOKUP(VALUE(LEFT(#REF!,1)),Pxl!$C$3:$G$6,4,0))*1.25,((HLOOKUP(VALUE(LEFT(#REF!,1)),Pxl!$C$3:$G$6,4,0))+(HLOOKUP(VALUE(LEFT(#REF!,1)+1),Pxl!$C$3:$G$6,4,0)))/2)))</f>
        <v/>
      </c>
      <c r="I435" s="281"/>
      <c r="J435" s="281"/>
      <c r="M435" s="276"/>
    </row>
    <row r="436" spans="1:13" s="25" customFormat="1" ht="15">
      <c r="A436" s="281"/>
      <c r="B436" s="281"/>
      <c r="C436" s="281"/>
      <c r="D436" s="277"/>
      <c r="E436" s="277"/>
      <c r="F436" s="277"/>
      <c r="G436" s="279"/>
      <c r="H436" s="280" t="str">
        <f>IF(G436="","",(IF(LEFT(G436,1)=LEFT(#REF!,1),((100-(HLOOKUP(VALUE(LEFT(G436,1)),Pxl!$C$3:$G$6,2,0)))/2+HLOOKUP(VALUE(LEFT(G436,1)),Pxl!$C$3:$G$6,2,0)),(((HLOOKUP(VALUE(LEFT(G436,1)),Pxl!$C$3:$G$6,2,0))+((HLOOKUP(VALUE(LEFT(G436,1)+1),Pxl!$C$3:$G$6,2,0))))/2)))/100*(IF(LEFT(#REF!,1)=LEFT(#REF!,1),(HLOOKUP(VALUE(LEFT(#REF!,1)),Pxl!$C$3:$G$6,4,0))*1.25,((HLOOKUP(VALUE(LEFT(#REF!,1)),Pxl!$C$3:$G$6,4,0))+(HLOOKUP(VALUE(LEFT(#REF!,1)+1),Pxl!$C$3:$G$6,4,0)))/2)))</f>
        <v/>
      </c>
      <c r="I436" s="281"/>
      <c r="J436" s="281"/>
      <c r="M436" s="276"/>
    </row>
    <row r="437" spans="1:13" s="25" customFormat="1" ht="15">
      <c r="A437" s="281"/>
      <c r="B437" s="281"/>
      <c r="C437" s="281"/>
      <c r="D437" s="277"/>
      <c r="E437" s="277"/>
      <c r="F437" s="277"/>
      <c r="G437" s="279"/>
      <c r="H437" s="280" t="str">
        <f>IF(G437="","",(IF(LEFT(G437,1)=LEFT(#REF!,1),((100-(HLOOKUP(VALUE(LEFT(G437,1)),Pxl!$C$3:$G$6,2,0)))/2+HLOOKUP(VALUE(LEFT(G437,1)),Pxl!$C$3:$G$6,2,0)),(((HLOOKUP(VALUE(LEFT(G437,1)),Pxl!$C$3:$G$6,2,0))+((HLOOKUP(VALUE(LEFT(G437,1)+1),Pxl!$C$3:$G$6,2,0))))/2)))/100*(IF(LEFT(#REF!,1)=LEFT(#REF!,1),(HLOOKUP(VALUE(LEFT(#REF!,1)),Pxl!$C$3:$G$6,4,0))*1.25,((HLOOKUP(VALUE(LEFT(#REF!,1)),Pxl!$C$3:$G$6,4,0))+(HLOOKUP(VALUE(LEFT(#REF!,1)+1),Pxl!$C$3:$G$6,4,0)))/2)))</f>
        <v/>
      </c>
      <c r="I437" s="281"/>
      <c r="J437" s="281"/>
      <c r="M437" s="276"/>
    </row>
    <row r="438" spans="1:13" s="25" customFormat="1" ht="15">
      <c r="A438" s="281"/>
      <c r="B438" s="281"/>
      <c r="C438" s="281"/>
      <c r="D438" s="277"/>
      <c r="E438" s="277"/>
      <c r="F438" s="277"/>
      <c r="G438" s="279"/>
      <c r="H438" s="280" t="str">
        <f>IF(G438="","",(IF(LEFT(G438,1)=LEFT(#REF!,1),((100-(HLOOKUP(VALUE(LEFT(G438,1)),Pxl!$C$3:$G$6,2,0)))/2+HLOOKUP(VALUE(LEFT(G438,1)),Pxl!$C$3:$G$6,2,0)),(((HLOOKUP(VALUE(LEFT(G438,1)),Pxl!$C$3:$G$6,2,0))+((HLOOKUP(VALUE(LEFT(G438,1)+1),Pxl!$C$3:$G$6,2,0))))/2)))/100*(IF(LEFT(#REF!,1)=LEFT(#REF!,1),(HLOOKUP(VALUE(LEFT(#REF!,1)),Pxl!$C$3:$G$6,4,0))*1.25,((HLOOKUP(VALUE(LEFT(#REF!,1)),Pxl!$C$3:$G$6,4,0))+(HLOOKUP(VALUE(LEFT(#REF!,1)+1),Pxl!$C$3:$G$6,4,0)))/2)))</f>
        <v/>
      </c>
      <c r="I438" s="281"/>
      <c r="J438" s="281"/>
      <c r="M438" s="276"/>
    </row>
    <row r="439" spans="1:13" s="25" customFormat="1" ht="15">
      <c r="A439" s="281"/>
      <c r="B439" s="281"/>
      <c r="C439" s="281"/>
      <c r="D439" s="277"/>
      <c r="E439" s="277"/>
      <c r="F439" s="277"/>
      <c r="G439" s="279"/>
      <c r="H439" s="280" t="str">
        <f>IF(G439="","",(IF(LEFT(G439,1)=LEFT(#REF!,1),((100-(HLOOKUP(VALUE(LEFT(G439,1)),Pxl!$C$3:$G$6,2,0)))/2+HLOOKUP(VALUE(LEFT(G439,1)),Pxl!$C$3:$G$6,2,0)),(((HLOOKUP(VALUE(LEFT(G439,1)),Pxl!$C$3:$G$6,2,0))+((HLOOKUP(VALUE(LEFT(G439,1)+1),Pxl!$C$3:$G$6,2,0))))/2)))/100*(IF(LEFT(#REF!,1)=LEFT(#REF!,1),(HLOOKUP(VALUE(LEFT(#REF!,1)),Pxl!$C$3:$G$6,4,0))*1.25,((HLOOKUP(VALUE(LEFT(#REF!,1)),Pxl!$C$3:$G$6,4,0))+(HLOOKUP(VALUE(LEFT(#REF!,1)+1),Pxl!$C$3:$G$6,4,0)))/2)))</f>
        <v/>
      </c>
      <c r="I439" s="281"/>
      <c r="J439" s="281"/>
      <c r="M439" s="276"/>
    </row>
    <row r="440" spans="1:13" s="25" customFormat="1" ht="15">
      <c r="A440" s="281"/>
      <c r="B440" s="281"/>
      <c r="C440" s="281"/>
      <c r="D440" s="277"/>
      <c r="E440" s="277"/>
      <c r="F440" s="277"/>
      <c r="G440" s="279"/>
      <c r="H440" s="280" t="str">
        <f>IF(G440="","",(IF(LEFT(G440,1)=LEFT(#REF!,1),((100-(HLOOKUP(VALUE(LEFT(G440,1)),Pxl!$C$3:$G$6,2,0)))/2+HLOOKUP(VALUE(LEFT(G440,1)),Pxl!$C$3:$G$6,2,0)),(((HLOOKUP(VALUE(LEFT(G440,1)),Pxl!$C$3:$G$6,2,0))+((HLOOKUP(VALUE(LEFT(G440,1)+1),Pxl!$C$3:$G$6,2,0))))/2)))/100*(IF(LEFT(#REF!,1)=LEFT(#REF!,1),(HLOOKUP(VALUE(LEFT(#REF!,1)),Pxl!$C$3:$G$6,4,0))*1.25,((HLOOKUP(VALUE(LEFT(#REF!,1)),Pxl!$C$3:$G$6,4,0))+(HLOOKUP(VALUE(LEFT(#REF!,1)+1),Pxl!$C$3:$G$6,4,0)))/2)))</f>
        <v/>
      </c>
      <c r="I440" s="281"/>
      <c r="J440" s="281"/>
      <c r="M440" s="276"/>
    </row>
    <row r="441" spans="1:13" s="25" customFormat="1" ht="15">
      <c r="A441" s="281"/>
      <c r="B441" s="281"/>
      <c r="C441" s="281"/>
      <c r="D441" s="277"/>
      <c r="E441" s="277"/>
      <c r="F441" s="277"/>
      <c r="G441" s="279"/>
      <c r="H441" s="280" t="str">
        <f>IF(G441="","",(IF(LEFT(G441,1)=LEFT(#REF!,1),((100-(HLOOKUP(VALUE(LEFT(G441,1)),Pxl!$C$3:$G$6,2,0)))/2+HLOOKUP(VALUE(LEFT(G441,1)),Pxl!$C$3:$G$6,2,0)),(((HLOOKUP(VALUE(LEFT(G441,1)),Pxl!$C$3:$G$6,2,0))+((HLOOKUP(VALUE(LEFT(G441,1)+1),Pxl!$C$3:$G$6,2,0))))/2)))/100*(IF(LEFT(#REF!,1)=LEFT(#REF!,1),(HLOOKUP(VALUE(LEFT(#REF!,1)),Pxl!$C$3:$G$6,4,0))*1.25,((HLOOKUP(VALUE(LEFT(#REF!,1)),Pxl!$C$3:$G$6,4,0))+(HLOOKUP(VALUE(LEFT(#REF!,1)+1),Pxl!$C$3:$G$6,4,0)))/2)))</f>
        <v/>
      </c>
      <c r="I441" s="281"/>
      <c r="J441" s="281"/>
      <c r="M441" s="276"/>
    </row>
    <row r="442" spans="1:13" s="25" customFormat="1" ht="15">
      <c r="A442" s="281"/>
      <c r="B442" s="281"/>
      <c r="C442" s="281"/>
      <c r="D442" s="277"/>
      <c r="E442" s="277"/>
      <c r="F442" s="277"/>
      <c r="G442" s="279"/>
      <c r="H442" s="280" t="str">
        <f>IF(G442="","",(IF(LEFT(G442,1)=LEFT(#REF!,1),((100-(HLOOKUP(VALUE(LEFT(G442,1)),Pxl!$C$3:$G$6,2,0)))/2+HLOOKUP(VALUE(LEFT(G442,1)),Pxl!$C$3:$G$6,2,0)),(((HLOOKUP(VALUE(LEFT(G442,1)),Pxl!$C$3:$G$6,2,0))+((HLOOKUP(VALUE(LEFT(G442,1)+1),Pxl!$C$3:$G$6,2,0))))/2)))/100*(IF(LEFT(#REF!,1)=LEFT(#REF!,1),(HLOOKUP(VALUE(LEFT(#REF!,1)),Pxl!$C$3:$G$6,4,0))*1.25,((HLOOKUP(VALUE(LEFT(#REF!,1)),Pxl!$C$3:$G$6,4,0))+(HLOOKUP(VALUE(LEFT(#REF!,1)+1),Pxl!$C$3:$G$6,4,0)))/2)))</f>
        <v/>
      </c>
      <c r="I442" s="281"/>
      <c r="J442" s="281"/>
      <c r="M442" s="276"/>
    </row>
    <row r="443" spans="1:13" s="25" customFormat="1" ht="15">
      <c r="A443" s="281"/>
      <c r="B443" s="281"/>
      <c r="C443" s="281"/>
      <c r="D443" s="277"/>
      <c r="E443" s="277"/>
      <c r="F443" s="277"/>
      <c r="G443" s="279"/>
      <c r="H443" s="280" t="str">
        <f>IF(G443="","",(IF(LEFT(G443,1)=LEFT(#REF!,1),((100-(HLOOKUP(VALUE(LEFT(G443,1)),Pxl!$C$3:$G$6,2,0)))/2+HLOOKUP(VALUE(LEFT(G443,1)),Pxl!$C$3:$G$6,2,0)),(((HLOOKUP(VALUE(LEFT(G443,1)),Pxl!$C$3:$G$6,2,0))+((HLOOKUP(VALUE(LEFT(G443,1)+1),Pxl!$C$3:$G$6,2,0))))/2)))/100*(IF(LEFT(#REF!,1)=LEFT(#REF!,1),(HLOOKUP(VALUE(LEFT(#REF!,1)),Pxl!$C$3:$G$6,4,0))*1.25,((HLOOKUP(VALUE(LEFT(#REF!,1)),Pxl!$C$3:$G$6,4,0))+(HLOOKUP(VALUE(LEFT(#REF!,1)+1),Pxl!$C$3:$G$6,4,0)))/2)))</f>
        <v/>
      </c>
      <c r="I443" s="281"/>
      <c r="J443" s="281"/>
      <c r="M443" s="276"/>
    </row>
    <row r="444" spans="1:13" s="25" customFormat="1" ht="15">
      <c r="A444" s="281"/>
      <c r="B444" s="281"/>
      <c r="C444" s="281"/>
      <c r="D444" s="277"/>
      <c r="E444" s="277"/>
      <c r="F444" s="277"/>
      <c r="G444" s="279"/>
      <c r="H444" s="280" t="str">
        <f>IF(G444="","",(IF(LEFT(G444,1)=LEFT(#REF!,1),((100-(HLOOKUP(VALUE(LEFT(G444,1)),Pxl!$C$3:$G$6,2,0)))/2+HLOOKUP(VALUE(LEFT(G444,1)),Pxl!$C$3:$G$6,2,0)),(((HLOOKUP(VALUE(LEFT(G444,1)),Pxl!$C$3:$G$6,2,0))+((HLOOKUP(VALUE(LEFT(G444,1)+1),Pxl!$C$3:$G$6,2,0))))/2)))/100*(IF(LEFT(#REF!,1)=LEFT(#REF!,1),(HLOOKUP(VALUE(LEFT(#REF!,1)),Pxl!$C$3:$G$6,4,0))*1.25,((HLOOKUP(VALUE(LEFT(#REF!,1)),Pxl!$C$3:$G$6,4,0))+(HLOOKUP(VALUE(LEFT(#REF!,1)+1),Pxl!$C$3:$G$6,4,0)))/2)))</f>
        <v/>
      </c>
      <c r="I444" s="281"/>
      <c r="J444" s="281"/>
      <c r="M444" s="276"/>
    </row>
    <row r="445" spans="1:13" s="25" customFormat="1" ht="15">
      <c r="A445" s="281"/>
      <c r="B445" s="281"/>
      <c r="C445" s="281"/>
      <c r="D445" s="277"/>
      <c r="E445" s="277"/>
      <c r="F445" s="277"/>
      <c r="G445" s="279"/>
      <c r="H445" s="280" t="str">
        <f>IF(G445="","",(IF(LEFT(G445,1)=LEFT(#REF!,1),((100-(HLOOKUP(VALUE(LEFT(G445,1)),Pxl!$C$3:$G$6,2,0)))/2+HLOOKUP(VALUE(LEFT(G445,1)),Pxl!$C$3:$G$6,2,0)),(((HLOOKUP(VALUE(LEFT(G445,1)),Pxl!$C$3:$G$6,2,0))+((HLOOKUP(VALUE(LEFT(G445,1)+1),Pxl!$C$3:$G$6,2,0))))/2)))/100*(IF(LEFT(#REF!,1)=LEFT(#REF!,1),(HLOOKUP(VALUE(LEFT(#REF!,1)),Pxl!$C$3:$G$6,4,0))*1.25,((HLOOKUP(VALUE(LEFT(#REF!,1)),Pxl!$C$3:$G$6,4,0))+(HLOOKUP(VALUE(LEFT(#REF!,1)+1),Pxl!$C$3:$G$6,4,0)))/2)))</f>
        <v/>
      </c>
      <c r="I445" s="281"/>
      <c r="J445" s="281"/>
      <c r="M445" s="276"/>
    </row>
    <row r="446" spans="1:13" s="25" customFormat="1" ht="15">
      <c r="A446" s="281"/>
      <c r="B446" s="281"/>
      <c r="C446" s="281"/>
      <c r="D446" s="277"/>
      <c r="E446" s="277"/>
      <c r="F446" s="277"/>
      <c r="G446" s="279"/>
      <c r="H446" s="280" t="str">
        <f>IF(G446="","",(IF(LEFT(G446,1)=LEFT(#REF!,1),((100-(HLOOKUP(VALUE(LEFT(G446,1)),Pxl!$C$3:$G$6,2,0)))/2+HLOOKUP(VALUE(LEFT(G446,1)),Pxl!$C$3:$G$6,2,0)),(((HLOOKUP(VALUE(LEFT(G446,1)),Pxl!$C$3:$G$6,2,0))+((HLOOKUP(VALUE(LEFT(G446,1)+1),Pxl!$C$3:$G$6,2,0))))/2)))/100*(IF(LEFT(#REF!,1)=LEFT(#REF!,1),(HLOOKUP(VALUE(LEFT(#REF!,1)),Pxl!$C$3:$G$6,4,0))*1.25,((HLOOKUP(VALUE(LEFT(#REF!,1)),Pxl!$C$3:$G$6,4,0))+(HLOOKUP(VALUE(LEFT(#REF!,1)+1),Pxl!$C$3:$G$6,4,0)))/2)))</f>
        <v/>
      </c>
      <c r="I446" s="281"/>
      <c r="J446" s="281"/>
      <c r="M446" s="276"/>
    </row>
    <row r="447" spans="1:13" s="25" customFormat="1" ht="15">
      <c r="A447" s="281"/>
      <c r="B447" s="281"/>
      <c r="C447" s="281"/>
      <c r="D447" s="277"/>
      <c r="E447" s="277"/>
      <c r="F447" s="277"/>
      <c r="G447" s="279"/>
      <c r="H447" s="280" t="str">
        <f>IF(G447="","",(IF(LEFT(G447,1)=LEFT(#REF!,1),((100-(HLOOKUP(VALUE(LEFT(G447,1)),Pxl!$C$3:$G$6,2,0)))/2+HLOOKUP(VALUE(LEFT(G447,1)),Pxl!$C$3:$G$6,2,0)),(((HLOOKUP(VALUE(LEFT(G447,1)),Pxl!$C$3:$G$6,2,0))+((HLOOKUP(VALUE(LEFT(G447,1)+1),Pxl!$C$3:$G$6,2,0))))/2)))/100*(IF(LEFT(#REF!,1)=LEFT(#REF!,1),(HLOOKUP(VALUE(LEFT(#REF!,1)),Pxl!$C$3:$G$6,4,0))*1.25,((HLOOKUP(VALUE(LEFT(#REF!,1)),Pxl!$C$3:$G$6,4,0))+(HLOOKUP(VALUE(LEFT(#REF!,1)+1),Pxl!$C$3:$G$6,4,0)))/2)))</f>
        <v/>
      </c>
      <c r="I447" s="281"/>
      <c r="J447" s="281"/>
      <c r="M447" s="276"/>
    </row>
    <row r="448" spans="1:13" s="25" customFormat="1" ht="15">
      <c r="A448" s="281"/>
      <c r="B448" s="281"/>
      <c r="C448" s="281"/>
      <c r="D448" s="277"/>
      <c r="E448" s="277"/>
      <c r="F448" s="277"/>
      <c r="G448" s="279"/>
      <c r="H448" s="280" t="str">
        <f>IF(G448="","",(IF(LEFT(G448,1)=LEFT(#REF!,1),((100-(HLOOKUP(VALUE(LEFT(G448,1)),Pxl!$C$3:$G$6,2,0)))/2+HLOOKUP(VALUE(LEFT(G448,1)),Pxl!$C$3:$G$6,2,0)),(((HLOOKUP(VALUE(LEFT(G448,1)),Pxl!$C$3:$G$6,2,0))+((HLOOKUP(VALUE(LEFT(G448,1)+1),Pxl!$C$3:$G$6,2,0))))/2)))/100*(IF(LEFT(#REF!,1)=LEFT(#REF!,1),(HLOOKUP(VALUE(LEFT(#REF!,1)),Pxl!$C$3:$G$6,4,0))*1.25,((HLOOKUP(VALUE(LEFT(#REF!,1)),Pxl!$C$3:$G$6,4,0))+(HLOOKUP(VALUE(LEFT(#REF!,1)+1),Pxl!$C$3:$G$6,4,0)))/2)))</f>
        <v/>
      </c>
      <c r="I448" s="281"/>
      <c r="J448" s="281"/>
      <c r="M448" s="276"/>
    </row>
    <row r="449" spans="1:13" s="25" customFormat="1" ht="15">
      <c r="A449" s="281"/>
      <c r="B449" s="281"/>
      <c r="C449" s="281"/>
      <c r="D449" s="277"/>
      <c r="E449" s="277"/>
      <c r="F449" s="277"/>
      <c r="G449" s="279"/>
      <c r="H449" s="280" t="str">
        <f>IF(G449="","",(IF(LEFT(G449,1)=LEFT(#REF!,1),((100-(HLOOKUP(VALUE(LEFT(G449,1)),Pxl!$C$3:$G$6,2,0)))/2+HLOOKUP(VALUE(LEFT(G449,1)),Pxl!$C$3:$G$6,2,0)),(((HLOOKUP(VALUE(LEFT(G449,1)),Pxl!$C$3:$G$6,2,0))+((HLOOKUP(VALUE(LEFT(G449,1)+1),Pxl!$C$3:$G$6,2,0))))/2)))/100*(IF(LEFT(#REF!,1)=LEFT(#REF!,1),(HLOOKUP(VALUE(LEFT(#REF!,1)),Pxl!$C$3:$G$6,4,0))*1.25,((HLOOKUP(VALUE(LEFT(#REF!,1)),Pxl!$C$3:$G$6,4,0))+(HLOOKUP(VALUE(LEFT(#REF!,1)+1),Pxl!$C$3:$G$6,4,0)))/2)))</f>
        <v/>
      </c>
      <c r="I449" s="281"/>
      <c r="J449" s="281"/>
      <c r="M449" s="276"/>
    </row>
    <row r="450" spans="1:13" s="25" customFormat="1" ht="15">
      <c r="A450" s="281"/>
      <c r="B450" s="281"/>
      <c r="C450" s="281"/>
      <c r="D450" s="277"/>
      <c r="E450" s="277"/>
      <c r="F450" s="277"/>
      <c r="G450" s="279"/>
      <c r="H450" s="280" t="str">
        <f>IF(G450="","",(IF(LEFT(G450,1)=LEFT(#REF!,1),((100-(HLOOKUP(VALUE(LEFT(G450,1)),Pxl!$C$3:$G$6,2,0)))/2+HLOOKUP(VALUE(LEFT(G450,1)),Pxl!$C$3:$G$6,2,0)),(((HLOOKUP(VALUE(LEFT(G450,1)),Pxl!$C$3:$G$6,2,0))+((HLOOKUP(VALUE(LEFT(G450,1)+1),Pxl!$C$3:$G$6,2,0))))/2)))/100*(IF(LEFT(#REF!,1)=LEFT(#REF!,1),(HLOOKUP(VALUE(LEFT(#REF!,1)),Pxl!$C$3:$G$6,4,0))*1.25,((HLOOKUP(VALUE(LEFT(#REF!,1)),Pxl!$C$3:$G$6,4,0))+(HLOOKUP(VALUE(LEFT(#REF!,1)+1),Pxl!$C$3:$G$6,4,0)))/2)))</f>
        <v/>
      </c>
      <c r="I450" s="281"/>
      <c r="J450" s="281"/>
      <c r="M450" s="276"/>
    </row>
    <row r="451" spans="1:13" s="25" customFormat="1" ht="15">
      <c r="A451" s="281"/>
      <c r="B451" s="281"/>
      <c r="C451" s="281"/>
      <c r="D451" s="277"/>
      <c r="E451" s="277"/>
      <c r="F451" s="277"/>
      <c r="G451" s="279"/>
      <c r="H451" s="280" t="str">
        <f>IF(G451="","",(IF(LEFT(G451,1)=LEFT(#REF!,1),((100-(HLOOKUP(VALUE(LEFT(G451,1)),Pxl!$C$3:$G$6,2,0)))/2+HLOOKUP(VALUE(LEFT(G451,1)),Pxl!$C$3:$G$6,2,0)),(((HLOOKUP(VALUE(LEFT(G451,1)),Pxl!$C$3:$G$6,2,0))+((HLOOKUP(VALUE(LEFT(G451,1)+1),Pxl!$C$3:$G$6,2,0))))/2)))/100*(IF(LEFT(#REF!,1)=LEFT(#REF!,1),(HLOOKUP(VALUE(LEFT(#REF!,1)),Pxl!$C$3:$G$6,4,0))*1.25,((HLOOKUP(VALUE(LEFT(#REF!,1)),Pxl!$C$3:$G$6,4,0))+(HLOOKUP(VALUE(LEFT(#REF!,1)+1),Pxl!$C$3:$G$6,4,0)))/2)))</f>
        <v/>
      </c>
      <c r="I451" s="281"/>
      <c r="J451" s="281"/>
      <c r="M451" s="276"/>
    </row>
    <row r="452" spans="1:13" s="25" customFormat="1" ht="15">
      <c r="A452" s="281"/>
      <c r="B452" s="281"/>
      <c r="C452" s="281"/>
      <c r="D452" s="277"/>
      <c r="E452" s="277"/>
      <c r="F452" s="277"/>
      <c r="G452" s="279"/>
      <c r="H452" s="280" t="str">
        <f>IF(G452="","",(IF(LEFT(G452,1)=LEFT(#REF!,1),((100-(HLOOKUP(VALUE(LEFT(G452,1)),Pxl!$C$3:$G$6,2,0)))/2+HLOOKUP(VALUE(LEFT(G452,1)),Pxl!$C$3:$G$6,2,0)),(((HLOOKUP(VALUE(LEFT(G452,1)),Pxl!$C$3:$G$6,2,0))+((HLOOKUP(VALUE(LEFT(G452,1)+1),Pxl!$C$3:$G$6,2,0))))/2)))/100*(IF(LEFT(#REF!,1)=LEFT(#REF!,1),(HLOOKUP(VALUE(LEFT(#REF!,1)),Pxl!$C$3:$G$6,4,0))*1.25,((HLOOKUP(VALUE(LEFT(#REF!,1)),Pxl!$C$3:$G$6,4,0))+(HLOOKUP(VALUE(LEFT(#REF!,1)+1),Pxl!$C$3:$G$6,4,0)))/2)))</f>
        <v/>
      </c>
      <c r="I452" s="281"/>
      <c r="J452" s="281"/>
      <c r="M452" s="276"/>
    </row>
    <row r="453" spans="1:13" s="25" customFormat="1" ht="15">
      <c r="A453" s="281"/>
      <c r="B453" s="281"/>
      <c r="C453" s="281"/>
      <c r="D453" s="277"/>
      <c r="E453" s="277"/>
      <c r="F453" s="277"/>
      <c r="G453" s="279"/>
      <c r="H453" s="280" t="str">
        <f>IF(G453="","",(IF(LEFT(G453,1)=LEFT(#REF!,1),((100-(HLOOKUP(VALUE(LEFT(G453,1)),Pxl!$C$3:$G$6,2,0)))/2+HLOOKUP(VALUE(LEFT(G453,1)),Pxl!$C$3:$G$6,2,0)),(((HLOOKUP(VALUE(LEFT(G453,1)),Pxl!$C$3:$G$6,2,0))+((HLOOKUP(VALUE(LEFT(G453,1)+1),Pxl!$C$3:$G$6,2,0))))/2)))/100*(IF(LEFT(#REF!,1)=LEFT(#REF!,1),(HLOOKUP(VALUE(LEFT(#REF!,1)),Pxl!$C$3:$G$6,4,0))*1.25,((HLOOKUP(VALUE(LEFT(#REF!,1)),Pxl!$C$3:$G$6,4,0))+(HLOOKUP(VALUE(LEFT(#REF!,1)+1),Pxl!$C$3:$G$6,4,0)))/2)))</f>
        <v/>
      </c>
      <c r="I453" s="281"/>
      <c r="J453" s="281"/>
      <c r="M453" s="276"/>
    </row>
    <row r="454" spans="1:13" s="25" customFormat="1" ht="15">
      <c r="A454" s="281"/>
      <c r="B454" s="281"/>
      <c r="C454" s="281"/>
      <c r="D454" s="277"/>
      <c r="E454" s="277"/>
      <c r="F454" s="277"/>
      <c r="G454" s="279"/>
      <c r="H454" s="280" t="str">
        <f>IF(G454="","",(IF(LEFT(G454,1)=LEFT(#REF!,1),((100-(HLOOKUP(VALUE(LEFT(G454,1)),Pxl!$C$3:$G$6,2,0)))/2+HLOOKUP(VALUE(LEFT(G454,1)),Pxl!$C$3:$G$6,2,0)),(((HLOOKUP(VALUE(LEFT(G454,1)),Pxl!$C$3:$G$6,2,0))+((HLOOKUP(VALUE(LEFT(G454,1)+1),Pxl!$C$3:$G$6,2,0))))/2)))/100*(IF(LEFT(#REF!,1)=LEFT(#REF!,1),(HLOOKUP(VALUE(LEFT(#REF!,1)),Pxl!$C$3:$G$6,4,0))*1.25,((HLOOKUP(VALUE(LEFT(#REF!,1)),Pxl!$C$3:$G$6,4,0))+(HLOOKUP(VALUE(LEFT(#REF!,1)+1),Pxl!$C$3:$G$6,4,0)))/2)))</f>
        <v/>
      </c>
      <c r="I454" s="281"/>
      <c r="J454" s="281"/>
      <c r="M454" s="276"/>
    </row>
    <row r="455" spans="1:13" s="25" customFormat="1" ht="15">
      <c r="A455" s="281"/>
      <c r="B455" s="281"/>
      <c r="C455" s="281"/>
      <c r="D455" s="277"/>
      <c r="E455" s="277"/>
      <c r="F455" s="277"/>
      <c r="G455" s="279"/>
      <c r="H455" s="280" t="str">
        <f>IF(G455="","",(IF(LEFT(G455,1)=LEFT(#REF!,1),((100-(HLOOKUP(VALUE(LEFT(G455,1)),Pxl!$C$3:$G$6,2,0)))/2+HLOOKUP(VALUE(LEFT(G455,1)),Pxl!$C$3:$G$6,2,0)),(((HLOOKUP(VALUE(LEFT(G455,1)),Pxl!$C$3:$G$6,2,0))+((HLOOKUP(VALUE(LEFT(G455,1)+1),Pxl!$C$3:$G$6,2,0))))/2)))/100*(IF(LEFT(#REF!,1)=LEFT(#REF!,1),(HLOOKUP(VALUE(LEFT(#REF!,1)),Pxl!$C$3:$G$6,4,0))*1.25,((HLOOKUP(VALUE(LEFT(#REF!,1)),Pxl!$C$3:$G$6,4,0))+(HLOOKUP(VALUE(LEFT(#REF!,1)+1),Pxl!$C$3:$G$6,4,0)))/2)))</f>
        <v/>
      </c>
      <c r="I455" s="281"/>
      <c r="J455" s="281"/>
      <c r="M455" s="276"/>
    </row>
    <row r="456" spans="1:13" s="25" customFormat="1" ht="15">
      <c r="A456" s="281"/>
      <c r="B456" s="281"/>
      <c r="C456" s="281"/>
      <c r="D456" s="277"/>
      <c r="E456" s="277"/>
      <c r="F456" s="277"/>
      <c r="G456" s="279"/>
      <c r="H456" s="280" t="str">
        <f>IF(G456="","",(IF(LEFT(G456,1)=LEFT(#REF!,1),((100-(HLOOKUP(VALUE(LEFT(G456,1)),Pxl!$C$3:$G$6,2,0)))/2+HLOOKUP(VALUE(LEFT(G456,1)),Pxl!$C$3:$G$6,2,0)),(((HLOOKUP(VALUE(LEFT(G456,1)),Pxl!$C$3:$G$6,2,0))+((HLOOKUP(VALUE(LEFT(G456,1)+1),Pxl!$C$3:$G$6,2,0))))/2)))/100*(IF(LEFT(#REF!,1)=LEFT(#REF!,1),(HLOOKUP(VALUE(LEFT(#REF!,1)),Pxl!$C$3:$G$6,4,0))*1.25,((HLOOKUP(VALUE(LEFT(#REF!,1)),Pxl!$C$3:$G$6,4,0))+(HLOOKUP(VALUE(LEFT(#REF!,1)+1),Pxl!$C$3:$G$6,4,0)))/2)))</f>
        <v/>
      </c>
      <c r="I456" s="281"/>
      <c r="J456" s="281"/>
      <c r="M456" s="276"/>
    </row>
    <row r="457" spans="1:13" s="25" customFormat="1" ht="15">
      <c r="A457" s="281"/>
      <c r="B457" s="281"/>
      <c r="C457" s="281"/>
      <c r="D457" s="277"/>
      <c r="E457" s="277"/>
      <c r="F457" s="277"/>
      <c r="G457" s="279"/>
      <c r="H457" s="280" t="str">
        <f>IF(G457="","",(IF(LEFT(G457,1)=LEFT(#REF!,1),((100-(HLOOKUP(VALUE(LEFT(G457,1)),Pxl!$C$3:$G$6,2,0)))/2+HLOOKUP(VALUE(LEFT(G457,1)),Pxl!$C$3:$G$6,2,0)),(((HLOOKUP(VALUE(LEFT(G457,1)),Pxl!$C$3:$G$6,2,0))+((HLOOKUP(VALUE(LEFT(G457,1)+1),Pxl!$C$3:$G$6,2,0))))/2)))/100*(IF(LEFT(#REF!,1)=LEFT(#REF!,1),(HLOOKUP(VALUE(LEFT(#REF!,1)),Pxl!$C$3:$G$6,4,0))*1.25,((HLOOKUP(VALUE(LEFT(#REF!,1)),Pxl!$C$3:$G$6,4,0))+(HLOOKUP(VALUE(LEFT(#REF!,1)+1),Pxl!$C$3:$G$6,4,0)))/2)))</f>
        <v/>
      </c>
      <c r="I457" s="281"/>
      <c r="J457" s="281"/>
      <c r="M457" s="276"/>
    </row>
    <row r="458" spans="1:13" s="25" customFormat="1" ht="15">
      <c r="A458" s="281"/>
      <c r="B458" s="281"/>
      <c r="C458" s="281"/>
      <c r="D458" s="277"/>
      <c r="E458" s="277"/>
      <c r="F458" s="277"/>
      <c r="G458" s="279"/>
      <c r="H458" s="280" t="str">
        <f>IF(G458="","",(IF(LEFT(G458,1)=LEFT(#REF!,1),((100-(HLOOKUP(VALUE(LEFT(G458,1)),Pxl!$C$3:$G$6,2,0)))/2+HLOOKUP(VALUE(LEFT(G458,1)),Pxl!$C$3:$G$6,2,0)),(((HLOOKUP(VALUE(LEFT(G458,1)),Pxl!$C$3:$G$6,2,0))+((HLOOKUP(VALUE(LEFT(G458,1)+1),Pxl!$C$3:$G$6,2,0))))/2)))/100*(IF(LEFT(#REF!,1)=LEFT(#REF!,1),(HLOOKUP(VALUE(LEFT(#REF!,1)),Pxl!$C$3:$G$6,4,0))*1.25,((HLOOKUP(VALUE(LEFT(#REF!,1)),Pxl!$C$3:$G$6,4,0))+(HLOOKUP(VALUE(LEFT(#REF!,1)+1),Pxl!$C$3:$G$6,4,0)))/2)))</f>
        <v/>
      </c>
      <c r="I458" s="281"/>
      <c r="J458" s="281"/>
      <c r="M458" s="276"/>
    </row>
    <row r="459" spans="1:13" s="25" customFormat="1" ht="15">
      <c r="A459" s="281"/>
      <c r="B459" s="281"/>
      <c r="C459" s="281"/>
      <c r="D459" s="277"/>
      <c r="E459" s="277"/>
      <c r="F459" s="277"/>
      <c r="G459" s="279"/>
      <c r="H459" s="280" t="str">
        <f>IF(G459="","",(IF(LEFT(G459,1)=LEFT(#REF!,1),((100-(HLOOKUP(VALUE(LEFT(G459,1)),Pxl!$C$3:$G$6,2,0)))/2+HLOOKUP(VALUE(LEFT(G459,1)),Pxl!$C$3:$G$6,2,0)),(((HLOOKUP(VALUE(LEFT(G459,1)),Pxl!$C$3:$G$6,2,0))+((HLOOKUP(VALUE(LEFT(G459,1)+1),Pxl!$C$3:$G$6,2,0))))/2)))/100*(IF(LEFT(#REF!,1)=LEFT(#REF!,1),(HLOOKUP(VALUE(LEFT(#REF!,1)),Pxl!$C$3:$G$6,4,0))*1.25,((HLOOKUP(VALUE(LEFT(#REF!,1)),Pxl!$C$3:$G$6,4,0))+(HLOOKUP(VALUE(LEFT(#REF!,1)+1),Pxl!$C$3:$G$6,4,0)))/2)))</f>
        <v/>
      </c>
      <c r="I459" s="281"/>
      <c r="J459" s="281"/>
      <c r="M459" s="276"/>
    </row>
    <row r="460" spans="1:13" s="25" customFormat="1" ht="15">
      <c r="A460" s="281"/>
      <c r="B460" s="281"/>
      <c r="C460" s="281"/>
      <c r="D460" s="277"/>
      <c r="E460" s="277"/>
      <c r="F460" s="277"/>
      <c r="G460" s="279"/>
      <c r="H460" s="280" t="str">
        <f>IF(G460="","",(IF(LEFT(G460,1)=LEFT(#REF!,1),((100-(HLOOKUP(VALUE(LEFT(G460,1)),Pxl!$C$3:$G$6,2,0)))/2+HLOOKUP(VALUE(LEFT(G460,1)),Pxl!$C$3:$G$6,2,0)),(((HLOOKUP(VALUE(LEFT(G460,1)),Pxl!$C$3:$G$6,2,0))+((HLOOKUP(VALUE(LEFT(G460,1)+1),Pxl!$C$3:$G$6,2,0))))/2)))/100*(IF(LEFT(#REF!,1)=LEFT(#REF!,1),(HLOOKUP(VALUE(LEFT(#REF!,1)),Pxl!$C$3:$G$6,4,0))*1.25,((HLOOKUP(VALUE(LEFT(#REF!,1)),Pxl!$C$3:$G$6,4,0))+(HLOOKUP(VALUE(LEFT(#REF!,1)+1),Pxl!$C$3:$G$6,4,0)))/2)))</f>
        <v/>
      </c>
      <c r="I460" s="281"/>
      <c r="J460" s="281"/>
      <c r="M460" s="276"/>
    </row>
    <row r="461" spans="1:13" s="25" customFormat="1" ht="15">
      <c r="A461" s="281"/>
      <c r="B461" s="281"/>
      <c r="C461" s="281"/>
      <c r="D461" s="277"/>
      <c r="E461" s="277"/>
      <c r="F461" s="277"/>
      <c r="G461" s="279"/>
      <c r="H461" s="280" t="str">
        <f>IF(G461="","",(IF(LEFT(G461,1)=LEFT(#REF!,1),((100-(HLOOKUP(VALUE(LEFT(G461,1)),Pxl!$C$3:$G$6,2,0)))/2+HLOOKUP(VALUE(LEFT(G461,1)),Pxl!$C$3:$G$6,2,0)),(((HLOOKUP(VALUE(LEFT(G461,1)),Pxl!$C$3:$G$6,2,0))+((HLOOKUP(VALUE(LEFT(G461,1)+1),Pxl!$C$3:$G$6,2,0))))/2)))/100*(IF(LEFT(#REF!,1)=LEFT(#REF!,1),(HLOOKUP(VALUE(LEFT(#REF!,1)),Pxl!$C$3:$G$6,4,0))*1.25,((HLOOKUP(VALUE(LEFT(#REF!,1)),Pxl!$C$3:$G$6,4,0))+(HLOOKUP(VALUE(LEFT(#REF!,1)+1),Pxl!$C$3:$G$6,4,0)))/2)))</f>
        <v/>
      </c>
      <c r="I461" s="281"/>
      <c r="J461" s="281"/>
      <c r="M461" s="276"/>
    </row>
    <row r="462" spans="1:13" s="25" customFormat="1" ht="15">
      <c r="A462" s="281"/>
      <c r="B462" s="281"/>
      <c r="C462" s="281"/>
      <c r="D462" s="277"/>
      <c r="E462" s="277"/>
      <c r="F462" s="277"/>
      <c r="G462" s="279"/>
      <c r="H462" s="280" t="str">
        <f>IF(G462="","",(IF(LEFT(G462,1)=LEFT(#REF!,1),((100-(HLOOKUP(VALUE(LEFT(G462,1)),Pxl!$C$3:$G$6,2,0)))/2+HLOOKUP(VALUE(LEFT(G462,1)),Pxl!$C$3:$G$6,2,0)),(((HLOOKUP(VALUE(LEFT(G462,1)),Pxl!$C$3:$G$6,2,0))+((HLOOKUP(VALUE(LEFT(G462,1)+1),Pxl!$C$3:$G$6,2,0))))/2)))/100*(IF(LEFT(#REF!,1)=LEFT(#REF!,1),(HLOOKUP(VALUE(LEFT(#REF!,1)),Pxl!$C$3:$G$6,4,0))*1.25,((HLOOKUP(VALUE(LEFT(#REF!,1)),Pxl!$C$3:$G$6,4,0))+(HLOOKUP(VALUE(LEFT(#REF!,1)+1),Pxl!$C$3:$G$6,4,0)))/2)))</f>
        <v/>
      </c>
      <c r="I462" s="281"/>
      <c r="J462" s="281"/>
      <c r="M462" s="276"/>
    </row>
    <row r="463" spans="1:13" s="25" customFormat="1" ht="15">
      <c r="A463" s="281"/>
      <c r="B463" s="281"/>
      <c r="C463" s="281"/>
      <c r="D463" s="277"/>
      <c r="E463" s="277"/>
      <c r="F463" s="277"/>
      <c r="G463" s="279"/>
      <c r="H463" s="280" t="str">
        <f>IF(G463="","",(IF(LEFT(G463,1)=LEFT(#REF!,1),((100-(HLOOKUP(VALUE(LEFT(G463,1)),Pxl!$C$3:$G$6,2,0)))/2+HLOOKUP(VALUE(LEFT(G463,1)),Pxl!$C$3:$G$6,2,0)),(((HLOOKUP(VALUE(LEFT(G463,1)),Pxl!$C$3:$G$6,2,0))+((HLOOKUP(VALUE(LEFT(G463,1)+1),Pxl!$C$3:$G$6,2,0))))/2)))/100*(IF(LEFT(#REF!,1)=LEFT(#REF!,1),(HLOOKUP(VALUE(LEFT(#REF!,1)),Pxl!$C$3:$G$6,4,0))*1.25,((HLOOKUP(VALUE(LEFT(#REF!,1)),Pxl!$C$3:$G$6,4,0))+(HLOOKUP(VALUE(LEFT(#REF!,1)+1),Pxl!$C$3:$G$6,4,0)))/2)))</f>
        <v/>
      </c>
      <c r="I463" s="281"/>
      <c r="J463" s="281"/>
      <c r="M463" s="276"/>
    </row>
    <row r="464" spans="1:13" s="25" customFormat="1" ht="15">
      <c r="A464" s="281"/>
      <c r="B464" s="281"/>
      <c r="C464" s="281"/>
      <c r="D464" s="277"/>
      <c r="E464" s="277"/>
      <c r="F464" s="277"/>
      <c r="G464" s="279"/>
      <c r="H464" s="280" t="str">
        <f>IF(G464="","",(IF(LEFT(G464,1)=LEFT(#REF!,1),((100-(HLOOKUP(VALUE(LEFT(G464,1)),Pxl!$C$3:$G$6,2,0)))/2+HLOOKUP(VALUE(LEFT(G464,1)),Pxl!$C$3:$G$6,2,0)),(((HLOOKUP(VALUE(LEFT(G464,1)),Pxl!$C$3:$G$6,2,0))+((HLOOKUP(VALUE(LEFT(G464,1)+1),Pxl!$C$3:$G$6,2,0))))/2)))/100*(IF(LEFT(#REF!,1)=LEFT(#REF!,1),(HLOOKUP(VALUE(LEFT(#REF!,1)),Pxl!$C$3:$G$6,4,0))*1.25,((HLOOKUP(VALUE(LEFT(#REF!,1)),Pxl!$C$3:$G$6,4,0))+(HLOOKUP(VALUE(LEFT(#REF!,1)+1),Pxl!$C$3:$G$6,4,0)))/2)))</f>
        <v/>
      </c>
      <c r="I464" s="281"/>
      <c r="J464" s="281"/>
      <c r="M464" s="276"/>
    </row>
    <row r="465" spans="1:13" s="25" customFormat="1" ht="15">
      <c r="A465" s="281"/>
      <c r="B465" s="281"/>
      <c r="C465" s="281"/>
      <c r="D465" s="277"/>
      <c r="E465" s="277"/>
      <c r="F465" s="277"/>
      <c r="G465" s="279"/>
      <c r="H465" s="280" t="str">
        <f>IF(G465="","",(IF(LEFT(G465,1)=LEFT(#REF!,1),((100-(HLOOKUP(VALUE(LEFT(G465,1)),Pxl!$C$3:$G$6,2,0)))/2+HLOOKUP(VALUE(LEFT(G465,1)),Pxl!$C$3:$G$6,2,0)),(((HLOOKUP(VALUE(LEFT(G465,1)),Pxl!$C$3:$G$6,2,0))+((HLOOKUP(VALUE(LEFT(G465,1)+1),Pxl!$C$3:$G$6,2,0))))/2)))/100*(IF(LEFT(#REF!,1)=LEFT(#REF!,1),(HLOOKUP(VALUE(LEFT(#REF!,1)),Pxl!$C$3:$G$6,4,0))*1.25,((HLOOKUP(VALUE(LEFT(#REF!,1)),Pxl!$C$3:$G$6,4,0))+(HLOOKUP(VALUE(LEFT(#REF!,1)+1),Pxl!$C$3:$G$6,4,0)))/2)))</f>
        <v/>
      </c>
      <c r="I465" s="281"/>
      <c r="J465" s="281"/>
      <c r="M465" s="276"/>
    </row>
    <row r="466" spans="1:13" s="25" customFormat="1" ht="15">
      <c r="A466" s="281"/>
      <c r="B466" s="281"/>
      <c r="C466" s="281"/>
      <c r="D466" s="277"/>
      <c r="E466" s="277"/>
      <c r="F466" s="277"/>
      <c r="G466" s="279"/>
      <c r="H466" s="280" t="str">
        <f>IF(G466="","",(IF(LEFT(G466,1)=LEFT(#REF!,1),((100-(HLOOKUP(VALUE(LEFT(G466,1)),Pxl!$C$3:$G$6,2,0)))/2+HLOOKUP(VALUE(LEFT(G466,1)),Pxl!$C$3:$G$6,2,0)),(((HLOOKUP(VALUE(LEFT(G466,1)),Pxl!$C$3:$G$6,2,0))+((HLOOKUP(VALUE(LEFT(G466,1)+1),Pxl!$C$3:$G$6,2,0))))/2)))/100*(IF(LEFT(#REF!,1)=LEFT(#REF!,1),(HLOOKUP(VALUE(LEFT(#REF!,1)),Pxl!$C$3:$G$6,4,0))*1.25,((HLOOKUP(VALUE(LEFT(#REF!,1)),Pxl!$C$3:$G$6,4,0))+(HLOOKUP(VALUE(LEFT(#REF!,1)+1),Pxl!$C$3:$G$6,4,0)))/2)))</f>
        <v/>
      </c>
      <c r="I466" s="281"/>
      <c r="J466" s="281"/>
      <c r="M466" s="276"/>
    </row>
    <row r="467" spans="1:13" s="25" customFormat="1" ht="15">
      <c r="A467" s="281"/>
      <c r="B467" s="281"/>
      <c r="C467" s="281"/>
      <c r="D467" s="277"/>
      <c r="E467" s="277"/>
      <c r="F467" s="277"/>
      <c r="G467" s="279"/>
      <c r="H467" s="280" t="str">
        <f>IF(G467="","",(IF(LEFT(G467,1)=LEFT(#REF!,1),((100-(HLOOKUP(VALUE(LEFT(G467,1)),Pxl!$C$3:$G$6,2,0)))/2+HLOOKUP(VALUE(LEFT(G467,1)),Pxl!$C$3:$G$6,2,0)),(((HLOOKUP(VALUE(LEFT(G467,1)),Pxl!$C$3:$G$6,2,0))+((HLOOKUP(VALUE(LEFT(G467,1)+1),Pxl!$C$3:$G$6,2,0))))/2)))/100*(IF(LEFT(#REF!,1)=LEFT(#REF!,1),(HLOOKUP(VALUE(LEFT(#REF!,1)),Pxl!$C$3:$G$6,4,0))*1.25,((HLOOKUP(VALUE(LEFT(#REF!,1)),Pxl!$C$3:$G$6,4,0))+(HLOOKUP(VALUE(LEFT(#REF!,1)+1),Pxl!$C$3:$G$6,4,0)))/2)))</f>
        <v/>
      </c>
      <c r="I467" s="281"/>
      <c r="J467" s="281"/>
      <c r="M467" s="276"/>
    </row>
    <row r="468" spans="1:13" s="25" customFormat="1" ht="15">
      <c r="A468" s="281"/>
      <c r="B468" s="281"/>
      <c r="C468" s="281"/>
      <c r="D468" s="277"/>
      <c r="E468" s="277"/>
      <c r="F468" s="277"/>
      <c r="G468" s="279"/>
      <c r="H468" s="280" t="str">
        <f>IF(G468="","",(IF(LEFT(G468,1)=LEFT(#REF!,1),((100-(HLOOKUP(VALUE(LEFT(G468,1)),Pxl!$C$3:$G$6,2,0)))/2+HLOOKUP(VALUE(LEFT(G468,1)),Pxl!$C$3:$G$6,2,0)),(((HLOOKUP(VALUE(LEFT(G468,1)),Pxl!$C$3:$G$6,2,0))+((HLOOKUP(VALUE(LEFT(G468,1)+1),Pxl!$C$3:$G$6,2,0))))/2)))/100*(IF(LEFT(#REF!,1)=LEFT(#REF!,1),(HLOOKUP(VALUE(LEFT(#REF!,1)),Pxl!$C$3:$G$6,4,0))*1.25,((HLOOKUP(VALUE(LEFT(#REF!,1)),Pxl!$C$3:$G$6,4,0))+(HLOOKUP(VALUE(LEFT(#REF!,1)+1),Pxl!$C$3:$G$6,4,0)))/2)))</f>
        <v/>
      </c>
      <c r="I468" s="281"/>
      <c r="J468" s="281"/>
      <c r="M468" s="276"/>
    </row>
    <row r="469" spans="1:13" s="25" customFormat="1" ht="15">
      <c r="A469" s="281"/>
      <c r="B469" s="281"/>
      <c r="C469" s="281"/>
      <c r="D469" s="277"/>
      <c r="E469" s="277"/>
      <c r="F469" s="277"/>
      <c r="G469" s="279"/>
      <c r="H469" s="280" t="str">
        <f>IF(G469="","",(IF(LEFT(G469,1)=LEFT(#REF!,1),((100-(HLOOKUP(VALUE(LEFT(G469,1)),Pxl!$C$3:$G$6,2,0)))/2+HLOOKUP(VALUE(LEFT(G469,1)),Pxl!$C$3:$G$6,2,0)),(((HLOOKUP(VALUE(LEFT(G469,1)),Pxl!$C$3:$G$6,2,0))+((HLOOKUP(VALUE(LEFT(G469,1)+1),Pxl!$C$3:$G$6,2,0))))/2)))/100*(IF(LEFT(#REF!,1)=LEFT(#REF!,1),(HLOOKUP(VALUE(LEFT(#REF!,1)),Pxl!$C$3:$G$6,4,0))*1.25,((HLOOKUP(VALUE(LEFT(#REF!,1)),Pxl!$C$3:$G$6,4,0))+(HLOOKUP(VALUE(LEFT(#REF!,1)+1),Pxl!$C$3:$G$6,4,0)))/2)))</f>
        <v/>
      </c>
      <c r="I469" s="281"/>
      <c r="J469" s="281"/>
      <c r="M469" s="276"/>
    </row>
    <row r="470" spans="1:13" s="25" customFormat="1" ht="15">
      <c r="A470" s="281"/>
      <c r="B470" s="281"/>
      <c r="C470" s="281"/>
      <c r="D470" s="277"/>
      <c r="E470" s="277"/>
      <c r="F470" s="277"/>
      <c r="G470" s="279"/>
      <c r="H470" s="280" t="str">
        <f>IF(G470="","",(IF(LEFT(G470,1)=LEFT(#REF!,1),((100-(HLOOKUP(VALUE(LEFT(G470,1)),Pxl!$C$3:$G$6,2,0)))/2+HLOOKUP(VALUE(LEFT(G470,1)),Pxl!$C$3:$G$6,2,0)),(((HLOOKUP(VALUE(LEFT(G470,1)),Pxl!$C$3:$G$6,2,0))+((HLOOKUP(VALUE(LEFT(G470,1)+1),Pxl!$C$3:$G$6,2,0))))/2)))/100*(IF(LEFT(#REF!,1)=LEFT(#REF!,1),(HLOOKUP(VALUE(LEFT(#REF!,1)),Pxl!$C$3:$G$6,4,0))*1.25,((HLOOKUP(VALUE(LEFT(#REF!,1)),Pxl!$C$3:$G$6,4,0))+(HLOOKUP(VALUE(LEFT(#REF!,1)+1),Pxl!$C$3:$G$6,4,0)))/2)))</f>
        <v/>
      </c>
      <c r="I470" s="281"/>
      <c r="J470" s="281"/>
      <c r="M470" s="276"/>
    </row>
    <row r="471" spans="1:13" s="25" customFormat="1" ht="15">
      <c r="A471" s="281"/>
      <c r="B471" s="281"/>
      <c r="C471" s="281"/>
      <c r="D471" s="277"/>
      <c r="E471" s="277"/>
      <c r="F471" s="277"/>
      <c r="G471" s="279"/>
      <c r="H471" s="280" t="str">
        <f>IF(G471="","",(IF(LEFT(G471,1)=LEFT(#REF!,1),((100-(HLOOKUP(VALUE(LEFT(G471,1)),Pxl!$C$3:$G$6,2,0)))/2+HLOOKUP(VALUE(LEFT(G471,1)),Pxl!$C$3:$G$6,2,0)),(((HLOOKUP(VALUE(LEFT(G471,1)),Pxl!$C$3:$G$6,2,0))+((HLOOKUP(VALUE(LEFT(G471,1)+1),Pxl!$C$3:$G$6,2,0))))/2)))/100*(IF(LEFT(#REF!,1)=LEFT(#REF!,1),(HLOOKUP(VALUE(LEFT(#REF!,1)),Pxl!$C$3:$G$6,4,0))*1.25,((HLOOKUP(VALUE(LEFT(#REF!,1)),Pxl!$C$3:$G$6,4,0))+(HLOOKUP(VALUE(LEFT(#REF!,1)+1),Pxl!$C$3:$G$6,4,0)))/2)))</f>
        <v/>
      </c>
      <c r="I471" s="281"/>
      <c r="J471" s="281"/>
      <c r="M471" s="276"/>
    </row>
    <row r="472" spans="1:13" s="25" customFormat="1" ht="15">
      <c r="A472" s="281"/>
      <c r="B472" s="281"/>
      <c r="C472" s="281"/>
      <c r="D472" s="277"/>
      <c r="E472" s="277"/>
      <c r="F472" s="277"/>
      <c r="G472" s="279"/>
      <c r="H472" s="280" t="str">
        <f>IF(G472="","",(IF(LEFT(G472,1)=LEFT(#REF!,1),((100-(HLOOKUP(VALUE(LEFT(G472,1)),Pxl!$C$3:$G$6,2,0)))/2+HLOOKUP(VALUE(LEFT(G472,1)),Pxl!$C$3:$G$6,2,0)),(((HLOOKUP(VALUE(LEFT(G472,1)),Pxl!$C$3:$G$6,2,0))+((HLOOKUP(VALUE(LEFT(G472,1)+1),Pxl!$C$3:$G$6,2,0))))/2)))/100*(IF(LEFT(#REF!,1)=LEFT(#REF!,1),(HLOOKUP(VALUE(LEFT(#REF!,1)),Pxl!$C$3:$G$6,4,0))*1.25,((HLOOKUP(VALUE(LEFT(#REF!,1)),Pxl!$C$3:$G$6,4,0))+(HLOOKUP(VALUE(LEFT(#REF!,1)+1),Pxl!$C$3:$G$6,4,0)))/2)))</f>
        <v/>
      </c>
      <c r="I472" s="281"/>
      <c r="J472" s="281"/>
      <c r="M472" s="276"/>
    </row>
    <row r="473" spans="1:13" s="25" customFormat="1" ht="15">
      <c r="A473" s="281"/>
      <c r="B473" s="281"/>
      <c r="C473" s="281"/>
      <c r="D473" s="277"/>
      <c r="E473" s="277"/>
      <c r="F473" s="277"/>
      <c r="G473" s="279"/>
      <c r="H473" s="280" t="str">
        <f>IF(G473="","",(IF(LEFT(G473,1)=LEFT(#REF!,1),((100-(HLOOKUP(VALUE(LEFT(G473,1)),Pxl!$C$3:$G$6,2,0)))/2+HLOOKUP(VALUE(LEFT(G473,1)),Pxl!$C$3:$G$6,2,0)),(((HLOOKUP(VALUE(LEFT(G473,1)),Pxl!$C$3:$G$6,2,0))+((HLOOKUP(VALUE(LEFT(G473,1)+1),Pxl!$C$3:$G$6,2,0))))/2)))/100*(IF(LEFT(#REF!,1)=LEFT(#REF!,1),(HLOOKUP(VALUE(LEFT(#REF!,1)),Pxl!$C$3:$G$6,4,0))*1.25,((HLOOKUP(VALUE(LEFT(#REF!,1)),Pxl!$C$3:$G$6,4,0))+(HLOOKUP(VALUE(LEFT(#REF!,1)+1),Pxl!$C$3:$G$6,4,0)))/2)))</f>
        <v/>
      </c>
      <c r="I473" s="281"/>
      <c r="J473" s="281"/>
      <c r="M473" s="276"/>
    </row>
    <row r="474" spans="1:13" s="25" customFormat="1" ht="15">
      <c r="A474" s="281"/>
      <c r="B474" s="281"/>
      <c r="C474" s="281"/>
      <c r="D474" s="277"/>
      <c r="E474" s="277"/>
      <c r="F474" s="277"/>
      <c r="G474" s="279"/>
      <c r="H474" s="280" t="str">
        <f>IF(G474="","",(IF(LEFT(G474,1)=LEFT(#REF!,1),((100-(HLOOKUP(VALUE(LEFT(G474,1)),Pxl!$C$3:$G$6,2,0)))/2+HLOOKUP(VALUE(LEFT(G474,1)),Pxl!$C$3:$G$6,2,0)),(((HLOOKUP(VALUE(LEFT(G474,1)),Pxl!$C$3:$G$6,2,0))+((HLOOKUP(VALUE(LEFT(G474,1)+1),Pxl!$C$3:$G$6,2,0))))/2)))/100*(IF(LEFT(#REF!,1)=LEFT(#REF!,1),(HLOOKUP(VALUE(LEFT(#REF!,1)),Pxl!$C$3:$G$6,4,0))*1.25,((HLOOKUP(VALUE(LEFT(#REF!,1)),Pxl!$C$3:$G$6,4,0))+(HLOOKUP(VALUE(LEFT(#REF!,1)+1),Pxl!$C$3:$G$6,4,0)))/2)))</f>
        <v/>
      </c>
      <c r="I474" s="281"/>
      <c r="J474" s="281"/>
      <c r="M474" s="276"/>
    </row>
    <row r="475" spans="1:13" s="25" customFormat="1" ht="15">
      <c r="A475" s="281"/>
      <c r="B475" s="281"/>
      <c r="C475" s="281"/>
      <c r="D475" s="277"/>
      <c r="E475" s="277"/>
      <c r="F475" s="277"/>
      <c r="G475" s="279"/>
      <c r="H475" s="280" t="str">
        <f>IF(G475="","",(IF(LEFT(G475,1)=LEFT(#REF!,1),((100-(HLOOKUP(VALUE(LEFT(G475,1)),Pxl!$C$3:$G$6,2,0)))/2+HLOOKUP(VALUE(LEFT(G475,1)),Pxl!$C$3:$G$6,2,0)),(((HLOOKUP(VALUE(LEFT(G475,1)),Pxl!$C$3:$G$6,2,0))+((HLOOKUP(VALUE(LEFT(G475,1)+1),Pxl!$C$3:$G$6,2,0))))/2)))/100*(IF(LEFT(#REF!,1)=LEFT(#REF!,1),(HLOOKUP(VALUE(LEFT(#REF!,1)),Pxl!$C$3:$G$6,4,0))*1.25,((HLOOKUP(VALUE(LEFT(#REF!,1)),Pxl!$C$3:$G$6,4,0))+(HLOOKUP(VALUE(LEFT(#REF!,1)+1),Pxl!$C$3:$G$6,4,0)))/2)))</f>
        <v/>
      </c>
      <c r="I475" s="281"/>
      <c r="J475" s="281"/>
      <c r="M475" s="276"/>
    </row>
    <row r="476" spans="1:13" s="25" customFormat="1" ht="15">
      <c r="A476" s="281"/>
      <c r="B476" s="281"/>
      <c r="C476" s="281"/>
      <c r="D476" s="277"/>
      <c r="E476" s="277"/>
      <c r="F476" s="277"/>
      <c r="G476" s="279"/>
      <c r="H476" s="280" t="str">
        <f>IF(G476="","",(IF(LEFT(G476,1)=LEFT(#REF!,1),((100-(HLOOKUP(VALUE(LEFT(G476,1)),Pxl!$C$3:$G$6,2,0)))/2+HLOOKUP(VALUE(LEFT(G476,1)),Pxl!$C$3:$G$6,2,0)),(((HLOOKUP(VALUE(LEFT(G476,1)),Pxl!$C$3:$G$6,2,0))+((HLOOKUP(VALUE(LEFT(G476,1)+1),Pxl!$C$3:$G$6,2,0))))/2)))/100*(IF(LEFT(#REF!,1)=LEFT(#REF!,1),(HLOOKUP(VALUE(LEFT(#REF!,1)),Pxl!$C$3:$G$6,4,0))*1.25,((HLOOKUP(VALUE(LEFT(#REF!,1)),Pxl!$C$3:$G$6,4,0))+(HLOOKUP(VALUE(LEFT(#REF!,1)+1),Pxl!$C$3:$G$6,4,0)))/2)))</f>
        <v/>
      </c>
      <c r="I476" s="281"/>
      <c r="J476" s="281"/>
      <c r="M476" s="276"/>
    </row>
    <row r="477" spans="1:13" s="25" customFormat="1" ht="15">
      <c r="A477" s="281"/>
      <c r="B477" s="281"/>
      <c r="C477" s="281"/>
      <c r="D477" s="277"/>
      <c r="E477" s="277"/>
      <c r="F477" s="277"/>
      <c r="G477" s="279"/>
      <c r="H477" s="280" t="str">
        <f>IF(G477="","",(IF(LEFT(G477,1)=LEFT(#REF!,1),((100-(HLOOKUP(VALUE(LEFT(G477,1)),Pxl!$C$3:$G$6,2,0)))/2+HLOOKUP(VALUE(LEFT(G477,1)),Pxl!$C$3:$G$6,2,0)),(((HLOOKUP(VALUE(LEFT(G477,1)),Pxl!$C$3:$G$6,2,0))+((HLOOKUP(VALUE(LEFT(G477,1)+1),Pxl!$C$3:$G$6,2,0))))/2)))/100*(IF(LEFT(#REF!,1)=LEFT(#REF!,1),(HLOOKUP(VALUE(LEFT(#REF!,1)),Pxl!$C$3:$G$6,4,0))*1.25,((HLOOKUP(VALUE(LEFT(#REF!,1)),Pxl!$C$3:$G$6,4,0))+(HLOOKUP(VALUE(LEFT(#REF!,1)+1),Pxl!$C$3:$G$6,4,0)))/2)))</f>
        <v/>
      </c>
      <c r="I477" s="281"/>
      <c r="J477" s="281"/>
      <c r="M477" s="276"/>
    </row>
    <row r="478" spans="1:13" s="25" customFormat="1" ht="15">
      <c r="A478" s="281"/>
      <c r="B478" s="281"/>
      <c r="C478" s="281"/>
      <c r="D478" s="277"/>
      <c r="E478" s="277"/>
      <c r="F478" s="277"/>
      <c r="G478" s="279"/>
      <c r="H478" s="280" t="str">
        <f>IF(G478="","",(IF(LEFT(G478,1)=LEFT(#REF!,1),((100-(HLOOKUP(VALUE(LEFT(G478,1)),Pxl!$C$3:$G$6,2,0)))/2+HLOOKUP(VALUE(LEFT(G478,1)),Pxl!$C$3:$G$6,2,0)),(((HLOOKUP(VALUE(LEFT(G478,1)),Pxl!$C$3:$G$6,2,0))+((HLOOKUP(VALUE(LEFT(G478,1)+1),Pxl!$C$3:$G$6,2,0))))/2)))/100*(IF(LEFT(#REF!,1)=LEFT(#REF!,1),(HLOOKUP(VALUE(LEFT(#REF!,1)),Pxl!$C$3:$G$6,4,0))*1.25,((HLOOKUP(VALUE(LEFT(#REF!,1)),Pxl!$C$3:$G$6,4,0))+(HLOOKUP(VALUE(LEFT(#REF!,1)+1),Pxl!$C$3:$G$6,4,0)))/2)))</f>
        <v/>
      </c>
      <c r="I478" s="281"/>
      <c r="J478" s="281"/>
      <c r="M478" s="276"/>
    </row>
    <row r="479" spans="1:13" s="25" customFormat="1" ht="15">
      <c r="A479" s="281"/>
      <c r="B479" s="281"/>
      <c r="C479" s="281"/>
      <c r="D479" s="277"/>
      <c r="E479" s="277"/>
      <c r="F479" s="277"/>
      <c r="G479" s="279"/>
      <c r="H479" s="280" t="str">
        <f>IF(G479="","",(IF(LEFT(G479,1)=LEFT(#REF!,1),((100-(HLOOKUP(VALUE(LEFT(G479,1)),Pxl!$C$3:$G$6,2,0)))/2+HLOOKUP(VALUE(LEFT(G479,1)),Pxl!$C$3:$G$6,2,0)),(((HLOOKUP(VALUE(LEFT(G479,1)),Pxl!$C$3:$G$6,2,0))+((HLOOKUP(VALUE(LEFT(G479,1)+1),Pxl!$C$3:$G$6,2,0))))/2)))/100*(IF(LEFT(#REF!,1)=LEFT(#REF!,1),(HLOOKUP(VALUE(LEFT(#REF!,1)),Pxl!$C$3:$G$6,4,0))*1.25,((HLOOKUP(VALUE(LEFT(#REF!,1)),Pxl!$C$3:$G$6,4,0))+(HLOOKUP(VALUE(LEFT(#REF!,1)+1),Pxl!$C$3:$G$6,4,0)))/2)))</f>
        <v/>
      </c>
      <c r="I479" s="281"/>
      <c r="J479" s="281"/>
      <c r="M479" s="276"/>
    </row>
    <row r="480" spans="1:13" s="25" customFormat="1" ht="15">
      <c r="A480" s="281"/>
      <c r="B480" s="281"/>
      <c r="C480" s="281"/>
      <c r="D480" s="277"/>
      <c r="E480" s="277"/>
      <c r="F480" s="277"/>
      <c r="G480" s="279"/>
      <c r="H480" s="280" t="str">
        <f>IF(G480="","",(IF(LEFT(G480,1)=LEFT(#REF!,1),((100-(HLOOKUP(VALUE(LEFT(G480,1)),Pxl!$C$3:$G$6,2,0)))/2+HLOOKUP(VALUE(LEFT(G480,1)),Pxl!$C$3:$G$6,2,0)),(((HLOOKUP(VALUE(LEFT(G480,1)),Pxl!$C$3:$G$6,2,0))+((HLOOKUP(VALUE(LEFT(G480,1)+1),Pxl!$C$3:$G$6,2,0))))/2)))/100*(IF(LEFT(#REF!,1)=LEFT(#REF!,1),(HLOOKUP(VALUE(LEFT(#REF!,1)),Pxl!$C$3:$G$6,4,0))*1.25,((HLOOKUP(VALUE(LEFT(#REF!,1)),Pxl!$C$3:$G$6,4,0))+(HLOOKUP(VALUE(LEFT(#REF!,1)+1),Pxl!$C$3:$G$6,4,0)))/2)))</f>
        <v/>
      </c>
      <c r="I480" s="281"/>
      <c r="J480" s="281"/>
      <c r="M480" s="276"/>
    </row>
    <row r="481" spans="1:13" s="25" customFormat="1" ht="15">
      <c r="A481" s="281"/>
      <c r="B481" s="281"/>
      <c r="C481" s="281"/>
      <c r="D481" s="277"/>
      <c r="E481" s="277"/>
      <c r="F481" s="277"/>
      <c r="G481" s="279"/>
      <c r="H481" s="280" t="str">
        <f>IF(G481="","",(IF(LEFT(G481,1)=LEFT(#REF!,1),((100-(HLOOKUP(VALUE(LEFT(G481,1)),Pxl!$C$3:$G$6,2,0)))/2+HLOOKUP(VALUE(LEFT(G481,1)),Pxl!$C$3:$G$6,2,0)),(((HLOOKUP(VALUE(LEFT(G481,1)),Pxl!$C$3:$G$6,2,0))+((HLOOKUP(VALUE(LEFT(G481,1)+1),Pxl!$C$3:$G$6,2,0))))/2)))/100*(IF(LEFT(#REF!,1)=LEFT(#REF!,1),(HLOOKUP(VALUE(LEFT(#REF!,1)),Pxl!$C$3:$G$6,4,0))*1.25,((HLOOKUP(VALUE(LEFT(#REF!,1)),Pxl!$C$3:$G$6,4,0))+(HLOOKUP(VALUE(LEFT(#REF!,1)+1),Pxl!$C$3:$G$6,4,0)))/2)))</f>
        <v/>
      </c>
      <c r="I481" s="281"/>
      <c r="J481" s="281"/>
      <c r="M481" s="276"/>
    </row>
    <row r="482" spans="1:13" s="25" customFormat="1" ht="15">
      <c r="A482" s="281"/>
      <c r="B482" s="281"/>
      <c r="C482" s="281"/>
      <c r="D482" s="277"/>
      <c r="E482" s="277"/>
      <c r="F482" s="277"/>
      <c r="G482" s="279"/>
      <c r="H482" s="280" t="str">
        <f>IF(G482="","",(IF(LEFT(G482,1)=LEFT(#REF!,1),((100-(HLOOKUP(VALUE(LEFT(G482,1)),Pxl!$C$3:$G$6,2,0)))/2+HLOOKUP(VALUE(LEFT(G482,1)),Pxl!$C$3:$G$6,2,0)),(((HLOOKUP(VALUE(LEFT(G482,1)),Pxl!$C$3:$G$6,2,0))+((HLOOKUP(VALUE(LEFT(G482,1)+1),Pxl!$C$3:$G$6,2,0))))/2)))/100*(IF(LEFT(#REF!,1)=LEFT(#REF!,1),(HLOOKUP(VALUE(LEFT(#REF!,1)),Pxl!$C$3:$G$6,4,0))*1.25,((HLOOKUP(VALUE(LEFT(#REF!,1)),Pxl!$C$3:$G$6,4,0))+(HLOOKUP(VALUE(LEFT(#REF!,1)+1),Pxl!$C$3:$G$6,4,0)))/2)))</f>
        <v/>
      </c>
      <c r="I482" s="281"/>
      <c r="J482" s="281"/>
      <c r="M482" s="276"/>
    </row>
    <row r="483" spans="1:13" s="25" customFormat="1" ht="15">
      <c r="A483" s="281"/>
      <c r="B483" s="281"/>
      <c r="C483" s="281"/>
      <c r="D483" s="277"/>
      <c r="E483" s="277"/>
      <c r="F483" s="277"/>
      <c r="G483" s="279"/>
      <c r="H483" s="280" t="str">
        <f>IF(G483="","",(IF(LEFT(G483,1)=LEFT(#REF!,1),((100-(HLOOKUP(VALUE(LEFT(G483,1)),Pxl!$C$3:$G$6,2,0)))/2+HLOOKUP(VALUE(LEFT(G483,1)),Pxl!$C$3:$G$6,2,0)),(((HLOOKUP(VALUE(LEFT(G483,1)),Pxl!$C$3:$G$6,2,0))+((HLOOKUP(VALUE(LEFT(G483,1)+1),Pxl!$C$3:$G$6,2,0))))/2)))/100*(IF(LEFT(#REF!,1)=LEFT(#REF!,1),(HLOOKUP(VALUE(LEFT(#REF!,1)),Pxl!$C$3:$G$6,4,0))*1.25,((HLOOKUP(VALUE(LEFT(#REF!,1)),Pxl!$C$3:$G$6,4,0))+(HLOOKUP(VALUE(LEFT(#REF!,1)+1),Pxl!$C$3:$G$6,4,0)))/2)))</f>
        <v/>
      </c>
      <c r="I483" s="281"/>
      <c r="J483" s="281"/>
      <c r="M483" s="276"/>
    </row>
    <row r="484" spans="1:13" s="25" customFormat="1" ht="15">
      <c r="A484" s="281"/>
      <c r="B484" s="281"/>
      <c r="C484" s="281"/>
      <c r="D484" s="277"/>
      <c r="E484" s="277"/>
      <c r="F484" s="277"/>
      <c r="G484" s="279"/>
      <c r="H484" s="280" t="str">
        <f>IF(G484="","",(IF(LEFT(G484,1)=LEFT(#REF!,1),((100-(HLOOKUP(VALUE(LEFT(G484,1)),Pxl!$C$3:$G$6,2,0)))/2+HLOOKUP(VALUE(LEFT(G484,1)),Pxl!$C$3:$G$6,2,0)),(((HLOOKUP(VALUE(LEFT(G484,1)),Pxl!$C$3:$G$6,2,0))+((HLOOKUP(VALUE(LEFT(G484,1)+1),Pxl!$C$3:$G$6,2,0))))/2)))/100*(IF(LEFT(#REF!,1)=LEFT(#REF!,1),(HLOOKUP(VALUE(LEFT(#REF!,1)),Pxl!$C$3:$G$6,4,0))*1.25,((HLOOKUP(VALUE(LEFT(#REF!,1)),Pxl!$C$3:$G$6,4,0))+(HLOOKUP(VALUE(LEFT(#REF!,1)+1),Pxl!$C$3:$G$6,4,0)))/2)))</f>
        <v/>
      </c>
      <c r="I484" s="281"/>
      <c r="J484" s="281"/>
      <c r="M484" s="276"/>
    </row>
    <row r="485" spans="1:13" s="25" customFormat="1" ht="15">
      <c r="A485" s="281"/>
      <c r="B485" s="281"/>
      <c r="C485" s="281"/>
      <c r="D485" s="277"/>
      <c r="E485" s="277"/>
      <c r="F485" s="277"/>
      <c r="G485" s="279"/>
      <c r="H485" s="280" t="str">
        <f>IF(G485="","",(IF(LEFT(G485,1)=LEFT(#REF!,1),((100-(HLOOKUP(VALUE(LEFT(G485,1)),Pxl!$C$3:$G$6,2,0)))/2+HLOOKUP(VALUE(LEFT(G485,1)),Pxl!$C$3:$G$6,2,0)),(((HLOOKUP(VALUE(LEFT(G485,1)),Pxl!$C$3:$G$6,2,0))+((HLOOKUP(VALUE(LEFT(G485,1)+1),Pxl!$C$3:$G$6,2,0))))/2)))/100*(IF(LEFT(#REF!,1)=LEFT(#REF!,1),(HLOOKUP(VALUE(LEFT(#REF!,1)),Pxl!$C$3:$G$6,4,0))*1.25,((HLOOKUP(VALUE(LEFT(#REF!,1)),Pxl!$C$3:$G$6,4,0))+(HLOOKUP(VALUE(LEFT(#REF!,1)+1),Pxl!$C$3:$G$6,4,0)))/2)))</f>
        <v/>
      </c>
      <c r="I485" s="281"/>
      <c r="J485" s="281"/>
      <c r="M485" s="276"/>
    </row>
    <row r="486" spans="1:13" s="25" customFormat="1" ht="15">
      <c r="A486" s="281"/>
      <c r="B486" s="281"/>
      <c r="C486" s="281"/>
      <c r="D486" s="277"/>
      <c r="E486" s="277"/>
      <c r="F486" s="277"/>
      <c r="G486" s="279"/>
      <c r="H486" s="280" t="str">
        <f>IF(G486="","",(IF(LEFT(G486,1)=LEFT(#REF!,1),((100-(HLOOKUP(VALUE(LEFT(G486,1)),Pxl!$C$3:$G$6,2,0)))/2+HLOOKUP(VALUE(LEFT(G486,1)),Pxl!$C$3:$G$6,2,0)),(((HLOOKUP(VALUE(LEFT(G486,1)),Pxl!$C$3:$G$6,2,0))+((HLOOKUP(VALUE(LEFT(G486,1)+1),Pxl!$C$3:$G$6,2,0))))/2)))/100*(IF(LEFT(#REF!,1)=LEFT(#REF!,1),(HLOOKUP(VALUE(LEFT(#REF!,1)),Pxl!$C$3:$G$6,4,0))*1.25,((HLOOKUP(VALUE(LEFT(#REF!,1)),Pxl!$C$3:$G$6,4,0))+(HLOOKUP(VALUE(LEFT(#REF!,1)+1),Pxl!$C$3:$G$6,4,0)))/2)))</f>
        <v/>
      </c>
      <c r="I486" s="281"/>
      <c r="J486" s="281"/>
      <c r="M486" s="276"/>
    </row>
    <row r="487" spans="1:13" s="25" customFormat="1" ht="15">
      <c r="A487" s="281"/>
      <c r="B487" s="281"/>
      <c r="C487" s="281"/>
      <c r="D487" s="277"/>
      <c r="E487" s="277"/>
      <c r="F487" s="277"/>
      <c r="G487" s="279"/>
      <c r="H487" s="280" t="str">
        <f>IF(G487="","",(IF(LEFT(G487,1)=LEFT(#REF!,1),((100-(HLOOKUP(VALUE(LEFT(G487,1)),Pxl!$C$3:$G$6,2,0)))/2+HLOOKUP(VALUE(LEFT(G487,1)),Pxl!$C$3:$G$6,2,0)),(((HLOOKUP(VALUE(LEFT(G487,1)),Pxl!$C$3:$G$6,2,0))+((HLOOKUP(VALUE(LEFT(G487,1)+1),Pxl!$C$3:$G$6,2,0))))/2)))/100*(IF(LEFT(#REF!,1)=LEFT(#REF!,1),(HLOOKUP(VALUE(LEFT(#REF!,1)),Pxl!$C$3:$G$6,4,0))*1.25,((HLOOKUP(VALUE(LEFT(#REF!,1)),Pxl!$C$3:$G$6,4,0))+(HLOOKUP(VALUE(LEFT(#REF!,1)+1),Pxl!$C$3:$G$6,4,0)))/2)))</f>
        <v/>
      </c>
      <c r="I487" s="281"/>
      <c r="J487" s="281"/>
      <c r="M487" s="276"/>
    </row>
    <row r="488" spans="1:13" s="25" customFormat="1" ht="15">
      <c r="A488" s="281"/>
      <c r="B488" s="281"/>
      <c r="C488" s="281"/>
      <c r="D488" s="277"/>
      <c r="E488" s="277"/>
      <c r="F488" s="277"/>
      <c r="G488" s="279"/>
      <c r="H488" s="280" t="str">
        <f>IF(G488="","",(IF(LEFT(G488,1)=LEFT(#REF!,1),((100-(HLOOKUP(VALUE(LEFT(G488,1)),Pxl!$C$3:$G$6,2,0)))/2+HLOOKUP(VALUE(LEFT(G488,1)),Pxl!$C$3:$G$6,2,0)),(((HLOOKUP(VALUE(LEFT(G488,1)),Pxl!$C$3:$G$6,2,0))+((HLOOKUP(VALUE(LEFT(G488,1)+1),Pxl!$C$3:$G$6,2,0))))/2)))/100*(IF(LEFT(#REF!,1)=LEFT(#REF!,1),(HLOOKUP(VALUE(LEFT(#REF!,1)),Pxl!$C$3:$G$6,4,0))*1.25,((HLOOKUP(VALUE(LEFT(#REF!,1)),Pxl!$C$3:$G$6,4,0))+(HLOOKUP(VALUE(LEFT(#REF!,1)+1),Pxl!$C$3:$G$6,4,0)))/2)))</f>
        <v/>
      </c>
      <c r="I488" s="281"/>
      <c r="J488" s="281"/>
      <c r="M488" s="276"/>
    </row>
    <row r="489" spans="1:13" s="25" customFormat="1" ht="15">
      <c r="A489" s="281"/>
      <c r="B489" s="281"/>
      <c r="C489" s="281"/>
      <c r="D489" s="277"/>
      <c r="E489" s="277"/>
      <c r="F489" s="277"/>
      <c r="G489" s="279"/>
      <c r="H489" s="280" t="str">
        <f>IF(G489="","",(IF(LEFT(G489,1)=LEFT(#REF!,1),((100-(HLOOKUP(VALUE(LEFT(G489,1)),Pxl!$C$3:$G$6,2,0)))/2+HLOOKUP(VALUE(LEFT(G489,1)),Pxl!$C$3:$G$6,2,0)),(((HLOOKUP(VALUE(LEFT(G489,1)),Pxl!$C$3:$G$6,2,0))+((HLOOKUP(VALUE(LEFT(G489,1)+1),Pxl!$C$3:$G$6,2,0))))/2)))/100*(IF(LEFT(#REF!,1)=LEFT(#REF!,1),(HLOOKUP(VALUE(LEFT(#REF!,1)),Pxl!$C$3:$G$6,4,0))*1.25,((HLOOKUP(VALUE(LEFT(#REF!,1)),Pxl!$C$3:$G$6,4,0))+(HLOOKUP(VALUE(LEFT(#REF!,1)+1),Pxl!$C$3:$G$6,4,0)))/2)))</f>
        <v/>
      </c>
      <c r="I489" s="281"/>
      <c r="J489" s="281"/>
      <c r="M489" s="276"/>
    </row>
    <row r="490" spans="1:13" s="25" customFormat="1" ht="15">
      <c r="A490" s="281"/>
      <c r="B490" s="281"/>
      <c r="C490" s="281"/>
      <c r="D490" s="277"/>
      <c r="E490" s="277"/>
      <c r="F490" s="277"/>
      <c r="G490" s="279"/>
      <c r="H490" s="280" t="str">
        <f>IF(G490="","",(IF(LEFT(G490,1)=LEFT(#REF!,1),((100-(HLOOKUP(VALUE(LEFT(G490,1)),Pxl!$C$3:$G$6,2,0)))/2+HLOOKUP(VALUE(LEFT(G490,1)),Pxl!$C$3:$G$6,2,0)),(((HLOOKUP(VALUE(LEFT(G490,1)),Pxl!$C$3:$G$6,2,0))+((HLOOKUP(VALUE(LEFT(G490,1)+1),Pxl!$C$3:$G$6,2,0))))/2)))/100*(IF(LEFT(#REF!,1)=LEFT(#REF!,1),(HLOOKUP(VALUE(LEFT(#REF!,1)),Pxl!$C$3:$G$6,4,0))*1.25,((HLOOKUP(VALUE(LEFT(#REF!,1)),Pxl!$C$3:$G$6,4,0))+(HLOOKUP(VALUE(LEFT(#REF!,1)+1),Pxl!$C$3:$G$6,4,0)))/2)))</f>
        <v/>
      </c>
      <c r="I490" s="281"/>
      <c r="J490" s="281"/>
      <c r="M490" s="276"/>
    </row>
    <row r="491" spans="1:13" s="25" customFormat="1" ht="15">
      <c r="A491" s="281"/>
      <c r="B491" s="281"/>
      <c r="C491" s="281"/>
      <c r="D491" s="277"/>
      <c r="E491" s="277"/>
      <c r="F491" s="277"/>
      <c r="G491" s="279"/>
      <c r="H491" s="280" t="str">
        <f>IF(G491="","",(IF(LEFT(G491,1)=LEFT(#REF!,1),((100-(HLOOKUP(VALUE(LEFT(G491,1)),Pxl!$C$3:$G$6,2,0)))/2+HLOOKUP(VALUE(LEFT(G491,1)),Pxl!$C$3:$G$6,2,0)),(((HLOOKUP(VALUE(LEFT(G491,1)),Pxl!$C$3:$G$6,2,0))+((HLOOKUP(VALUE(LEFT(G491,1)+1),Pxl!$C$3:$G$6,2,0))))/2)))/100*(IF(LEFT(#REF!,1)=LEFT(#REF!,1),(HLOOKUP(VALUE(LEFT(#REF!,1)),Pxl!$C$3:$G$6,4,0))*1.25,((HLOOKUP(VALUE(LEFT(#REF!,1)),Pxl!$C$3:$G$6,4,0))+(HLOOKUP(VALUE(LEFT(#REF!,1)+1),Pxl!$C$3:$G$6,4,0)))/2)))</f>
        <v/>
      </c>
      <c r="I491" s="281"/>
      <c r="J491" s="281"/>
      <c r="M491" s="276"/>
    </row>
    <row r="492" spans="1:13" s="25" customFormat="1" ht="15">
      <c r="A492" s="281"/>
      <c r="B492" s="281"/>
      <c r="C492" s="281"/>
      <c r="D492" s="277"/>
      <c r="E492" s="277"/>
      <c r="F492" s="277"/>
      <c r="G492" s="279"/>
      <c r="H492" s="280" t="str">
        <f>IF(G492="","",(IF(LEFT(G492,1)=LEFT(#REF!,1),((100-(HLOOKUP(VALUE(LEFT(G492,1)),Pxl!$C$3:$G$6,2,0)))/2+HLOOKUP(VALUE(LEFT(G492,1)),Pxl!$C$3:$G$6,2,0)),(((HLOOKUP(VALUE(LEFT(G492,1)),Pxl!$C$3:$G$6,2,0))+((HLOOKUP(VALUE(LEFT(G492,1)+1),Pxl!$C$3:$G$6,2,0))))/2)))/100*(IF(LEFT(#REF!,1)=LEFT(#REF!,1),(HLOOKUP(VALUE(LEFT(#REF!,1)),Pxl!$C$3:$G$6,4,0))*1.25,((HLOOKUP(VALUE(LEFT(#REF!,1)),Pxl!$C$3:$G$6,4,0))+(HLOOKUP(VALUE(LEFT(#REF!,1)+1),Pxl!$C$3:$G$6,4,0)))/2)))</f>
        <v/>
      </c>
      <c r="I492" s="281"/>
      <c r="J492" s="281"/>
      <c r="M492" s="276"/>
    </row>
    <row r="493" spans="1:13" s="25" customFormat="1" ht="15">
      <c r="A493" s="281"/>
      <c r="B493" s="281"/>
      <c r="C493" s="281"/>
      <c r="D493" s="277"/>
      <c r="E493" s="277"/>
      <c r="F493" s="277"/>
      <c r="G493" s="279"/>
      <c r="H493" s="280" t="str">
        <f>IF(G493="","",(IF(LEFT(G493,1)=LEFT(#REF!,1),((100-(HLOOKUP(VALUE(LEFT(G493,1)),Pxl!$C$3:$G$6,2,0)))/2+HLOOKUP(VALUE(LEFT(G493,1)),Pxl!$C$3:$G$6,2,0)),(((HLOOKUP(VALUE(LEFT(G493,1)),Pxl!$C$3:$G$6,2,0))+((HLOOKUP(VALUE(LEFT(G493,1)+1),Pxl!$C$3:$G$6,2,0))))/2)))/100*(IF(LEFT(#REF!,1)=LEFT(#REF!,1),(HLOOKUP(VALUE(LEFT(#REF!,1)),Pxl!$C$3:$G$6,4,0))*1.25,((HLOOKUP(VALUE(LEFT(#REF!,1)),Pxl!$C$3:$G$6,4,0))+(HLOOKUP(VALUE(LEFT(#REF!,1)+1),Pxl!$C$3:$G$6,4,0)))/2)))</f>
        <v/>
      </c>
      <c r="I493" s="281"/>
      <c r="J493" s="281"/>
      <c r="M493" s="276"/>
    </row>
    <row r="494" spans="1:13" s="25" customFormat="1" ht="15">
      <c r="A494" s="281"/>
      <c r="B494" s="281"/>
      <c r="C494" s="281"/>
      <c r="D494" s="277"/>
      <c r="E494" s="277"/>
      <c r="F494" s="277"/>
      <c r="G494" s="279"/>
      <c r="H494" s="280" t="str">
        <f>IF(G494="","",(IF(LEFT(G494,1)=LEFT(#REF!,1),((100-(HLOOKUP(VALUE(LEFT(G494,1)),Pxl!$C$3:$G$6,2,0)))/2+HLOOKUP(VALUE(LEFT(G494,1)),Pxl!$C$3:$G$6,2,0)),(((HLOOKUP(VALUE(LEFT(G494,1)),Pxl!$C$3:$G$6,2,0))+((HLOOKUP(VALUE(LEFT(G494,1)+1),Pxl!$C$3:$G$6,2,0))))/2)))/100*(IF(LEFT(#REF!,1)=LEFT(#REF!,1),(HLOOKUP(VALUE(LEFT(#REF!,1)),Pxl!$C$3:$G$6,4,0))*1.25,((HLOOKUP(VALUE(LEFT(#REF!,1)),Pxl!$C$3:$G$6,4,0))+(HLOOKUP(VALUE(LEFT(#REF!,1)+1),Pxl!$C$3:$G$6,4,0)))/2)))</f>
        <v/>
      </c>
      <c r="I494" s="281"/>
      <c r="J494" s="281"/>
      <c r="M494" s="276"/>
    </row>
    <row r="495" spans="1:13" s="25" customFormat="1" ht="15">
      <c r="A495" s="281"/>
      <c r="B495" s="281"/>
      <c r="C495" s="281"/>
      <c r="D495" s="277"/>
      <c r="E495" s="277"/>
      <c r="F495" s="277"/>
      <c r="G495" s="279"/>
      <c r="H495" s="280" t="str">
        <f>IF(G495="","",(IF(LEFT(G495,1)=LEFT(#REF!,1),((100-(HLOOKUP(VALUE(LEFT(G495,1)),Pxl!$C$3:$G$6,2,0)))/2+HLOOKUP(VALUE(LEFT(G495,1)),Pxl!$C$3:$G$6,2,0)),(((HLOOKUP(VALUE(LEFT(G495,1)),Pxl!$C$3:$G$6,2,0))+((HLOOKUP(VALUE(LEFT(G495,1)+1),Pxl!$C$3:$G$6,2,0))))/2)))/100*(IF(LEFT(#REF!,1)=LEFT(#REF!,1),(HLOOKUP(VALUE(LEFT(#REF!,1)),Pxl!$C$3:$G$6,4,0))*1.25,((HLOOKUP(VALUE(LEFT(#REF!,1)),Pxl!$C$3:$G$6,4,0))+(HLOOKUP(VALUE(LEFT(#REF!,1)+1),Pxl!$C$3:$G$6,4,0)))/2)))</f>
        <v/>
      </c>
      <c r="I495" s="281"/>
      <c r="J495" s="281"/>
      <c r="M495" s="276"/>
    </row>
    <row r="496" spans="1:13" s="25" customFormat="1" ht="15">
      <c r="A496" s="281"/>
      <c r="B496" s="281"/>
      <c r="C496" s="281"/>
      <c r="D496" s="277"/>
      <c r="E496" s="277"/>
      <c r="F496" s="277"/>
      <c r="G496" s="279"/>
      <c r="H496" s="280" t="str">
        <f>IF(G496="","",(IF(LEFT(G496,1)=LEFT(#REF!,1),((100-(HLOOKUP(VALUE(LEFT(G496,1)),Pxl!$C$3:$G$6,2,0)))/2+HLOOKUP(VALUE(LEFT(G496,1)),Pxl!$C$3:$G$6,2,0)),(((HLOOKUP(VALUE(LEFT(G496,1)),Pxl!$C$3:$G$6,2,0))+((HLOOKUP(VALUE(LEFT(G496,1)+1),Pxl!$C$3:$G$6,2,0))))/2)))/100*(IF(LEFT(#REF!,1)=LEFT(#REF!,1),(HLOOKUP(VALUE(LEFT(#REF!,1)),Pxl!$C$3:$G$6,4,0))*1.25,((HLOOKUP(VALUE(LEFT(#REF!,1)),Pxl!$C$3:$G$6,4,0))+(HLOOKUP(VALUE(LEFT(#REF!,1)+1),Pxl!$C$3:$G$6,4,0)))/2)))</f>
        <v/>
      </c>
      <c r="I496" s="281"/>
      <c r="J496" s="281"/>
      <c r="M496" s="276"/>
    </row>
    <row r="497" spans="1:13" s="25" customFormat="1" ht="15">
      <c r="A497" s="281"/>
      <c r="B497" s="281"/>
      <c r="C497" s="281"/>
      <c r="D497" s="277"/>
      <c r="E497" s="277"/>
      <c r="F497" s="277"/>
      <c r="G497" s="279"/>
      <c r="H497" s="280" t="str">
        <f>IF(G497="","",(IF(LEFT(G497,1)=LEFT(#REF!,1),((100-(HLOOKUP(VALUE(LEFT(G497,1)),Pxl!$C$3:$G$6,2,0)))/2+HLOOKUP(VALUE(LEFT(G497,1)),Pxl!$C$3:$G$6,2,0)),(((HLOOKUP(VALUE(LEFT(G497,1)),Pxl!$C$3:$G$6,2,0))+((HLOOKUP(VALUE(LEFT(G497,1)+1),Pxl!$C$3:$G$6,2,0))))/2)))/100*(IF(LEFT(#REF!,1)=LEFT(#REF!,1),(HLOOKUP(VALUE(LEFT(#REF!,1)),Pxl!$C$3:$G$6,4,0))*1.25,((HLOOKUP(VALUE(LEFT(#REF!,1)),Pxl!$C$3:$G$6,4,0))+(HLOOKUP(VALUE(LEFT(#REF!,1)+1),Pxl!$C$3:$G$6,4,0)))/2)))</f>
        <v/>
      </c>
      <c r="I497" s="281"/>
      <c r="J497" s="281"/>
      <c r="M497" s="276"/>
    </row>
    <row r="498" spans="1:13" s="25" customFormat="1" ht="15">
      <c r="A498" s="281"/>
      <c r="B498" s="281"/>
      <c r="C498" s="281"/>
      <c r="D498" s="277"/>
      <c r="E498" s="277"/>
      <c r="F498" s="277"/>
      <c r="G498" s="279"/>
      <c r="H498" s="280" t="str">
        <f>IF(G498="","",(IF(LEFT(G498,1)=LEFT(#REF!,1),((100-(HLOOKUP(VALUE(LEFT(G498,1)),Pxl!$C$3:$G$6,2,0)))/2+HLOOKUP(VALUE(LEFT(G498,1)),Pxl!$C$3:$G$6,2,0)),(((HLOOKUP(VALUE(LEFT(G498,1)),Pxl!$C$3:$G$6,2,0))+((HLOOKUP(VALUE(LEFT(G498,1)+1),Pxl!$C$3:$G$6,2,0))))/2)))/100*(IF(LEFT(#REF!,1)=LEFT(#REF!,1),(HLOOKUP(VALUE(LEFT(#REF!,1)),Pxl!$C$3:$G$6,4,0))*1.25,((HLOOKUP(VALUE(LEFT(#REF!,1)),Pxl!$C$3:$G$6,4,0))+(HLOOKUP(VALUE(LEFT(#REF!,1)+1),Pxl!$C$3:$G$6,4,0)))/2)))</f>
        <v/>
      </c>
      <c r="I498" s="281"/>
      <c r="J498" s="281"/>
      <c r="M498" s="276"/>
    </row>
    <row r="499" spans="1:13" s="25" customFormat="1" ht="15">
      <c r="A499" s="281"/>
      <c r="B499" s="281"/>
      <c r="C499" s="281"/>
      <c r="D499" s="277"/>
      <c r="E499" s="277"/>
      <c r="F499" s="277"/>
      <c r="G499" s="279"/>
      <c r="H499" s="280" t="str">
        <f>IF(G499="","",(IF(LEFT(G499,1)=LEFT(#REF!,1),((100-(HLOOKUP(VALUE(LEFT(G499,1)),Pxl!$C$3:$G$6,2,0)))/2+HLOOKUP(VALUE(LEFT(G499,1)),Pxl!$C$3:$G$6,2,0)),(((HLOOKUP(VALUE(LEFT(G499,1)),Pxl!$C$3:$G$6,2,0))+((HLOOKUP(VALUE(LEFT(G499,1)+1),Pxl!$C$3:$G$6,2,0))))/2)))/100*(IF(LEFT(#REF!,1)=LEFT(#REF!,1),(HLOOKUP(VALUE(LEFT(#REF!,1)),Pxl!$C$3:$G$6,4,0))*1.25,((HLOOKUP(VALUE(LEFT(#REF!,1)),Pxl!$C$3:$G$6,4,0))+(HLOOKUP(VALUE(LEFT(#REF!,1)+1),Pxl!$C$3:$G$6,4,0)))/2)))</f>
        <v/>
      </c>
      <c r="I499" s="281"/>
      <c r="J499" s="281"/>
      <c r="M499" s="276"/>
    </row>
    <row r="500" spans="1:13" s="25" customFormat="1" ht="15">
      <c r="A500" s="281"/>
      <c r="B500" s="281"/>
      <c r="C500" s="281"/>
      <c r="D500" s="277"/>
      <c r="E500" s="277"/>
      <c r="F500" s="277"/>
      <c r="G500" s="279"/>
      <c r="H500" s="280" t="str">
        <f>IF(G500="","",(IF(LEFT(G500,1)=LEFT(#REF!,1),((100-(HLOOKUP(VALUE(LEFT(G500,1)),Pxl!$C$3:$G$6,2,0)))/2+HLOOKUP(VALUE(LEFT(G500,1)),Pxl!$C$3:$G$6,2,0)),(((HLOOKUP(VALUE(LEFT(G500,1)),Pxl!$C$3:$G$6,2,0))+((HLOOKUP(VALUE(LEFT(G500,1)+1),Pxl!$C$3:$G$6,2,0))))/2)))/100*(IF(LEFT(#REF!,1)=LEFT(#REF!,1),(HLOOKUP(VALUE(LEFT(#REF!,1)),Pxl!$C$3:$G$6,4,0))*1.25,((HLOOKUP(VALUE(LEFT(#REF!,1)),Pxl!$C$3:$G$6,4,0))+(HLOOKUP(VALUE(LEFT(#REF!,1)+1),Pxl!$C$3:$G$6,4,0)))/2)))</f>
        <v/>
      </c>
      <c r="I500" s="281"/>
      <c r="J500" s="281"/>
      <c r="M500" s="276"/>
    </row>
    <row r="501" spans="1:13" s="25" customFormat="1" ht="15">
      <c r="A501" s="281"/>
      <c r="B501" s="281"/>
      <c r="C501" s="281"/>
      <c r="D501" s="277"/>
      <c r="E501" s="277"/>
      <c r="F501" s="277"/>
      <c r="G501" s="279"/>
      <c r="H501" s="280" t="str">
        <f>IF(G501="","",(IF(LEFT(G501,1)=LEFT(#REF!,1),((100-(HLOOKUP(VALUE(LEFT(G501,1)),Pxl!$C$3:$G$6,2,0)))/2+HLOOKUP(VALUE(LEFT(G501,1)),Pxl!$C$3:$G$6,2,0)),(((HLOOKUP(VALUE(LEFT(G501,1)),Pxl!$C$3:$G$6,2,0))+((HLOOKUP(VALUE(LEFT(G501,1)+1),Pxl!$C$3:$G$6,2,0))))/2)))/100*(IF(LEFT(#REF!,1)=LEFT(#REF!,1),(HLOOKUP(VALUE(LEFT(#REF!,1)),Pxl!$C$3:$G$6,4,0))*1.25,((HLOOKUP(VALUE(LEFT(#REF!,1)),Pxl!$C$3:$G$6,4,0))+(HLOOKUP(VALUE(LEFT(#REF!,1)+1),Pxl!$C$3:$G$6,4,0)))/2)))</f>
        <v/>
      </c>
      <c r="I501" s="281"/>
      <c r="J501" s="281"/>
      <c r="M501" s="276"/>
    </row>
    <row r="502" spans="1:13" s="25" customFormat="1" ht="15">
      <c r="A502" s="281"/>
      <c r="B502" s="281"/>
      <c r="C502" s="281"/>
      <c r="D502" s="277"/>
      <c r="E502" s="277"/>
      <c r="F502" s="277"/>
      <c r="G502" s="279"/>
      <c r="H502" s="280" t="str">
        <f>IF(G502="","",(IF(LEFT(G502,1)=LEFT(#REF!,1),((100-(HLOOKUP(VALUE(LEFT(G502,1)),Pxl!$C$3:$G$6,2,0)))/2+HLOOKUP(VALUE(LEFT(G502,1)),Pxl!$C$3:$G$6,2,0)),(((HLOOKUP(VALUE(LEFT(G502,1)),Pxl!$C$3:$G$6,2,0))+((HLOOKUP(VALUE(LEFT(G502,1)+1),Pxl!$C$3:$G$6,2,0))))/2)))/100*(IF(LEFT(#REF!,1)=LEFT(#REF!,1),(HLOOKUP(VALUE(LEFT(#REF!,1)),Pxl!$C$3:$G$6,4,0))*1.25,((HLOOKUP(VALUE(LEFT(#REF!,1)),Pxl!$C$3:$G$6,4,0))+(HLOOKUP(VALUE(LEFT(#REF!,1)+1),Pxl!$C$3:$G$6,4,0)))/2)))</f>
        <v/>
      </c>
      <c r="I502" s="281"/>
      <c r="J502" s="281"/>
      <c r="M502" s="276"/>
    </row>
    <row r="503" spans="1:13" s="25" customFormat="1" ht="15">
      <c r="A503" s="281"/>
      <c r="B503" s="281"/>
      <c r="C503" s="281"/>
      <c r="D503" s="277"/>
      <c r="E503" s="277"/>
      <c r="F503" s="277"/>
      <c r="G503" s="279"/>
      <c r="H503" s="280" t="str">
        <f>IF(G503="","",(IF(LEFT(G503,1)=LEFT(#REF!,1),((100-(HLOOKUP(VALUE(LEFT(G503,1)),Pxl!$C$3:$G$6,2,0)))/2+HLOOKUP(VALUE(LEFT(G503,1)),Pxl!$C$3:$G$6,2,0)),(((HLOOKUP(VALUE(LEFT(G503,1)),Pxl!$C$3:$G$6,2,0))+((HLOOKUP(VALUE(LEFT(G503,1)+1),Pxl!$C$3:$G$6,2,0))))/2)))/100*(IF(LEFT(#REF!,1)=LEFT(#REF!,1),(HLOOKUP(VALUE(LEFT(#REF!,1)),Pxl!$C$3:$G$6,4,0))*1.25,((HLOOKUP(VALUE(LEFT(#REF!,1)),Pxl!$C$3:$G$6,4,0))+(HLOOKUP(VALUE(LEFT(#REF!,1)+1),Pxl!$C$3:$G$6,4,0)))/2)))</f>
        <v/>
      </c>
      <c r="I503" s="281"/>
      <c r="J503" s="281"/>
      <c r="M503" s="276"/>
    </row>
    <row r="504" spans="1:13" s="25" customFormat="1" ht="15">
      <c r="A504" s="281"/>
      <c r="B504" s="281"/>
      <c r="C504" s="281"/>
      <c r="D504" s="277"/>
      <c r="E504" s="277"/>
      <c r="F504" s="277"/>
      <c r="G504" s="279"/>
      <c r="H504" s="280" t="str">
        <f>IF(G504="","",(IF(LEFT(G504,1)=LEFT(#REF!,1),((100-(HLOOKUP(VALUE(LEFT(G504,1)),Pxl!$C$3:$G$6,2,0)))/2+HLOOKUP(VALUE(LEFT(G504,1)),Pxl!$C$3:$G$6,2,0)),(((HLOOKUP(VALUE(LEFT(G504,1)),Pxl!$C$3:$G$6,2,0))+((HLOOKUP(VALUE(LEFT(G504,1)+1),Pxl!$C$3:$G$6,2,0))))/2)))/100*(IF(LEFT(#REF!,1)=LEFT(#REF!,1),(HLOOKUP(VALUE(LEFT(#REF!,1)),Pxl!$C$3:$G$6,4,0))*1.25,((HLOOKUP(VALUE(LEFT(#REF!,1)),Pxl!$C$3:$G$6,4,0))+(HLOOKUP(VALUE(LEFT(#REF!,1)+1),Pxl!$C$3:$G$6,4,0)))/2)))</f>
        <v/>
      </c>
      <c r="I504" s="281"/>
      <c r="J504" s="281"/>
      <c r="M504" s="276"/>
    </row>
    <row r="505" spans="1:13" s="25" customFormat="1" ht="15">
      <c r="A505" s="281"/>
      <c r="B505" s="281"/>
      <c r="C505" s="281"/>
      <c r="D505" s="277"/>
      <c r="E505" s="277"/>
      <c r="F505" s="277"/>
      <c r="G505" s="279"/>
      <c r="H505" s="280" t="str">
        <f>IF(G505="","",(IF(LEFT(G505,1)=LEFT(#REF!,1),((100-(HLOOKUP(VALUE(LEFT(G505,1)),Pxl!$C$3:$G$6,2,0)))/2+HLOOKUP(VALUE(LEFT(G505,1)),Pxl!$C$3:$G$6,2,0)),(((HLOOKUP(VALUE(LEFT(G505,1)),Pxl!$C$3:$G$6,2,0))+((HLOOKUP(VALUE(LEFT(G505,1)+1),Pxl!$C$3:$G$6,2,0))))/2)))/100*(IF(LEFT(#REF!,1)=LEFT(#REF!,1),(HLOOKUP(VALUE(LEFT(#REF!,1)),Pxl!$C$3:$G$6,4,0))*1.25,((HLOOKUP(VALUE(LEFT(#REF!,1)),Pxl!$C$3:$G$6,4,0))+(HLOOKUP(VALUE(LEFT(#REF!,1)+1),Pxl!$C$3:$G$6,4,0)))/2)))</f>
        <v/>
      </c>
      <c r="I505" s="281"/>
      <c r="J505" s="281"/>
      <c r="M505" s="276"/>
    </row>
    <row r="506" spans="1:13" s="25" customFormat="1" ht="15">
      <c r="A506" s="281"/>
      <c r="B506" s="281"/>
      <c r="C506" s="281"/>
      <c r="D506" s="277"/>
      <c r="E506" s="277"/>
      <c r="F506" s="277"/>
      <c r="G506" s="279"/>
      <c r="H506" s="280" t="str">
        <f>IF(G506="","",(IF(LEFT(G506,1)=LEFT(#REF!,1),((100-(HLOOKUP(VALUE(LEFT(G506,1)),Pxl!$C$3:$G$6,2,0)))/2+HLOOKUP(VALUE(LEFT(G506,1)),Pxl!$C$3:$G$6,2,0)),(((HLOOKUP(VALUE(LEFT(G506,1)),Pxl!$C$3:$G$6,2,0))+((HLOOKUP(VALUE(LEFT(G506,1)+1),Pxl!$C$3:$G$6,2,0))))/2)))/100*(IF(LEFT(#REF!,1)=LEFT(#REF!,1),(HLOOKUP(VALUE(LEFT(#REF!,1)),Pxl!$C$3:$G$6,4,0))*1.25,((HLOOKUP(VALUE(LEFT(#REF!,1)),Pxl!$C$3:$G$6,4,0))+(HLOOKUP(VALUE(LEFT(#REF!,1)+1),Pxl!$C$3:$G$6,4,0)))/2)))</f>
        <v/>
      </c>
      <c r="I506" s="281"/>
      <c r="J506" s="281"/>
      <c r="M506" s="276"/>
    </row>
    <row r="507" spans="1:13" s="25" customFormat="1" ht="15">
      <c r="A507" s="281"/>
      <c r="B507" s="281"/>
      <c r="C507" s="281"/>
      <c r="D507" s="277"/>
      <c r="E507" s="277"/>
      <c r="F507" s="277"/>
      <c r="G507" s="279"/>
      <c r="H507" s="280" t="str">
        <f>IF(G507="","",(IF(LEFT(G507,1)=LEFT(#REF!,1),((100-(HLOOKUP(VALUE(LEFT(G507,1)),Pxl!$C$3:$G$6,2,0)))/2+HLOOKUP(VALUE(LEFT(G507,1)),Pxl!$C$3:$G$6,2,0)),(((HLOOKUP(VALUE(LEFT(G507,1)),Pxl!$C$3:$G$6,2,0))+((HLOOKUP(VALUE(LEFT(G507,1)+1),Pxl!$C$3:$G$6,2,0))))/2)))/100*(IF(LEFT(#REF!,1)=LEFT(#REF!,1),(HLOOKUP(VALUE(LEFT(#REF!,1)),Pxl!$C$3:$G$6,4,0))*1.25,((HLOOKUP(VALUE(LEFT(#REF!,1)),Pxl!$C$3:$G$6,4,0))+(HLOOKUP(VALUE(LEFT(#REF!,1)+1),Pxl!$C$3:$G$6,4,0)))/2)))</f>
        <v/>
      </c>
      <c r="I507" s="281"/>
      <c r="J507" s="281"/>
      <c r="M507" s="276"/>
    </row>
    <row r="508" spans="1:13" s="25" customFormat="1" ht="15">
      <c r="A508" s="281"/>
      <c r="B508" s="281"/>
      <c r="C508" s="281"/>
      <c r="D508" s="277"/>
      <c r="E508" s="277"/>
      <c r="F508" s="277"/>
      <c r="G508" s="279"/>
      <c r="H508" s="280" t="str">
        <f>IF(G508="","",(IF(LEFT(G508,1)=LEFT(#REF!,1),((100-(HLOOKUP(VALUE(LEFT(G508,1)),Pxl!$C$3:$G$6,2,0)))/2+HLOOKUP(VALUE(LEFT(G508,1)),Pxl!$C$3:$G$6,2,0)),(((HLOOKUP(VALUE(LEFT(G508,1)),Pxl!$C$3:$G$6,2,0))+((HLOOKUP(VALUE(LEFT(G508,1)+1),Pxl!$C$3:$G$6,2,0))))/2)))/100*(IF(LEFT(#REF!,1)=LEFT(#REF!,1),(HLOOKUP(VALUE(LEFT(#REF!,1)),Pxl!$C$3:$G$6,4,0))*1.25,((HLOOKUP(VALUE(LEFT(#REF!,1)),Pxl!$C$3:$G$6,4,0))+(HLOOKUP(VALUE(LEFT(#REF!,1)+1),Pxl!$C$3:$G$6,4,0)))/2)))</f>
        <v/>
      </c>
      <c r="I508" s="281"/>
      <c r="J508" s="281"/>
      <c r="M508" s="276"/>
    </row>
    <row r="509" spans="1:13" s="25" customFormat="1" ht="15">
      <c r="A509" s="281"/>
      <c r="B509" s="281"/>
      <c r="C509" s="281"/>
      <c r="D509" s="277"/>
      <c r="E509" s="277"/>
      <c r="F509" s="277"/>
      <c r="G509" s="279"/>
      <c r="H509" s="280" t="str">
        <f>IF(G509="","",(IF(LEFT(G509,1)=LEFT(#REF!,1),((100-(HLOOKUP(VALUE(LEFT(G509,1)),Pxl!$C$3:$G$6,2,0)))/2+HLOOKUP(VALUE(LEFT(G509,1)),Pxl!$C$3:$G$6,2,0)),(((HLOOKUP(VALUE(LEFT(G509,1)),Pxl!$C$3:$G$6,2,0))+((HLOOKUP(VALUE(LEFT(G509,1)+1),Pxl!$C$3:$G$6,2,0))))/2)))/100*(IF(LEFT(#REF!,1)=LEFT(#REF!,1),(HLOOKUP(VALUE(LEFT(#REF!,1)),Pxl!$C$3:$G$6,4,0))*1.25,((HLOOKUP(VALUE(LEFT(#REF!,1)),Pxl!$C$3:$G$6,4,0))+(HLOOKUP(VALUE(LEFT(#REF!,1)+1),Pxl!$C$3:$G$6,4,0)))/2)))</f>
        <v/>
      </c>
      <c r="I509" s="281"/>
      <c r="J509" s="281"/>
      <c r="M509" s="276"/>
    </row>
    <row r="510" spans="1:13" s="25" customFormat="1" ht="15">
      <c r="A510" s="281"/>
      <c r="B510" s="281"/>
      <c r="C510" s="281"/>
      <c r="D510" s="277"/>
      <c r="E510" s="277"/>
      <c r="F510" s="277"/>
      <c r="G510" s="279"/>
      <c r="H510" s="280" t="str">
        <f>IF(G510="","",(IF(LEFT(G510,1)=LEFT(#REF!,1),((100-(HLOOKUP(VALUE(LEFT(G510,1)),Pxl!$C$3:$G$6,2,0)))/2+HLOOKUP(VALUE(LEFT(G510,1)),Pxl!$C$3:$G$6,2,0)),(((HLOOKUP(VALUE(LEFT(G510,1)),Pxl!$C$3:$G$6,2,0))+((HLOOKUP(VALUE(LEFT(G510,1)+1),Pxl!$C$3:$G$6,2,0))))/2)))/100*(IF(LEFT(#REF!,1)=LEFT(#REF!,1),(HLOOKUP(VALUE(LEFT(#REF!,1)),Pxl!$C$3:$G$6,4,0))*1.25,((HLOOKUP(VALUE(LEFT(#REF!,1)),Pxl!$C$3:$G$6,4,0))+(HLOOKUP(VALUE(LEFT(#REF!,1)+1),Pxl!$C$3:$G$6,4,0)))/2)))</f>
        <v/>
      </c>
      <c r="I510" s="281"/>
      <c r="J510" s="281"/>
      <c r="M510" s="276"/>
    </row>
    <row r="511" spans="1:13" s="25" customFormat="1" ht="15">
      <c r="A511" s="281"/>
      <c r="B511" s="281"/>
      <c r="C511" s="281"/>
      <c r="D511" s="277"/>
      <c r="E511" s="277"/>
      <c r="F511" s="277"/>
      <c r="G511" s="279"/>
      <c r="H511" s="280" t="str">
        <f>IF(G511="","",(IF(LEFT(G511,1)=LEFT(#REF!,1),((100-(HLOOKUP(VALUE(LEFT(G511,1)),Pxl!$C$3:$G$6,2,0)))/2+HLOOKUP(VALUE(LEFT(G511,1)),Pxl!$C$3:$G$6,2,0)),(((HLOOKUP(VALUE(LEFT(G511,1)),Pxl!$C$3:$G$6,2,0))+((HLOOKUP(VALUE(LEFT(G511,1)+1),Pxl!$C$3:$G$6,2,0))))/2)))/100*(IF(LEFT(#REF!,1)=LEFT(#REF!,1),(HLOOKUP(VALUE(LEFT(#REF!,1)),Pxl!$C$3:$G$6,4,0))*1.25,((HLOOKUP(VALUE(LEFT(#REF!,1)),Pxl!$C$3:$G$6,4,0))+(HLOOKUP(VALUE(LEFT(#REF!,1)+1),Pxl!$C$3:$G$6,4,0)))/2)))</f>
        <v/>
      </c>
      <c r="I511" s="281"/>
      <c r="J511" s="281"/>
      <c r="M511" s="276"/>
    </row>
    <row r="512" spans="1:13" s="25" customFormat="1" ht="15">
      <c r="A512" s="281"/>
      <c r="B512" s="281"/>
      <c r="C512" s="281"/>
      <c r="D512" s="277"/>
      <c r="E512" s="277"/>
      <c r="F512" s="277"/>
      <c r="G512" s="279"/>
      <c r="H512" s="280" t="str">
        <f>IF(G512="","",(IF(LEFT(G512,1)=LEFT(#REF!,1),((100-(HLOOKUP(VALUE(LEFT(G512,1)),Pxl!$C$3:$G$6,2,0)))/2+HLOOKUP(VALUE(LEFT(G512,1)),Pxl!$C$3:$G$6,2,0)),(((HLOOKUP(VALUE(LEFT(G512,1)),Pxl!$C$3:$G$6,2,0))+((HLOOKUP(VALUE(LEFT(G512,1)+1),Pxl!$C$3:$G$6,2,0))))/2)))/100*(IF(LEFT(#REF!,1)=LEFT(#REF!,1),(HLOOKUP(VALUE(LEFT(#REF!,1)),Pxl!$C$3:$G$6,4,0))*1.25,((HLOOKUP(VALUE(LEFT(#REF!,1)),Pxl!$C$3:$G$6,4,0))+(HLOOKUP(VALUE(LEFT(#REF!,1)+1),Pxl!$C$3:$G$6,4,0)))/2)))</f>
        <v/>
      </c>
      <c r="I512" s="281"/>
      <c r="J512" s="281"/>
      <c r="M512" s="276"/>
    </row>
    <row r="513" spans="1:13" s="25" customFormat="1" ht="15">
      <c r="A513" s="281"/>
      <c r="B513" s="281"/>
      <c r="C513" s="281"/>
      <c r="D513" s="277"/>
      <c r="E513" s="277"/>
      <c r="F513" s="277"/>
      <c r="G513" s="279"/>
      <c r="H513" s="280" t="str">
        <f>IF(G513="","",(IF(LEFT(G513,1)=LEFT(#REF!,1),((100-(HLOOKUP(VALUE(LEFT(G513,1)),Pxl!$C$3:$G$6,2,0)))/2+HLOOKUP(VALUE(LEFT(G513,1)),Pxl!$C$3:$G$6,2,0)),(((HLOOKUP(VALUE(LEFT(G513,1)),Pxl!$C$3:$G$6,2,0))+((HLOOKUP(VALUE(LEFT(G513,1)+1),Pxl!$C$3:$G$6,2,0))))/2)))/100*(IF(LEFT(#REF!,1)=LEFT(#REF!,1),(HLOOKUP(VALUE(LEFT(#REF!,1)),Pxl!$C$3:$G$6,4,0))*1.25,((HLOOKUP(VALUE(LEFT(#REF!,1)),Pxl!$C$3:$G$6,4,0))+(HLOOKUP(VALUE(LEFT(#REF!,1)+1),Pxl!$C$3:$G$6,4,0)))/2)))</f>
        <v/>
      </c>
      <c r="I513" s="281"/>
      <c r="J513" s="281"/>
      <c r="M513" s="276"/>
    </row>
    <row r="514" spans="1:13" s="25" customFormat="1" ht="15">
      <c r="A514" s="281"/>
      <c r="B514" s="281"/>
      <c r="C514" s="281"/>
      <c r="D514" s="277"/>
      <c r="E514" s="277"/>
      <c r="F514" s="277"/>
      <c r="G514" s="279"/>
      <c r="H514" s="280" t="str">
        <f>IF(G514="","",(IF(LEFT(G514,1)=LEFT(#REF!,1),((100-(HLOOKUP(VALUE(LEFT(G514,1)),Pxl!$C$3:$G$6,2,0)))/2+HLOOKUP(VALUE(LEFT(G514,1)),Pxl!$C$3:$G$6,2,0)),(((HLOOKUP(VALUE(LEFT(G514,1)),Pxl!$C$3:$G$6,2,0))+((HLOOKUP(VALUE(LEFT(G514,1)+1),Pxl!$C$3:$G$6,2,0))))/2)))/100*(IF(LEFT(#REF!,1)=LEFT(#REF!,1),(HLOOKUP(VALUE(LEFT(#REF!,1)),Pxl!$C$3:$G$6,4,0))*1.25,((HLOOKUP(VALUE(LEFT(#REF!,1)),Pxl!$C$3:$G$6,4,0))+(HLOOKUP(VALUE(LEFT(#REF!,1)+1),Pxl!$C$3:$G$6,4,0)))/2)))</f>
        <v/>
      </c>
      <c r="I514" s="281"/>
      <c r="J514" s="281"/>
      <c r="M514" s="276"/>
    </row>
    <row r="515" spans="1:13" s="25" customFormat="1" ht="15">
      <c r="A515" s="281"/>
      <c r="B515" s="281"/>
      <c r="C515" s="281"/>
      <c r="D515" s="277"/>
      <c r="E515" s="277"/>
      <c r="F515" s="277"/>
      <c r="G515" s="279"/>
      <c r="H515" s="280" t="str">
        <f>IF(G515="","",(IF(LEFT(G515,1)=LEFT(#REF!,1),((100-(HLOOKUP(VALUE(LEFT(G515,1)),Pxl!$C$3:$G$6,2,0)))/2+HLOOKUP(VALUE(LEFT(G515,1)),Pxl!$C$3:$G$6,2,0)),(((HLOOKUP(VALUE(LEFT(G515,1)),Pxl!$C$3:$G$6,2,0))+((HLOOKUP(VALUE(LEFT(G515,1)+1),Pxl!$C$3:$G$6,2,0))))/2)))/100*(IF(LEFT(#REF!,1)=LEFT(#REF!,1),(HLOOKUP(VALUE(LEFT(#REF!,1)),Pxl!$C$3:$G$6,4,0))*1.25,((HLOOKUP(VALUE(LEFT(#REF!,1)),Pxl!$C$3:$G$6,4,0))+(HLOOKUP(VALUE(LEFT(#REF!,1)+1),Pxl!$C$3:$G$6,4,0)))/2)))</f>
        <v/>
      </c>
      <c r="I515" s="281"/>
      <c r="J515" s="281"/>
      <c r="M515" s="276"/>
    </row>
    <row r="516" spans="1:13" s="25" customFormat="1" ht="15">
      <c r="A516" s="281"/>
      <c r="B516" s="281"/>
      <c r="C516" s="281"/>
      <c r="D516" s="277"/>
      <c r="E516" s="277"/>
      <c r="F516" s="277"/>
      <c r="G516" s="279"/>
      <c r="H516" s="280" t="str">
        <f>IF(G516="","",(IF(LEFT(G516,1)=LEFT(#REF!,1),((100-(HLOOKUP(VALUE(LEFT(G516,1)),Pxl!$C$3:$G$6,2,0)))/2+HLOOKUP(VALUE(LEFT(G516,1)),Pxl!$C$3:$G$6,2,0)),(((HLOOKUP(VALUE(LEFT(G516,1)),Pxl!$C$3:$G$6,2,0))+((HLOOKUP(VALUE(LEFT(G516,1)+1),Pxl!$C$3:$G$6,2,0))))/2)))/100*(IF(LEFT(#REF!,1)=LEFT(#REF!,1),(HLOOKUP(VALUE(LEFT(#REF!,1)),Pxl!$C$3:$G$6,4,0))*1.25,((HLOOKUP(VALUE(LEFT(#REF!,1)),Pxl!$C$3:$G$6,4,0))+(HLOOKUP(VALUE(LEFT(#REF!,1)+1),Pxl!$C$3:$G$6,4,0)))/2)))</f>
        <v/>
      </c>
      <c r="I516" s="281"/>
      <c r="J516" s="281"/>
      <c r="M516" s="276"/>
    </row>
    <row r="517" spans="1:13" s="25" customFormat="1" ht="15">
      <c r="A517" s="281"/>
      <c r="B517" s="281"/>
      <c r="C517" s="281"/>
      <c r="D517" s="277"/>
      <c r="E517" s="277"/>
      <c r="F517" s="277"/>
      <c r="G517" s="279"/>
      <c r="H517" s="280" t="str">
        <f>IF(G517="","",(IF(LEFT(G517,1)=LEFT(#REF!,1),((100-(HLOOKUP(VALUE(LEFT(G517,1)),Pxl!$C$3:$G$6,2,0)))/2+HLOOKUP(VALUE(LEFT(G517,1)),Pxl!$C$3:$G$6,2,0)),(((HLOOKUP(VALUE(LEFT(G517,1)),Pxl!$C$3:$G$6,2,0))+((HLOOKUP(VALUE(LEFT(G517,1)+1),Pxl!$C$3:$G$6,2,0))))/2)))/100*(IF(LEFT(#REF!,1)=LEFT(#REF!,1),(HLOOKUP(VALUE(LEFT(#REF!,1)),Pxl!$C$3:$G$6,4,0))*1.25,((HLOOKUP(VALUE(LEFT(#REF!,1)),Pxl!$C$3:$G$6,4,0))+(HLOOKUP(VALUE(LEFT(#REF!,1)+1),Pxl!$C$3:$G$6,4,0)))/2)))</f>
        <v/>
      </c>
      <c r="I517" s="281"/>
      <c r="J517" s="281"/>
      <c r="M517" s="276"/>
    </row>
    <row r="518" spans="1:13" s="25" customFormat="1" ht="15">
      <c r="A518" s="281"/>
      <c r="B518" s="281"/>
      <c r="C518" s="281"/>
      <c r="D518" s="277"/>
      <c r="E518" s="277"/>
      <c r="F518" s="277"/>
      <c r="G518" s="279"/>
      <c r="H518" s="280" t="str">
        <f>IF(G518="","",(IF(LEFT(G518,1)=LEFT(#REF!,1),((100-(HLOOKUP(VALUE(LEFT(G518,1)),Pxl!$C$3:$G$6,2,0)))/2+HLOOKUP(VALUE(LEFT(G518,1)),Pxl!$C$3:$G$6,2,0)),(((HLOOKUP(VALUE(LEFT(G518,1)),Pxl!$C$3:$G$6,2,0))+((HLOOKUP(VALUE(LEFT(G518,1)+1),Pxl!$C$3:$G$6,2,0))))/2)))/100*(IF(LEFT(#REF!,1)=LEFT(#REF!,1),(HLOOKUP(VALUE(LEFT(#REF!,1)),Pxl!$C$3:$G$6,4,0))*1.25,((HLOOKUP(VALUE(LEFT(#REF!,1)),Pxl!$C$3:$G$6,4,0))+(HLOOKUP(VALUE(LEFT(#REF!,1)+1),Pxl!$C$3:$G$6,4,0)))/2)))</f>
        <v/>
      </c>
      <c r="I518" s="281"/>
      <c r="J518" s="281"/>
      <c r="M518" s="276"/>
    </row>
    <row r="519" spans="1:13" s="25" customFormat="1" ht="15">
      <c r="A519" s="281"/>
      <c r="B519" s="281"/>
      <c r="C519" s="281"/>
      <c r="D519" s="277"/>
      <c r="E519" s="277"/>
      <c r="F519" s="277"/>
      <c r="G519" s="279"/>
      <c r="H519" s="280" t="str">
        <f>IF(G519="","",(IF(LEFT(G519,1)=LEFT(#REF!,1),((100-(HLOOKUP(VALUE(LEFT(G519,1)),Pxl!$C$3:$G$6,2,0)))/2+HLOOKUP(VALUE(LEFT(G519,1)),Pxl!$C$3:$G$6,2,0)),(((HLOOKUP(VALUE(LEFT(G519,1)),Pxl!$C$3:$G$6,2,0))+((HLOOKUP(VALUE(LEFT(G519,1)+1),Pxl!$C$3:$G$6,2,0))))/2)))/100*(IF(LEFT(#REF!,1)=LEFT(#REF!,1),(HLOOKUP(VALUE(LEFT(#REF!,1)),Pxl!$C$3:$G$6,4,0))*1.25,((HLOOKUP(VALUE(LEFT(#REF!,1)),Pxl!$C$3:$G$6,4,0))+(HLOOKUP(VALUE(LEFT(#REF!,1)+1),Pxl!$C$3:$G$6,4,0)))/2)))</f>
        <v/>
      </c>
      <c r="I519" s="281"/>
      <c r="J519" s="281"/>
      <c r="M519" s="276"/>
    </row>
    <row r="520" spans="1:13" s="25" customFormat="1" ht="15">
      <c r="A520" s="281"/>
      <c r="B520" s="281"/>
      <c r="C520" s="281"/>
      <c r="D520" s="277"/>
      <c r="E520" s="277"/>
      <c r="F520" s="277"/>
      <c r="G520" s="279"/>
      <c r="H520" s="280" t="str">
        <f>IF(G520="","",(IF(LEFT(G520,1)=LEFT(#REF!,1),((100-(HLOOKUP(VALUE(LEFT(G520,1)),Pxl!$C$3:$G$6,2,0)))/2+HLOOKUP(VALUE(LEFT(G520,1)),Pxl!$C$3:$G$6,2,0)),(((HLOOKUP(VALUE(LEFT(G520,1)),Pxl!$C$3:$G$6,2,0))+((HLOOKUP(VALUE(LEFT(G520,1)+1),Pxl!$C$3:$G$6,2,0))))/2)))/100*(IF(LEFT(#REF!,1)=LEFT(#REF!,1),(HLOOKUP(VALUE(LEFT(#REF!,1)),Pxl!$C$3:$G$6,4,0))*1.25,((HLOOKUP(VALUE(LEFT(#REF!,1)),Pxl!$C$3:$G$6,4,0))+(HLOOKUP(VALUE(LEFT(#REF!,1)+1),Pxl!$C$3:$G$6,4,0)))/2)))</f>
        <v/>
      </c>
      <c r="I520" s="281"/>
      <c r="J520" s="281"/>
      <c r="M520" s="276"/>
    </row>
    <row r="521" spans="1:13" s="25" customFormat="1" ht="15">
      <c r="A521" s="281"/>
      <c r="B521" s="281"/>
      <c r="C521" s="281"/>
      <c r="D521" s="277"/>
      <c r="E521" s="277"/>
      <c r="F521" s="277"/>
      <c r="G521" s="279"/>
      <c r="H521" s="280" t="str">
        <f>IF(G521="","",(IF(LEFT(G521,1)=LEFT(#REF!,1),((100-(HLOOKUP(VALUE(LEFT(G521,1)),Pxl!$C$3:$G$6,2,0)))/2+HLOOKUP(VALUE(LEFT(G521,1)),Pxl!$C$3:$G$6,2,0)),(((HLOOKUP(VALUE(LEFT(G521,1)),Pxl!$C$3:$G$6,2,0))+((HLOOKUP(VALUE(LEFT(G521,1)+1),Pxl!$C$3:$G$6,2,0))))/2)))/100*(IF(LEFT(#REF!,1)=LEFT(#REF!,1),(HLOOKUP(VALUE(LEFT(#REF!,1)),Pxl!$C$3:$G$6,4,0))*1.25,((HLOOKUP(VALUE(LEFT(#REF!,1)),Pxl!$C$3:$G$6,4,0))+(HLOOKUP(VALUE(LEFT(#REF!,1)+1),Pxl!$C$3:$G$6,4,0)))/2)))</f>
        <v/>
      </c>
      <c r="I521" s="281"/>
      <c r="J521" s="281"/>
      <c r="M521" s="276"/>
    </row>
    <row r="522" spans="1:13" s="25" customFormat="1" ht="15">
      <c r="A522" s="281"/>
      <c r="B522" s="281"/>
      <c r="C522" s="281"/>
      <c r="D522" s="277"/>
      <c r="E522" s="277"/>
      <c r="F522" s="277"/>
      <c r="G522" s="279"/>
      <c r="H522" s="280" t="str">
        <f>IF(G522="","",(IF(LEFT(G522,1)=LEFT(#REF!,1),((100-(HLOOKUP(VALUE(LEFT(G522,1)),Pxl!$C$3:$G$6,2,0)))/2+HLOOKUP(VALUE(LEFT(G522,1)),Pxl!$C$3:$G$6,2,0)),(((HLOOKUP(VALUE(LEFT(G522,1)),Pxl!$C$3:$G$6,2,0))+((HLOOKUP(VALUE(LEFT(G522,1)+1),Pxl!$C$3:$G$6,2,0))))/2)))/100*(IF(LEFT(#REF!,1)=LEFT(#REF!,1),(HLOOKUP(VALUE(LEFT(#REF!,1)),Pxl!$C$3:$G$6,4,0))*1.25,((HLOOKUP(VALUE(LEFT(#REF!,1)),Pxl!$C$3:$G$6,4,0))+(HLOOKUP(VALUE(LEFT(#REF!,1)+1),Pxl!$C$3:$G$6,4,0)))/2)))</f>
        <v/>
      </c>
      <c r="I522" s="281"/>
      <c r="J522" s="281"/>
      <c r="M522" s="276"/>
    </row>
    <row r="523" spans="1:13" s="25" customFormat="1" ht="15">
      <c r="A523" s="281"/>
      <c r="B523" s="281"/>
      <c r="C523" s="281"/>
      <c r="D523" s="277"/>
      <c r="E523" s="277"/>
      <c r="F523" s="277"/>
      <c r="G523" s="279"/>
      <c r="H523" s="280" t="str">
        <f>IF(G523="","",(IF(LEFT(G523,1)=LEFT(#REF!,1),((100-(HLOOKUP(VALUE(LEFT(G523,1)),Pxl!$C$3:$G$6,2,0)))/2+HLOOKUP(VALUE(LEFT(G523,1)),Pxl!$C$3:$G$6,2,0)),(((HLOOKUP(VALUE(LEFT(G523,1)),Pxl!$C$3:$G$6,2,0))+((HLOOKUP(VALUE(LEFT(G523,1)+1),Pxl!$C$3:$G$6,2,0))))/2)))/100*(IF(LEFT(#REF!,1)=LEFT(#REF!,1),(HLOOKUP(VALUE(LEFT(#REF!,1)),Pxl!$C$3:$G$6,4,0))*1.25,((HLOOKUP(VALUE(LEFT(#REF!,1)),Pxl!$C$3:$G$6,4,0))+(HLOOKUP(VALUE(LEFT(#REF!,1)+1),Pxl!$C$3:$G$6,4,0)))/2)))</f>
        <v/>
      </c>
      <c r="I523" s="281"/>
      <c r="J523" s="281"/>
      <c r="M523" s="276"/>
    </row>
    <row r="524" spans="1:13" s="25" customFormat="1" ht="15">
      <c r="A524" s="281"/>
      <c r="B524" s="281"/>
      <c r="C524" s="281"/>
      <c r="D524" s="277"/>
      <c r="E524" s="277"/>
      <c r="F524" s="277"/>
      <c r="G524" s="279"/>
      <c r="H524" s="280" t="str">
        <f>IF(G524="","",(IF(LEFT(G524,1)=LEFT(#REF!,1),((100-(HLOOKUP(VALUE(LEFT(G524,1)),Pxl!$C$3:$G$6,2,0)))/2+HLOOKUP(VALUE(LEFT(G524,1)),Pxl!$C$3:$G$6,2,0)),(((HLOOKUP(VALUE(LEFT(G524,1)),Pxl!$C$3:$G$6,2,0))+((HLOOKUP(VALUE(LEFT(G524,1)+1),Pxl!$C$3:$G$6,2,0))))/2)))/100*(IF(LEFT(#REF!,1)=LEFT(#REF!,1),(HLOOKUP(VALUE(LEFT(#REF!,1)),Pxl!$C$3:$G$6,4,0))*1.25,((HLOOKUP(VALUE(LEFT(#REF!,1)),Pxl!$C$3:$G$6,4,0))+(HLOOKUP(VALUE(LEFT(#REF!,1)+1),Pxl!$C$3:$G$6,4,0)))/2)))</f>
        <v/>
      </c>
      <c r="I524" s="281"/>
      <c r="J524" s="281"/>
      <c r="M524" s="276"/>
    </row>
    <row r="525" spans="1:13" s="25" customFormat="1" ht="15">
      <c r="A525" s="281"/>
      <c r="B525" s="281"/>
      <c r="C525" s="281"/>
      <c r="D525" s="277"/>
      <c r="E525" s="277"/>
      <c r="F525" s="277"/>
      <c r="G525" s="279"/>
      <c r="H525" s="280" t="str">
        <f>IF(G525="","",(IF(LEFT(G525,1)=LEFT(#REF!,1),((100-(HLOOKUP(VALUE(LEFT(G525,1)),Pxl!$C$3:$G$6,2,0)))/2+HLOOKUP(VALUE(LEFT(G525,1)),Pxl!$C$3:$G$6,2,0)),(((HLOOKUP(VALUE(LEFT(G525,1)),Pxl!$C$3:$G$6,2,0))+((HLOOKUP(VALUE(LEFT(G525,1)+1),Pxl!$C$3:$G$6,2,0))))/2)))/100*(IF(LEFT(#REF!,1)=LEFT(#REF!,1),(HLOOKUP(VALUE(LEFT(#REF!,1)),Pxl!$C$3:$G$6,4,0))*1.25,((HLOOKUP(VALUE(LEFT(#REF!,1)),Pxl!$C$3:$G$6,4,0))+(HLOOKUP(VALUE(LEFT(#REF!,1)+1),Pxl!$C$3:$G$6,4,0)))/2)))</f>
        <v/>
      </c>
      <c r="I525" s="281"/>
      <c r="J525" s="281"/>
      <c r="M525" s="276"/>
    </row>
    <row r="526" spans="1:13" s="25" customFormat="1" ht="15">
      <c r="A526" s="281"/>
      <c r="B526" s="281"/>
      <c r="C526" s="281"/>
      <c r="D526" s="277"/>
      <c r="E526" s="277"/>
      <c r="F526" s="277"/>
      <c r="G526" s="279"/>
      <c r="H526" s="280" t="str">
        <f>IF(G526="","",(IF(LEFT(G526,1)=LEFT(#REF!,1),((100-(HLOOKUP(VALUE(LEFT(G526,1)),Pxl!$C$3:$G$6,2,0)))/2+HLOOKUP(VALUE(LEFT(G526,1)),Pxl!$C$3:$G$6,2,0)),(((HLOOKUP(VALUE(LEFT(G526,1)),Pxl!$C$3:$G$6,2,0))+((HLOOKUP(VALUE(LEFT(G526,1)+1),Pxl!$C$3:$G$6,2,0))))/2)))/100*(IF(LEFT(#REF!,1)=LEFT(#REF!,1),(HLOOKUP(VALUE(LEFT(#REF!,1)),Pxl!$C$3:$G$6,4,0))*1.25,((HLOOKUP(VALUE(LEFT(#REF!,1)),Pxl!$C$3:$G$6,4,0))+(HLOOKUP(VALUE(LEFT(#REF!,1)+1),Pxl!$C$3:$G$6,4,0)))/2)))</f>
        <v/>
      </c>
      <c r="I526" s="281"/>
      <c r="J526" s="281"/>
      <c r="M526" s="276"/>
    </row>
    <row r="527" spans="1:13" s="25" customFormat="1" ht="15">
      <c r="A527" s="281"/>
      <c r="B527" s="281"/>
      <c r="C527" s="281"/>
      <c r="D527" s="277"/>
      <c r="E527" s="277"/>
      <c r="F527" s="277"/>
      <c r="G527" s="279"/>
      <c r="H527" s="280" t="str">
        <f>IF(G527="","",(IF(LEFT(G527,1)=LEFT(#REF!,1),((100-(HLOOKUP(VALUE(LEFT(G527,1)),Pxl!$C$3:$G$6,2,0)))/2+HLOOKUP(VALUE(LEFT(G527,1)),Pxl!$C$3:$G$6,2,0)),(((HLOOKUP(VALUE(LEFT(G527,1)),Pxl!$C$3:$G$6,2,0))+((HLOOKUP(VALUE(LEFT(G527,1)+1),Pxl!$C$3:$G$6,2,0))))/2)))/100*(IF(LEFT(#REF!,1)=LEFT(#REF!,1),(HLOOKUP(VALUE(LEFT(#REF!,1)),Pxl!$C$3:$G$6,4,0))*1.25,((HLOOKUP(VALUE(LEFT(#REF!,1)),Pxl!$C$3:$G$6,4,0))+(HLOOKUP(VALUE(LEFT(#REF!,1)+1),Pxl!$C$3:$G$6,4,0)))/2)))</f>
        <v/>
      </c>
      <c r="I527" s="281"/>
      <c r="J527" s="281"/>
      <c r="M527" s="276"/>
    </row>
    <row r="528" spans="1:13" s="25" customFormat="1" ht="15">
      <c r="A528" s="281"/>
      <c r="B528" s="281"/>
      <c r="C528" s="281"/>
      <c r="D528" s="277"/>
      <c r="E528" s="277"/>
      <c r="F528" s="277"/>
      <c r="G528" s="279"/>
      <c r="H528" s="280" t="str">
        <f>IF(G528="","",(IF(LEFT(G528,1)=LEFT(#REF!,1),((100-(HLOOKUP(VALUE(LEFT(G528,1)),Pxl!$C$3:$G$6,2,0)))/2+HLOOKUP(VALUE(LEFT(G528,1)),Pxl!$C$3:$G$6,2,0)),(((HLOOKUP(VALUE(LEFT(G528,1)),Pxl!$C$3:$G$6,2,0))+((HLOOKUP(VALUE(LEFT(G528,1)+1),Pxl!$C$3:$G$6,2,0))))/2)))/100*(IF(LEFT(#REF!,1)=LEFT(#REF!,1),(HLOOKUP(VALUE(LEFT(#REF!,1)),Pxl!$C$3:$G$6,4,0))*1.25,((HLOOKUP(VALUE(LEFT(#REF!,1)),Pxl!$C$3:$G$6,4,0))+(HLOOKUP(VALUE(LEFT(#REF!,1)+1),Pxl!$C$3:$G$6,4,0)))/2)))</f>
        <v/>
      </c>
      <c r="I528" s="281"/>
      <c r="J528" s="281"/>
      <c r="M528" s="276"/>
    </row>
    <row r="529" spans="1:13" s="25" customFormat="1" ht="15">
      <c r="A529" s="281"/>
      <c r="B529" s="281"/>
      <c r="C529" s="281"/>
      <c r="D529" s="277"/>
      <c r="E529" s="277"/>
      <c r="F529" s="277"/>
      <c r="G529" s="279"/>
      <c r="H529" s="280" t="str">
        <f>IF(G529="","",(IF(LEFT(G529,1)=LEFT(#REF!,1),((100-(HLOOKUP(VALUE(LEFT(G529,1)),Pxl!$C$3:$G$6,2,0)))/2+HLOOKUP(VALUE(LEFT(G529,1)),Pxl!$C$3:$G$6,2,0)),(((HLOOKUP(VALUE(LEFT(G529,1)),Pxl!$C$3:$G$6,2,0))+((HLOOKUP(VALUE(LEFT(G529,1)+1),Pxl!$C$3:$G$6,2,0))))/2)))/100*(IF(LEFT(#REF!,1)=LEFT(#REF!,1),(HLOOKUP(VALUE(LEFT(#REF!,1)),Pxl!$C$3:$G$6,4,0))*1.25,((HLOOKUP(VALUE(LEFT(#REF!,1)),Pxl!$C$3:$G$6,4,0))+(HLOOKUP(VALUE(LEFT(#REF!,1)+1),Pxl!$C$3:$G$6,4,0)))/2)))</f>
        <v/>
      </c>
      <c r="I529" s="281"/>
      <c r="J529" s="281"/>
      <c r="M529" s="276"/>
    </row>
    <row r="530" spans="1:13" s="25" customFormat="1" ht="15">
      <c r="A530" s="281"/>
      <c r="B530" s="281"/>
      <c r="C530" s="281"/>
      <c r="D530" s="277"/>
      <c r="E530" s="277"/>
      <c r="F530" s="277"/>
      <c r="G530" s="279"/>
      <c r="H530" s="280" t="str">
        <f>IF(G530="","",(IF(LEFT(G530,1)=LEFT(#REF!,1),((100-(HLOOKUP(VALUE(LEFT(G530,1)),Pxl!$C$3:$G$6,2,0)))/2+HLOOKUP(VALUE(LEFT(G530,1)),Pxl!$C$3:$G$6,2,0)),(((HLOOKUP(VALUE(LEFT(G530,1)),Pxl!$C$3:$G$6,2,0))+((HLOOKUP(VALUE(LEFT(G530,1)+1),Pxl!$C$3:$G$6,2,0))))/2)))/100*(IF(LEFT(#REF!,1)=LEFT(#REF!,1),(HLOOKUP(VALUE(LEFT(#REF!,1)),Pxl!$C$3:$G$6,4,0))*1.25,((HLOOKUP(VALUE(LEFT(#REF!,1)),Pxl!$C$3:$G$6,4,0))+(HLOOKUP(VALUE(LEFT(#REF!,1)+1),Pxl!$C$3:$G$6,4,0)))/2)))</f>
        <v/>
      </c>
      <c r="I530" s="281"/>
      <c r="J530" s="281"/>
      <c r="M530" s="276"/>
    </row>
    <row r="531" spans="1:13" s="25" customFormat="1" ht="15">
      <c r="A531" s="281"/>
      <c r="B531" s="281"/>
      <c r="C531" s="281"/>
      <c r="D531" s="277"/>
      <c r="E531" s="277"/>
      <c r="F531" s="277"/>
      <c r="G531" s="279"/>
      <c r="H531" s="280" t="str">
        <f>IF(G531="","",(IF(LEFT(G531,1)=LEFT(#REF!,1),((100-(HLOOKUP(VALUE(LEFT(G531,1)),Pxl!$C$3:$G$6,2,0)))/2+HLOOKUP(VALUE(LEFT(G531,1)),Pxl!$C$3:$G$6,2,0)),(((HLOOKUP(VALUE(LEFT(G531,1)),Pxl!$C$3:$G$6,2,0))+((HLOOKUP(VALUE(LEFT(G531,1)+1),Pxl!$C$3:$G$6,2,0))))/2)))/100*(IF(LEFT(#REF!,1)=LEFT(#REF!,1),(HLOOKUP(VALUE(LEFT(#REF!,1)),Pxl!$C$3:$G$6,4,0))*1.25,((HLOOKUP(VALUE(LEFT(#REF!,1)),Pxl!$C$3:$G$6,4,0))+(HLOOKUP(VALUE(LEFT(#REF!,1)+1),Pxl!$C$3:$G$6,4,0)))/2)))</f>
        <v/>
      </c>
      <c r="I531" s="281"/>
      <c r="J531" s="281"/>
      <c r="M531" s="276"/>
    </row>
    <row r="532" spans="1:13" s="25" customFormat="1" ht="15">
      <c r="A532" s="281"/>
      <c r="B532" s="281"/>
      <c r="C532" s="281"/>
      <c r="D532" s="277"/>
      <c r="E532" s="277"/>
      <c r="F532" s="277"/>
      <c r="G532" s="279"/>
      <c r="H532" s="280" t="str">
        <f>IF(G532="","",(IF(LEFT(G532,1)=LEFT(#REF!,1),((100-(HLOOKUP(VALUE(LEFT(G532,1)),Pxl!$C$3:$G$6,2,0)))/2+HLOOKUP(VALUE(LEFT(G532,1)),Pxl!$C$3:$G$6,2,0)),(((HLOOKUP(VALUE(LEFT(G532,1)),Pxl!$C$3:$G$6,2,0))+((HLOOKUP(VALUE(LEFT(G532,1)+1),Pxl!$C$3:$G$6,2,0))))/2)))/100*(IF(LEFT(#REF!,1)=LEFT(#REF!,1),(HLOOKUP(VALUE(LEFT(#REF!,1)),Pxl!$C$3:$G$6,4,0))*1.25,((HLOOKUP(VALUE(LEFT(#REF!,1)),Pxl!$C$3:$G$6,4,0))+(HLOOKUP(VALUE(LEFT(#REF!,1)+1),Pxl!$C$3:$G$6,4,0)))/2)))</f>
        <v/>
      </c>
      <c r="I532" s="281"/>
      <c r="J532" s="281"/>
      <c r="M532" s="276"/>
    </row>
    <row r="533" spans="1:13" s="25" customFormat="1" ht="15">
      <c r="A533" s="281"/>
      <c r="B533" s="281"/>
      <c r="C533" s="281"/>
      <c r="D533" s="277"/>
      <c r="E533" s="277"/>
      <c r="F533" s="277"/>
      <c r="G533" s="279"/>
      <c r="H533" s="280" t="str">
        <f>IF(G533="","",(IF(LEFT(G533,1)=LEFT(#REF!,1),((100-(HLOOKUP(VALUE(LEFT(G533,1)),Pxl!$C$3:$G$6,2,0)))/2+HLOOKUP(VALUE(LEFT(G533,1)),Pxl!$C$3:$G$6,2,0)),(((HLOOKUP(VALUE(LEFT(G533,1)),Pxl!$C$3:$G$6,2,0))+((HLOOKUP(VALUE(LEFT(G533,1)+1),Pxl!$C$3:$G$6,2,0))))/2)))/100*(IF(LEFT(#REF!,1)=LEFT(#REF!,1),(HLOOKUP(VALUE(LEFT(#REF!,1)),Pxl!$C$3:$G$6,4,0))*1.25,((HLOOKUP(VALUE(LEFT(#REF!,1)),Pxl!$C$3:$G$6,4,0))+(HLOOKUP(VALUE(LEFT(#REF!,1)+1),Pxl!$C$3:$G$6,4,0)))/2)))</f>
        <v/>
      </c>
      <c r="I533" s="281"/>
      <c r="J533" s="281"/>
      <c r="M533" s="276"/>
    </row>
    <row r="534" spans="1:13" s="25" customFormat="1" ht="15">
      <c r="A534" s="281"/>
      <c r="B534" s="281"/>
      <c r="C534" s="281"/>
      <c r="D534" s="277"/>
      <c r="E534" s="277"/>
      <c r="F534" s="277"/>
      <c r="G534" s="279"/>
      <c r="H534" s="280" t="str">
        <f>IF(G534="","",(IF(LEFT(G534,1)=LEFT(#REF!,1),((100-(HLOOKUP(VALUE(LEFT(G534,1)),Pxl!$C$3:$G$6,2,0)))/2+HLOOKUP(VALUE(LEFT(G534,1)),Pxl!$C$3:$G$6,2,0)),(((HLOOKUP(VALUE(LEFT(G534,1)),Pxl!$C$3:$G$6,2,0))+((HLOOKUP(VALUE(LEFT(G534,1)+1),Pxl!$C$3:$G$6,2,0))))/2)))/100*(IF(LEFT(#REF!,1)=LEFT(#REF!,1),(HLOOKUP(VALUE(LEFT(#REF!,1)),Pxl!$C$3:$G$6,4,0))*1.25,((HLOOKUP(VALUE(LEFT(#REF!,1)),Pxl!$C$3:$G$6,4,0))+(HLOOKUP(VALUE(LEFT(#REF!,1)+1),Pxl!$C$3:$G$6,4,0)))/2)))</f>
        <v/>
      </c>
      <c r="I534" s="281"/>
      <c r="J534" s="281"/>
      <c r="M534" s="276"/>
    </row>
    <row r="535" spans="1:13" s="25" customFormat="1" ht="15">
      <c r="A535" s="281"/>
      <c r="B535" s="281"/>
      <c r="C535" s="281"/>
      <c r="D535" s="277"/>
      <c r="E535" s="277"/>
      <c r="F535" s="277"/>
      <c r="G535" s="279"/>
      <c r="H535" s="280" t="str">
        <f>IF(G535="","",(IF(LEFT(G535,1)=LEFT(#REF!,1),((100-(HLOOKUP(VALUE(LEFT(G535,1)),Pxl!$C$3:$G$6,2,0)))/2+HLOOKUP(VALUE(LEFT(G535,1)),Pxl!$C$3:$G$6,2,0)),(((HLOOKUP(VALUE(LEFT(G535,1)),Pxl!$C$3:$G$6,2,0))+((HLOOKUP(VALUE(LEFT(G535,1)+1),Pxl!$C$3:$G$6,2,0))))/2)))/100*(IF(LEFT(#REF!,1)=LEFT(#REF!,1),(HLOOKUP(VALUE(LEFT(#REF!,1)),Pxl!$C$3:$G$6,4,0))*1.25,((HLOOKUP(VALUE(LEFT(#REF!,1)),Pxl!$C$3:$G$6,4,0))+(HLOOKUP(VALUE(LEFT(#REF!,1)+1),Pxl!$C$3:$G$6,4,0)))/2)))</f>
        <v/>
      </c>
      <c r="I535" s="281"/>
      <c r="J535" s="281"/>
      <c r="M535" s="276"/>
    </row>
    <row r="536" spans="1:13" s="25" customFormat="1" ht="15">
      <c r="A536" s="281"/>
      <c r="B536" s="281"/>
      <c r="C536" s="281"/>
      <c r="D536" s="277"/>
      <c r="E536" s="277"/>
      <c r="F536" s="277"/>
      <c r="G536" s="279"/>
      <c r="H536" s="280" t="str">
        <f>IF(G536="","",(IF(LEFT(G536,1)=LEFT(#REF!,1),((100-(HLOOKUP(VALUE(LEFT(G536,1)),Pxl!$C$3:$G$6,2,0)))/2+HLOOKUP(VALUE(LEFT(G536,1)),Pxl!$C$3:$G$6,2,0)),(((HLOOKUP(VALUE(LEFT(G536,1)),Pxl!$C$3:$G$6,2,0))+((HLOOKUP(VALUE(LEFT(G536,1)+1),Pxl!$C$3:$G$6,2,0))))/2)))/100*(IF(LEFT(#REF!,1)=LEFT(#REF!,1),(HLOOKUP(VALUE(LEFT(#REF!,1)),Pxl!$C$3:$G$6,4,0))*1.25,((HLOOKUP(VALUE(LEFT(#REF!,1)),Pxl!$C$3:$G$6,4,0))+(HLOOKUP(VALUE(LEFT(#REF!,1)+1),Pxl!$C$3:$G$6,4,0)))/2)))</f>
        <v/>
      </c>
      <c r="I536" s="281"/>
      <c r="J536" s="281"/>
      <c r="M536" s="276"/>
    </row>
    <row r="537" spans="1:13" s="25" customFormat="1" ht="15">
      <c r="A537" s="281"/>
      <c r="B537" s="281"/>
      <c r="C537" s="281"/>
      <c r="D537" s="277"/>
      <c r="E537" s="277"/>
      <c r="F537" s="277"/>
      <c r="G537" s="279"/>
      <c r="H537" s="280" t="str">
        <f>IF(G537="","",(IF(LEFT(G537,1)=LEFT(#REF!,1),((100-(HLOOKUP(VALUE(LEFT(G537,1)),Pxl!$C$3:$G$6,2,0)))/2+HLOOKUP(VALUE(LEFT(G537,1)),Pxl!$C$3:$G$6,2,0)),(((HLOOKUP(VALUE(LEFT(G537,1)),Pxl!$C$3:$G$6,2,0))+((HLOOKUP(VALUE(LEFT(G537,1)+1),Pxl!$C$3:$G$6,2,0))))/2)))/100*(IF(LEFT(#REF!,1)=LEFT(#REF!,1),(HLOOKUP(VALUE(LEFT(#REF!,1)),Pxl!$C$3:$G$6,4,0))*1.25,((HLOOKUP(VALUE(LEFT(#REF!,1)),Pxl!$C$3:$G$6,4,0))+(HLOOKUP(VALUE(LEFT(#REF!,1)+1),Pxl!$C$3:$G$6,4,0)))/2)))</f>
        <v/>
      </c>
      <c r="I537" s="281"/>
      <c r="J537" s="281"/>
      <c r="M537" s="276"/>
    </row>
    <row r="538" spans="1:13" s="25" customFormat="1" ht="15">
      <c r="A538" s="281"/>
      <c r="B538" s="281"/>
      <c r="C538" s="281"/>
      <c r="D538" s="277"/>
      <c r="E538" s="277"/>
      <c r="F538" s="277"/>
      <c r="G538" s="279"/>
      <c r="H538" s="280" t="str">
        <f>IF(G538="","",(IF(LEFT(G538,1)=LEFT(#REF!,1),((100-(HLOOKUP(VALUE(LEFT(G538,1)),Pxl!$C$3:$G$6,2,0)))/2+HLOOKUP(VALUE(LEFT(G538,1)),Pxl!$C$3:$G$6,2,0)),(((HLOOKUP(VALUE(LEFT(G538,1)),Pxl!$C$3:$G$6,2,0))+((HLOOKUP(VALUE(LEFT(G538,1)+1),Pxl!$C$3:$G$6,2,0))))/2)))/100*(IF(LEFT(#REF!,1)=LEFT(#REF!,1),(HLOOKUP(VALUE(LEFT(#REF!,1)),Pxl!$C$3:$G$6,4,0))*1.25,((HLOOKUP(VALUE(LEFT(#REF!,1)),Pxl!$C$3:$G$6,4,0))+(HLOOKUP(VALUE(LEFT(#REF!,1)+1),Pxl!$C$3:$G$6,4,0)))/2)))</f>
        <v/>
      </c>
      <c r="I538" s="281"/>
      <c r="J538" s="281"/>
      <c r="M538" s="276"/>
    </row>
    <row r="539" spans="1:13" s="25" customFormat="1" ht="15">
      <c r="A539" s="281"/>
      <c r="B539" s="281"/>
      <c r="C539" s="281"/>
      <c r="D539" s="277"/>
      <c r="E539" s="277"/>
      <c r="F539" s="277"/>
      <c r="G539" s="279"/>
      <c r="H539" s="280" t="str">
        <f>IF(G539="","",(IF(LEFT(G539,1)=LEFT(#REF!,1),((100-(HLOOKUP(VALUE(LEFT(G539,1)),Pxl!$C$3:$G$6,2,0)))/2+HLOOKUP(VALUE(LEFT(G539,1)),Pxl!$C$3:$G$6,2,0)),(((HLOOKUP(VALUE(LEFT(G539,1)),Pxl!$C$3:$G$6,2,0))+((HLOOKUP(VALUE(LEFT(G539,1)+1),Pxl!$C$3:$G$6,2,0))))/2)))/100*(IF(LEFT(#REF!,1)=LEFT(#REF!,1),(HLOOKUP(VALUE(LEFT(#REF!,1)),Pxl!$C$3:$G$6,4,0))*1.25,((HLOOKUP(VALUE(LEFT(#REF!,1)),Pxl!$C$3:$G$6,4,0))+(HLOOKUP(VALUE(LEFT(#REF!,1)+1),Pxl!$C$3:$G$6,4,0)))/2)))</f>
        <v/>
      </c>
      <c r="I539" s="281"/>
      <c r="J539" s="281"/>
      <c r="M539" s="276"/>
    </row>
    <row r="540" spans="1:13" s="25" customFormat="1" ht="15">
      <c r="A540" s="281"/>
      <c r="B540" s="281"/>
      <c r="C540" s="281"/>
      <c r="D540" s="277"/>
      <c r="E540" s="277"/>
      <c r="F540" s="277"/>
      <c r="G540" s="279"/>
      <c r="H540" s="280" t="str">
        <f>IF(G540="","",(IF(LEFT(G540,1)=LEFT(#REF!,1),((100-(HLOOKUP(VALUE(LEFT(G540,1)),Pxl!$C$3:$G$6,2,0)))/2+HLOOKUP(VALUE(LEFT(G540,1)),Pxl!$C$3:$G$6,2,0)),(((HLOOKUP(VALUE(LEFT(G540,1)),Pxl!$C$3:$G$6,2,0))+((HLOOKUP(VALUE(LEFT(G540,1)+1),Pxl!$C$3:$G$6,2,0))))/2)))/100*(IF(LEFT(#REF!,1)=LEFT(#REF!,1),(HLOOKUP(VALUE(LEFT(#REF!,1)),Pxl!$C$3:$G$6,4,0))*1.25,((HLOOKUP(VALUE(LEFT(#REF!,1)),Pxl!$C$3:$G$6,4,0))+(HLOOKUP(VALUE(LEFT(#REF!,1)+1),Pxl!$C$3:$G$6,4,0)))/2)))</f>
        <v/>
      </c>
      <c r="I540" s="281"/>
      <c r="J540" s="281"/>
      <c r="M540" s="276"/>
    </row>
    <row r="541" spans="1:13" s="25" customFormat="1" ht="15">
      <c r="A541" s="281"/>
      <c r="B541" s="281"/>
      <c r="C541" s="281"/>
      <c r="D541" s="277"/>
      <c r="E541" s="277"/>
      <c r="F541" s="277"/>
      <c r="G541" s="279"/>
      <c r="H541" s="280" t="str">
        <f>IF(G541="","",(IF(LEFT(G541,1)=LEFT(#REF!,1),((100-(HLOOKUP(VALUE(LEFT(G541,1)),Pxl!$C$3:$G$6,2,0)))/2+HLOOKUP(VALUE(LEFT(G541,1)),Pxl!$C$3:$G$6,2,0)),(((HLOOKUP(VALUE(LEFT(G541,1)),Pxl!$C$3:$G$6,2,0))+((HLOOKUP(VALUE(LEFT(G541,1)+1),Pxl!$C$3:$G$6,2,0))))/2)))/100*(IF(LEFT(#REF!,1)=LEFT(#REF!,1),(HLOOKUP(VALUE(LEFT(#REF!,1)),Pxl!$C$3:$G$6,4,0))*1.25,((HLOOKUP(VALUE(LEFT(#REF!,1)),Pxl!$C$3:$G$6,4,0))+(HLOOKUP(VALUE(LEFT(#REF!,1)+1),Pxl!$C$3:$G$6,4,0)))/2)))</f>
        <v/>
      </c>
      <c r="I541" s="281"/>
      <c r="J541" s="281"/>
      <c r="M541" s="276"/>
    </row>
    <row r="542" spans="1:13" s="25" customFormat="1" ht="15">
      <c r="A542" s="281"/>
      <c r="B542" s="281"/>
      <c r="C542" s="281"/>
      <c r="D542" s="277"/>
      <c r="E542" s="277"/>
      <c r="F542" s="277"/>
      <c r="G542" s="279"/>
      <c r="H542" s="280" t="str">
        <f>IF(G542="","",(IF(LEFT(G542,1)=LEFT(#REF!,1),((100-(HLOOKUP(VALUE(LEFT(G542,1)),Pxl!$C$3:$G$6,2,0)))/2+HLOOKUP(VALUE(LEFT(G542,1)),Pxl!$C$3:$G$6,2,0)),(((HLOOKUP(VALUE(LEFT(G542,1)),Pxl!$C$3:$G$6,2,0))+((HLOOKUP(VALUE(LEFT(G542,1)+1),Pxl!$C$3:$G$6,2,0))))/2)))/100*(IF(LEFT(#REF!,1)=LEFT(#REF!,1),(HLOOKUP(VALUE(LEFT(#REF!,1)),Pxl!$C$3:$G$6,4,0))*1.25,((HLOOKUP(VALUE(LEFT(#REF!,1)),Pxl!$C$3:$G$6,4,0))+(HLOOKUP(VALUE(LEFT(#REF!,1)+1),Pxl!$C$3:$G$6,4,0)))/2)))</f>
        <v/>
      </c>
      <c r="I542" s="281"/>
      <c r="J542" s="281"/>
      <c r="M542" s="276"/>
    </row>
    <row r="543" spans="1:13" s="25" customFormat="1" ht="15">
      <c r="A543" s="281"/>
      <c r="B543" s="281"/>
      <c r="C543" s="281"/>
      <c r="D543" s="277"/>
      <c r="E543" s="277"/>
      <c r="F543" s="277"/>
      <c r="G543" s="279"/>
      <c r="H543" s="280" t="str">
        <f>IF(G543="","",(IF(LEFT(G543,1)=LEFT(#REF!,1),((100-(HLOOKUP(VALUE(LEFT(G543,1)),Pxl!$C$3:$G$6,2,0)))/2+HLOOKUP(VALUE(LEFT(G543,1)),Pxl!$C$3:$G$6,2,0)),(((HLOOKUP(VALUE(LEFT(G543,1)),Pxl!$C$3:$G$6,2,0))+((HLOOKUP(VALUE(LEFT(G543,1)+1),Pxl!$C$3:$G$6,2,0))))/2)))/100*(IF(LEFT(#REF!,1)=LEFT(#REF!,1),(HLOOKUP(VALUE(LEFT(#REF!,1)),Pxl!$C$3:$G$6,4,0))*1.25,((HLOOKUP(VALUE(LEFT(#REF!,1)),Pxl!$C$3:$G$6,4,0))+(HLOOKUP(VALUE(LEFT(#REF!,1)+1),Pxl!$C$3:$G$6,4,0)))/2)))</f>
        <v/>
      </c>
      <c r="I543" s="281"/>
      <c r="J543" s="281"/>
      <c r="M543" s="276"/>
    </row>
    <row r="544" spans="1:13" s="25" customFormat="1" ht="15">
      <c r="A544" s="281"/>
      <c r="B544" s="281"/>
      <c r="C544" s="281"/>
      <c r="D544" s="277"/>
      <c r="E544" s="277"/>
      <c r="F544" s="277"/>
      <c r="G544" s="279"/>
      <c r="H544" s="280" t="str">
        <f>IF(G544="","",(IF(LEFT(G544,1)=LEFT(#REF!,1),((100-(HLOOKUP(VALUE(LEFT(G544,1)),Pxl!$C$3:$G$6,2,0)))/2+HLOOKUP(VALUE(LEFT(G544,1)),Pxl!$C$3:$G$6,2,0)),(((HLOOKUP(VALUE(LEFT(G544,1)),Pxl!$C$3:$G$6,2,0))+((HLOOKUP(VALUE(LEFT(G544,1)+1),Pxl!$C$3:$G$6,2,0))))/2)))/100*(IF(LEFT(#REF!,1)=LEFT(#REF!,1),(HLOOKUP(VALUE(LEFT(#REF!,1)),Pxl!$C$3:$G$6,4,0))*1.25,((HLOOKUP(VALUE(LEFT(#REF!,1)),Pxl!$C$3:$G$6,4,0))+(HLOOKUP(VALUE(LEFT(#REF!,1)+1),Pxl!$C$3:$G$6,4,0)))/2)))</f>
        <v/>
      </c>
      <c r="I544" s="281"/>
      <c r="J544" s="281"/>
      <c r="M544" s="276"/>
    </row>
    <row r="545" spans="1:13" s="25" customFormat="1" ht="15">
      <c r="A545" s="281"/>
      <c r="B545" s="281"/>
      <c r="C545" s="281"/>
      <c r="D545" s="277"/>
      <c r="E545" s="277"/>
      <c r="F545" s="277"/>
      <c r="G545" s="279"/>
      <c r="H545" s="280" t="str">
        <f>IF(G545="","",(IF(LEFT(G545,1)=LEFT(#REF!,1),((100-(HLOOKUP(VALUE(LEFT(G545,1)),Pxl!$C$3:$G$6,2,0)))/2+HLOOKUP(VALUE(LEFT(G545,1)),Pxl!$C$3:$G$6,2,0)),(((HLOOKUP(VALUE(LEFT(G545,1)),Pxl!$C$3:$G$6,2,0))+((HLOOKUP(VALUE(LEFT(G545,1)+1),Pxl!$C$3:$G$6,2,0))))/2)))/100*(IF(LEFT(#REF!,1)=LEFT(#REF!,1),(HLOOKUP(VALUE(LEFT(#REF!,1)),Pxl!$C$3:$G$6,4,0))*1.25,((HLOOKUP(VALUE(LEFT(#REF!,1)),Pxl!$C$3:$G$6,4,0))+(HLOOKUP(VALUE(LEFT(#REF!,1)+1),Pxl!$C$3:$G$6,4,0)))/2)))</f>
        <v/>
      </c>
      <c r="I545" s="281"/>
      <c r="J545" s="281"/>
      <c r="M545" s="276"/>
    </row>
    <row r="546" spans="1:13" s="25" customFormat="1" ht="15">
      <c r="A546" s="281"/>
      <c r="B546" s="281"/>
      <c r="C546" s="281"/>
      <c r="D546" s="277"/>
      <c r="E546" s="277"/>
      <c r="F546" s="277"/>
      <c r="G546" s="279"/>
      <c r="H546" s="280" t="str">
        <f>IF(G546="","",(IF(LEFT(G546,1)=LEFT(#REF!,1),((100-(HLOOKUP(VALUE(LEFT(G546,1)),Pxl!$C$3:$G$6,2,0)))/2+HLOOKUP(VALUE(LEFT(G546,1)),Pxl!$C$3:$G$6,2,0)),(((HLOOKUP(VALUE(LEFT(G546,1)),Pxl!$C$3:$G$6,2,0))+((HLOOKUP(VALUE(LEFT(G546,1)+1),Pxl!$C$3:$G$6,2,0))))/2)))/100*(IF(LEFT(#REF!,1)=LEFT(#REF!,1),(HLOOKUP(VALUE(LEFT(#REF!,1)),Pxl!$C$3:$G$6,4,0))*1.25,((HLOOKUP(VALUE(LEFT(#REF!,1)),Pxl!$C$3:$G$6,4,0))+(HLOOKUP(VALUE(LEFT(#REF!,1)+1),Pxl!$C$3:$G$6,4,0)))/2)))</f>
        <v/>
      </c>
      <c r="I546" s="281"/>
      <c r="J546" s="281"/>
      <c r="M546" s="276"/>
    </row>
    <row r="547" spans="1:13" s="25" customFormat="1" ht="15">
      <c r="A547" s="281"/>
      <c r="B547" s="281"/>
      <c r="C547" s="281"/>
      <c r="D547" s="277"/>
      <c r="E547" s="277"/>
      <c r="F547" s="277"/>
      <c r="G547" s="279"/>
      <c r="H547" s="280" t="str">
        <f>IF(G547="","",(IF(LEFT(G547,1)=LEFT(#REF!,1),((100-(HLOOKUP(VALUE(LEFT(G547,1)),Pxl!$C$3:$G$6,2,0)))/2+HLOOKUP(VALUE(LEFT(G547,1)),Pxl!$C$3:$G$6,2,0)),(((HLOOKUP(VALUE(LEFT(G547,1)),Pxl!$C$3:$G$6,2,0))+((HLOOKUP(VALUE(LEFT(G547,1)+1),Pxl!$C$3:$G$6,2,0))))/2)))/100*(IF(LEFT(#REF!,1)=LEFT(#REF!,1),(HLOOKUP(VALUE(LEFT(#REF!,1)),Pxl!$C$3:$G$6,4,0))*1.25,((HLOOKUP(VALUE(LEFT(#REF!,1)),Pxl!$C$3:$G$6,4,0))+(HLOOKUP(VALUE(LEFT(#REF!,1)+1),Pxl!$C$3:$G$6,4,0)))/2)))</f>
        <v/>
      </c>
      <c r="I547" s="281"/>
      <c r="J547" s="281"/>
      <c r="M547" s="276"/>
    </row>
    <row r="548" spans="1:13" s="25" customFormat="1" ht="15">
      <c r="A548" s="281"/>
      <c r="B548" s="281"/>
      <c r="C548" s="281"/>
      <c r="D548" s="277"/>
      <c r="E548" s="277"/>
      <c r="F548" s="277"/>
      <c r="G548" s="279"/>
      <c r="H548" s="280" t="str">
        <f>IF(G548="","",(IF(LEFT(G548,1)=LEFT(#REF!,1),((100-(HLOOKUP(VALUE(LEFT(G548,1)),Pxl!$C$3:$G$6,2,0)))/2+HLOOKUP(VALUE(LEFT(G548,1)),Pxl!$C$3:$G$6,2,0)),(((HLOOKUP(VALUE(LEFT(G548,1)),Pxl!$C$3:$G$6,2,0))+((HLOOKUP(VALUE(LEFT(G548,1)+1),Pxl!$C$3:$G$6,2,0))))/2)))/100*(IF(LEFT(#REF!,1)=LEFT(#REF!,1),(HLOOKUP(VALUE(LEFT(#REF!,1)),Pxl!$C$3:$G$6,4,0))*1.25,((HLOOKUP(VALUE(LEFT(#REF!,1)),Pxl!$C$3:$G$6,4,0))+(HLOOKUP(VALUE(LEFT(#REF!,1)+1),Pxl!$C$3:$G$6,4,0)))/2)))</f>
        <v/>
      </c>
      <c r="I548" s="281"/>
      <c r="J548" s="281"/>
      <c r="M548" s="276"/>
    </row>
    <row r="549" spans="1:13" s="25" customFormat="1" ht="15">
      <c r="A549" s="281"/>
      <c r="B549" s="281"/>
      <c r="C549" s="281"/>
      <c r="D549" s="277"/>
      <c r="E549" s="277"/>
      <c r="F549" s="277"/>
      <c r="G549" s="279"/>
      <c r="H549" s="280" t="str">
        <f>IF(G549="","",(IF(LEFT(G549,1)=LEFT(#REF!,1),((100-(HLOOKUP(VALUE(LEFT(G549,1)),Pxl!$C$3:$G$6,2,0)))/2+HLOOKUP(VALUE(LEFT(G549,1)),Pxl!$C$3:$G$6,2,0)),(((HLOOKUP(VALUE(LEFT(G549,1)),Pxl!$C$3:$G$6,2,0))+((HLOOKUP(VALUE(LEFT(G549,1)+1),Pxl!$C$3:$G$6,2,0))))/2)))/100*(IF(LEFT(#REF!,1)=LEFT(#REF!,1),(HLOOKUP(VALUE(LEFT(#REF!,1)),Pxl!$C$3:$G$6,4,0))*1.25,((HLOOKUP(VALUE(LEFT(#REF!,1)),Pxl!$C$3:$G$6,4,0))+(HLOOKUP(VALUE(LEFT(#REF!,1)+1),Pxl!$C$3:$G$6,4,0)))/2)))</f>
        <v/>
      </c>
      <c r="I549" s="281"/>
      <c r="J549" s="281"/>
      <c r="M549" s="276"/>
    </row>
    <row r="550" spans="1:13" s="25" customFormat="1" ht="15">
      <c r="A550" s="281"/>
      <c r="B550" s="281"/>
      <c r="C550" s="281"/>
      <c r="D550" s="277"/>
      <c r="E550" s="277"/>
      <c r="F550" s="277"/>
      <c r="G550" s="279"/>
      <c r="H550" s="280" t="str">
        <f>IF(G550="","",(IF(LEFT(G550,1)=LEFT(#REF!,1),((100-(HLOOKUP(VALUE(LEFT(G550,1)),Pxl!$C$3:$G$6,2,0)))/2+HLOOKUP(VALUE(LEFT(G550,1)),Pxl!$C$3:$G$6,2,0)),(((HLOOKUP(VALUE(LEFT(G550,1)),Pxl!$C$3:$G$6,2,0))+((HLOOKUP(VALUE(LEFT(G550,1)+1),Pxl!$C$3:$G$6,2,0))))/2)))/100*(IF(LEFT(#REF!,1)=LEFT(#REF!,1),(HLOOKUP(VALUE(LEFT(#REF!,1)),Pxl!$C$3:$G$6,4,0))*1.25,((HLOOKUP(VALUE(LEFT(#REF!,1)),Pxl!$C$3:$G$6,4,0))+(HLOOKUP(VALUE(LEFT(#REF!,1)+1),Pxl!$C$3:$G$6,4,0)))/2)))</f>
        <v/>
      </c>
      <c r="I550" s="281"/>
      <c r="J550" s="281"/>
      <c r="M550" s="276"/>
    </row>
    <row r="551" spans="1:13" s="25" customFormat="1" ht="15">
      <c r="A551" s="281"/>
      <c r="B551" s="281"/>
      <c r="C551" s="281"/>
      <c r="D551" s="277"/>
      <c r="E551" s="277"/>
      <c r="F551" s="277"/>
      <c r="G551" s="279"/>
      <c r="H551" s="280" t="str">
        <f>IF(G551="","",(IF(LEFT(G551,1)=LEFT(#REF!,1),((100-(HLOOKUP(VALUE(LEFT(G551,1)),Pxl!$C$3:$G$6,2,0)))/2+HLOOKUP(VALUE(LEFT(G551,1)),Pxl!$C$3:$G$6,2,0)),(((HLOOKUP(VALUE(LEFT(G551,1)),Pxl!$C$3:$G$6,2,0))+((HLOOKUP(VALUE(LEFT(G551,1)+1),Pxl!$C$3:$G$6,2,0))))/2)))/100*(IF(LEFT(#REF!,1)=LEFT(#REF!,1),(HLOOKUP(VALUE(LEFT(#REF!,1)),Pxl!$C$3:$G$6,4,0))*1.25,((HLOOKUP(VALUE(LEFT(#REF!,1)),Pxl!$C$3:$G$6,4,0))+(HLOOKUP(VALUE(LEFT(#REF!,1)+1),Pxl!$C$3:$G$6,4,0)))/2)))</f>
        <v/>
      </c>
      <c r="I551" s="281"/>
      <c r="J551" s="281"/>
      <c r="M551" s="276"/>
    </row>
    <row r="552" spans="1:13" s="25" customFormat="1" ht="15">
      <c r="A552" s="281"/>
      <c r="B552" s="281"/>
      <c r="C552" s="281"/>
      <c r="D552" s="277"/>
      <c r="E552" s="277"/>
      <c r="F552" s="277"/>
      <c r="G552" s="279"/>
      <c r="H552" s="280" t="str">
        <f>IF(G552="","",(IF(LEFT(G552,1)=LEFT(#REF!,1),((100-(HLOOKUP(VALUE(LEFT(G552,1)),Pxl!$C$3:$G$6,2,0)))/2+HLOOKUP(VALUE(LEFT(G552,1)),Pxl!$C$3:$G$6,2,0)),(((HLOOKUP(VALUE(LEFT(G552,1)),Pxl!$C$3:$G$6,2,0))+((HLOOKUP(VALUE(LEFT(G552,1)+1),Pxl!$C$3:$G$6,2,0))))/2)))/100*(IF(LEFT(#REF!,1)=LEFT(#REF!,1),(HLOOKUP(VALUE(LEFT(#REF!,1)),Pxl!$C$3:$G$6,4,0))*1.25,((HLOOKUP(VALUE(LEFT(#REF!,1)),Pxl!$C$3:$G$6,4,0))+(HLOOKUP(VALUE(LEFT(#REF!,1)+1),Pxl!$C$3:$G$6,4,0)))/2)))</f>
        <v/>
      </c>
      <c r="I552" s="281"/>
      <c r="J552" s="281"/>
      <c r="M552" s="276"/>
    </row>
    <row r="553" spans="1:13" s="25" customFormat="1" ht="15">
      <c r="A553" s="281"/>
      <c r="B553" s="281"/>
      <c r="C553" s="281"/>
      <c r="D553" s="277"/>
      <c r="E553" s="277"/>
      <c r="F553" s="277"/>
      <c r="G553" s="279"/>
      <c r="H553" s="280" t="str">
        <f>IF(G553="","",(IF(LEFT(G553,1)=LEFT(#REF!,1),((100-(HLOOKUP(VALUE(LEFT(G553,1)),Pxl!$C$3:$G$6,2,0)))/2+HLOOKUP(VALUE(LEFT(G553,1)),Pxl!$C$3:$G$6,2,0)),(((HLOOKUP(VALUE(LEFT(G553,1)),Pxl!$C$3:$G$6,2,0))+((HLOOKUP(VALUE(LEFT(G553,1)+1),Pxl!$C$3:$G$6,2,0))))/2)))/100*(IF(LEFT(#REF!,1)=LEFT(#REF!,1),(HLOOKUP(VALUE(LEFT(#REF!,1)),Pxl!$C$3:$G$6,4,0))*1.25,((HLOOKUP(VALUE(LEFT(#REF!,1)),Pxl!$C$3:$G$6,4,0))+(HLOOKUP(VALUE(LEFT(#REF!,1)+1),Pxl!$C$3:$G$6,4,0)))/2)))</f>
        <v/>
      </c>
      <c r="I553" s="281"/>
      <c r="J553" s="281"/>
      <c r="M553" s="276"/>
    </row>
    <row r="554" spans="1:13" s="25" customFormat="1" ht="15">
      <c r="A554" s="281"/>
      <c r="B554" s="281"/>
      <c r="C554" s="281"/>
      <c r="D554" s="277"/>
      <c r="E554" s="277"/>
      <c r="F554" s="277"/>
      <c r="G554" s="279"/>
      <c r="H554" s="280" t="str">
        <f>IF(G554="","",(IF(LEFT(G554,1)=LEFT(#REF!,1),((100-(HLOOKUP(VALUE(LEFT(G554,1)),Pxl!$C$3:$G$6,2,0)))/2+HLOOKUP(VALUE(LEFT(G554,1)),Pxl!$C$3:$G$6,2,0)),(((HLOOKUP(VALUE(LEFT(G554,1)),Pxl!$C$3:$G$6,2,0))+((HLOOKUP(VALUE(LEFT(G554,1)+1),Pxl!$C$3:$G$6,2,0))))/2)))/100*(IF(LEFT(#REF!,1)=LEFT(#REF!,1),(HLOOKUP(VALUE(LEFT(#REF!,1)),Pxl!$C$3:$G$6,4,0))*1.25,((HLOOKUP(VALUE(LEFT(#REF!,1)),Pxl!$C$3:$G$6,4,0))+(HLOOKUP(VALUE(LEFT(#REF!,1)+1),Pxl!$C$3:$G$6,4,0)))/2)))</f>
        <v/>
      </c>
      <c r="I554" s="281"/>
      <c r="J554" s="281"/>
      <c r="M554" s="276"/>
    </row>
    <row r="555" spans="1:13" s="25" customFormat="1" ht="15">
      <c r="A555" s="281"/>
      <c r="B555" s="281"/>
      <c r="C555" s="281"/>
      <c r="D555" s="277"/>
      <c r="E555" s="277"/>
      <c r="F555" s="277"/>
      <c r="G555" s="279"/>
      <c r="H555" s="280" t="str">
        <f>IF(G555="","",(IF(LEFT(G555,1)=LEFT(#REF!,1),((100-(HLOOKUP(VALUE(LEFT(G555,1)),Pxl!$C$3:$G$6,2,0)))/2+HLOOKUP(VALUE(LEFT(G555,1)),Pxl!$C$3:$G$6,2,0)),(((HLOOKUP(VALUE(LEFT(G555,1)),Pxl!$C$3:$G$6,2,0))+((HLOOKUP(VALUE(LEFT(G555,1)+1),Pxl!$C$3:$G$6,2,0))))/2)))/100*(IF(LEFT(#REF!,1)=LEFT(#REF!,1),(HLOOKUP(VALUE(LEFT(#REF!,1)),Pxl!$C$3:$G$6,4,0))*1.25,((HLOOKUP(VALUE(LEFT(#REF!,1)),Pxl!$C$3:$G$6,4,0))+(HLOOKUP(VALUE(LEFT(#REF!,1)+1),Pxl!$C$3:$G$6,4,0)))/2)))</f>
        <v/>
      </c>
      <c r="I555" s="281"/>
      <c r="J555" s="281"/>
      <c r="M555" s="276"/>
    </row>
    <row r="556" spans="1:13" s="25" customFormat="1" ht="15">
      <c r="A556" s="281"/>
      <c r="B556" s="281"/>
      <c r="C556" s="281"/>
      <c r="D556" s="277"/>
      <c r="E556" s="277"/>
      <c r="F556" s="277"/>
      <c r="G556" s="279"/>
      <c r="H556" s="280" t="str">
        <f>IF(G556="","",(IF(LEFT(G556,1)=LEFT(#REF!,1),((100-(HLOOKUP(VALUE(LEFT(G556,1)),Pxl!$C$3:$G$6,2,0)))/2+HLOOKUP(VALUE(LEFT(G556,1)),Pxl!$C$3:$G$6,2,0)),(((HLOOKUP(VALUE(LEFT(G556,1)),Pxl!$C$3:$G$6,2,0))+((HLOOKUP(VALUE(LEFT(G556,1)+1),Pxl!$C$3:$G$6,2,0))))/2)))/100*(IF(LEFT(#REF!,1)=LEFT(#REF!,1),(HLOOKUP(VALUE(LEFT(#REF!,1)),Pxl!$C$3:$G$6,4,0))*1.25,((HLOOKUP(VALUE(LEFT(#REF!,1)),Pxl!$C$3:$G$6,4,0))+(HLOOKUP(VALUE(LEFT(#REF!,1)+1),Pxl!$C$3:$G$6,4,0)))/2)))</f>
        <v/>
      </c>
      <c r="I556" s="281"/>
      <c r="J556" s="281"/>
      <c r="M556" s="276"/>
    </row>
    <row r="557" spans="1:13" s="25" customFormat="1" ht="15">
      <c r="A557" s="281"/>
      <c r="B557" s="281"/>
      <c r="C557" s="281"/>
      <c r="D557" s="277"/>
      <c r="E557" s="277"/>
      <c r="F557" s="277"/>
      <c r="G557" s="279"/>
      <c r="H557" s="280" t="str">
        <f>IF(G557="","",(IF(LEFT(G557,1)=LEFT(#REF!,1),((100-(HLOOKUP(VALUE(LEFT(G557,1)),Pxl!$C$3:$G$6,2,0)))/2+HLOOKUP(VALUE(LEFT(G557,1)),Pxl!$C$3:$G$6,2,0)),(((HLOOKUP(VALUE(LEFT(G557,1)),Pxl!$C$3:$G$6,2,0))+((HLOOKUP(VALUE(LEFT(G557,1)+1),Pxl!$C$3:$G$6,2,0))))/2)))/100*(IF(LEFT(#REF!,1)=LEFT(#REF!,1),(HLOOKUP(VALUE(LEFT(#REF!,1)),Pxl!$C$3:$G$6,4,0))*1.25,((HLOOKUP(VALUE(LEFT(#REF!,1)),Pxl!$C$3:$G$6,4,0))+(HLOOKUP(VALUE(LEFT(#REF!,1)+1),Pxl!$C$3:$G$6,4,0)))/2)))</f>
        <v/>
      </c>
      <c r="I557" s="281"/>
      <c r="J557" s="281"/>
      <c r="M557" s="276"/>
    </row>
    <row r="558" spans="1:13" s="25" customFormat="1" ht="15">
      <c r="A558" s="281"/>
      <c r="B558" s="281"/>
      <c r="C558" s="281"/>
      <c r="D558" s="277"/>
      <c r="E558" s="277"/>
      <c r="F558" s="277"/>
      <c r="G558" s="279"/>
      <c r="H558" s="280" t="str">
        <f>IF(G558="","",(IF(LEFT(G558,1)=LEFT(#REF!,1),((100-(HLOOKUP(VALUE(LEFT(G558,1)),Pxl!$C$3:$G$6,2,0)))/2+HLOOKUP(VALUE(LEFT(G558,1)),Pxl!$C$3:$G$6,2,0)),(((HLOOKUP(VALUE(LEFT(G558,1)),Pxl!$C$3:$G$6,2,0))+((HLOOKUP(VALUE(LEFT(G558,1)+1),Pxl!$C$3:$G$6,2,0))))/2)))/100*(IF(LEFT(#REF!,1)=LEFT(#REF!,1),(HLOOKUP(VALUE(LEFT(#REF!,1)),Pxl!$C$3:$G$6,4,0))*1.25,((HLOOKUP(VALUE(LEFT(#REF!,1)),Pxl!$C$3:$G$6,4,0))+(HLOOKUP(VALUE(LEFT(#REF!,1)+1),Pxl!$C$3:$G$6,4,0)))/2)))</f>
        <v/>
      </c>
      <c r="I558" s="281"/>
      <c r="J558" s="281"/>
      <c r="M558" s="276"/>
    </row>
    <row r="559" spans="1:13" s="25" customFormat="1" ht="15">
      <c r="A559" s="281"/>
      <c r="B559" s="281"/>
      <c r="C559" s="281"/>
      <c r="D559" s="277"/>
      <c r="E559" s="277"/>
      <c r="F559" s="277"/>
      <c r="G559" s="279"/>
      <c r="H559" s="280" t="str">
        <f>IF(G559="","",(IF(LEFT(G559,1)=LEFT(#REF!,1),((100-(HLOOKUP(VALUE(LEFT(G559,1)),Pxl!$C$3:$G$6,2,0)))/2+HLOOKUP(VALUE(LEFT(G559,1)),Pxl!$C$3:$G$6,2,0)),(((HLOOKUP(VALUE(LEFT(G559,1)),Pxl!$C$3:$G$6,2,0))+((HLOOKUP(VALUE(LEFT(G559,1)+1),Pxl!$C$3:$G$6,2,0))))/2)))/100*(IF(LEFT(#REF!,1)=LEFT(#REF!,1),(HLOOKUP(VALUE(LEFT(#REF!,1)),Pxl!$C$3:$G$6,4,0))*1.25,((HLOOKUP(VALUE(LEFT(#REF!,1)),Pxl!$C$3:$G$6,4,0))+(HLOOKUP(VALUE(LEFT(#REF!,1)+1),Pxl!$C$3:$G$6,4,0)))/2)))</f>
        <v/>
      </c>
      <c r="I559" s="281"/>
      <c r="J559" s="281"/>
      <c r="M559" s="276"/>
    </row>
    <row r="560" spans="1:13" s="25" customFormat="1" ht="15">
      <c r="A560" s="281"/>
      <c r="B560" s="281"/>
      <c r="C560" s="281"/>
      <c r="D560" s="277"/>
      <c r="E560" s="277"/>
      <c r="F560" s="277"/>
      <c r="G560" s="279"/>
      <c r="H560" s="280" t="str">
        <f>IF(G560="","",(IF(LEFT(G560,1)=LEFT(#REF!,1),((100-(HLOOKUP(VALUE(LEFT(G560,1)),Pxl!$C$3:$G$6,2,0)))/2+HLOOKUP(VALUE(LEFT(G560,1)),Pxl!$C$3:$G$6,2,0)),(((HLOOKUP(VALUE(LEFT(G560,1)),Pxl!$C$3:$G$6,2,0))+((HLOOKUP(VALUE(LEFT(G560,1)+1),Pxl!$C$3:$G$6,2,0))))/2)))/100*(IF(LEFT(#REF!,1)=LEFT(#REF!,1),(HLOOKUP(VALUE(LEFT(#REF!,1)),Pxl!$C$3:$G$6,4,0))*1.25,((HLOOKUP(VALUE(LEFT(#REF!,1)),Pxl!$C$3:$G$6,4,0))+(HLOOKUP(VALUE(LEFT(#REF!,1)+1),Pxl!$C$3:$G$6,4,0)))/2)))</f>
        <v/>
      </c>
      <c r="I560" s="281"/>
      <c r="J560" s="281"/>
      <c r="M560" s="276"/>
    </row>
    <row r="561" spans="1:13" s="25" customFormat="1" ht="15">
      <c r="A561" s="281"/>
      <c r="B561" s="281"/>
      <c r="C561" s="281"/>
      <c r="D561" s="277"/>
      <c r="E561" s="277"/>
      <c r="F561" s="277"/>
      <c r="G561" s="279"/>
      <c r="H561" s="280" t="str">
        <f>IF(G561="","",(IF(LEFT(G561,1)=LEFT(#REF!,1),((100-(HLOOKUP(VALUE(LEFT(G561,1)),Pxl!$C$3:$G$6,2,0)))/2+HLOOKUP(VALUE(LEFT(G561,1)),Pxl!$C$3:$G$6,2,0)),(((HLOOKUP(VALUE(LEFT(G561,1)),Pxl!$C$3:$G$6,2,0))+((HLOOKUP(VALUE(LEFT(G561,1)+1),Pxl!$C$3:$G$6,2,0))))/2)))/100*(IF(LEFT(#REF!,1)=LEFT(#REF!,1),(HLOOKUP(VALUE(LEFT(#REF!,1)),Pxl!$C$3:$G$6,4,0))*1.25,((HLOOKUP(VALUE(LEFT(#REF!,1)),Pxl!$C$3:$G$6,4,0))+(HLOOKUP(VALUE(LEFT(#REF!,1)+1),Pxl!$C$3:$G$6,4,0)))/2)))</f>
        <v/>
      </c>
      <c r="I561" s="281"/>
      <c r="J561" s="281"/>
      <c r="M561" s="276"/>
    </row>
    <row r="562" spans="1:13" s="25" customFormat="1" ht="15">
      <c r="A562" s="281"/>
      <c r="B562" s="281"/>
      <c r="C562" s="281"/>
      <c r="D562" s="277"/>
      <c r="E562" s="277"/>
      <c r="F562" s="277"/>
      <c r="G562" s="279"/>
      <c r="H562" s="280" t="str">
        <f>IF(G562="","",(IF(LEFT(G562,1)=LEFT(#REF!,1),((100-(HLOOKUP(VALUE(LEFT(G562,1)),Pxl!$C$3:$G$6,2,0)))/2+HLOOKUP(VALUE(LEFT(G562,1)),Pxl!$C$3:$G$6,2,0)),(((HLOOKUP(VALUE(LEFT(G562,1)),Pxl!$C$3:$G$6,2,0))+((HLOOKUP(VALUE(LEFT(G562,1)+1),Pxl!$C$3:$G$6,2,0))))/2)))/100*(IF(LEFT(#REF!,1)=LEFT(#REF!,1),(HLOOKUP(VALUE(LEFT(#REF!,1)),Pxl!$C$3:$G$6,4,0))*1.25,((HLOOKUP(VALUE(LEFT(#REF!,1)),Pxl!$C$3:$G$6,4,0))+(HLOOKUP(VALUE(LEFT(#REF!,1)+1),Pxl!$C$3:$G$6,4,0)))/2)))</f>
        <v/>
      </c>
      <c r="I562" s="281"/>
      <c r="J562" s="281"/>
      <c r="M562" s="276"/>
    </row>
    <row r="563" spans="1:13" s="25" customFormat="1" ht="15">
      <c r="A563" s="281"/>
      <c r="B563" s="281"/>
      <c r="C563" s="281"/>
      <c r="D563" s="277"/>
      <c r="E563" s="277"/>
      <c r="F563" s="277"/>
      <c r="G563" s="279"/>
      <c r="H563" s="280" t="str">
        <f>IF(G563="","",(IF(LEFT(G563,1)=LEFT(#REF!,1),((100-(HLOOKUP(VALUE(LEFT(G563,1)),Pxl!$C$3:$G$6,2,0)))/2+HLOOKUP(VALUE(LEFT(G563,1)),Pxl!$C$3:$G$6,2,0)),(((HLOOKUP(VALUE(LEFT(G563,1)),Pxl!$C$3:$G$6,2,0))+((HLOOKUP(VALUE(LEFT(G563,1)+1),Pxl!$C$3:$G$6,2,0))))/2)))/100*(IF(LEFT(#REF!,1)=LEFT(#REF!,1),(HLOOKUP(VALUE(LEFT(#REF!,1)),Pxl!$C$3:$G$6,4,0))*1.25,((HLOOKUP(VALUE(LEFT(#REF!,1)),Pxl!$C$3:$G$6,4,0))+(HLOOKUP(VALUE(LEFT(#REF!,1)+1),Pxl!$C$3:$G$6,4,0)))/2)))</f>
        <v/>
      </c>
      <c r="I563" s="281"/>
      <c r="J563" s="281"/>
      <c r="M563" s="276"/>
    </row>
    <row r="564" spans="1:13" s="25" customFormat="1" ht="15">
      <c r="A564" s="281"/>
      <c r="B564" s="281"/>
      <c r="C564" s="281"/>
      <c r="D564" s="277"/>
      <c r="E564" s="277"/>
      <c r="F564" s="277"/>
      <c r="G564" s="279"/>
      <c r="H564" s="280" t="str">
        <f>IF(G564="","",(IF(LEFT(G564,1)=LEFT(#REF!,1),((100-(HLOOKUP(VALUE(LEFT(G564,1)),Pxl!$C$3:$G$6,2,0)))/2+HLOOKUP(VALUE(LEFT(G564,1)),Pxl!$C$3:$G$6,2,0)),(((HLOOKUP(VALUE(LEFT(G564,1)),Pxl!$C$3:$G$6,2,0))+((HLOOKUP(VALUE(LEFT(G564,1)+1),Pxl!$C$3:$G$6,2,0))))/2)))/100*(IF(LEFT(#REF!,1)=LEFT(#REF!,1),(HLOOKUP(VALUE(LEFT(#REF!,1)),Pxl!$C$3:$G$6,4,0))*1.25,((HLOOKUP(VALUE(LEFT(#REF!,1)),Pxl!$C$3:$G$6,4,0))+(HLOOKUP(VALUE(LEFT(#REF!,1)+1),Pxl!$C$3:$G$6,4,0)))/2)))</f>
        <v/>
      </c>
      <c r="I564" s="281"/>
      <c r="J564" s="281"/>
      <c r="M564" s="276"/>
    </row>
    <row r="565" spans="1:13" s="25" customFormat="1" ht="15">
      <c r="A565" s="281"/>
      <c r="B565" s="281"/>
      <c r="C565" s="281"/>
      <c r="D565" s="277"/>
      <c r="E565" s="277"/>
      <c r="F565" s="277"/>
      <c r="G565" s="279"/>
      <c r="H565" s="280" t="str">
        <f>IF(G565="","",(IF(LEFT(G565,1)=LEFT(#REF!,1),((100-(HLOOKUP(VALUE(LEFT(G565,1)),Pxl!$C$3:$G$6,2,0)))/2+HLOOKUP(VALUE(LEFT(G565,1)),Pxl!$C$3:$G$6,2,0)),(((HLOOKUP(VALUE(LEFT(G565,1)),Pxl!$C$3:$G$6,2,0))+((HLOOKUP(VALUE(LEFT(G565,1)+1),Pxl!$C$3:$G$6,2,0))))/2)))/100*(IF(LEFT(#REF!,1)=LEFT(#REF!,1),(HLOOKUP(VALUE(LEFT(#REF!,1)),Pxl!$C$3:$G$6,4,0))*1.25,((HLOOKUP(VALUE(LEFT(#REF!,1)),Pxl!$C$3:$G$6,4,0))+(HLOOKUP(VALUE(LEFT(#REF!,1)+1),Pxl!$C$3:$G$6,4,0)))/2)))</f>
        <v/>
      </c>
      <c r="I565" s="281"/>
      <c r="J565" s="281"/>
      <c r="M565" s="276"/>
    </row>
    <row r="566" spans="1:13" s="25" customFormat="1" ht="15">
      <c r="A566" s="281"/>
      <c r="B566" s="281"/>
      <c r="C566" s="281"/>
      <c r="D566" s="277"/>
      <c r="E566" s="277"/>
      <c r="F566" s="277"/>
      <c r="G566" s="279"/>
      <c r="H566" s="280" t="str">
        <f>IF(G566="","",(IF(LEFT(G566,1)=LEFT(#REF!,1),((100-(HLOOKUP(VALUE(LEFT(G566,1)),Pxl!$C$3:$G$6,2,0)))/2+HLOOKUP(VALUE(LEFT(G566,1)),Pxl!$C$3:$G$6,2,0)),(((HLOOKUP(VALUE(LEFT(G566,1)),Pxl!$C$3:$G$6,2,0))+((HLOOKUP(VALUE(LEFT(G566,1)+1),Pxl!$C$3:$G$6,2,0))))/2)))/100*(IF(LEFT(#REF!,1)=LEFT(#REF!,1),(HLOOKUP(VALUE(LEFT(#REF!,1)),Pxl!$C$3:$G$6,4,0))*1.25,((HLOOKUP(VALUE(LEFT(#REF!,1)),Pxl!$C$3:$G$6,4,0))+(HLOOKUP(VALUE(LEFT(#REF!,1)+1),Pxl!$C$3:$G$6,4,0)))/2)))</f>
        <v/>
      </c>
      <c r="I566" s="281"/>
      <c r="J566" s="281"/>
      <c r="M566" s="276"/>
    </row>
    <row r="567" spans="1:13" s="25" customFormat="1" ht="15">
      <c r="A567" s="281"/>
      <c r="B567" s="281"/>
      <c r="C567" s="281"/>
      <c r="D567" s="277"/>
      <c r="E567" s="277"/>
      <c r="F567" s="277"/>
      <c r="G567" s="279"/>
      <c r="H567" s="280" t="str">
        <f>IF(G567="","",(IF(LEFT(G567,1)=LEFT(#REF!,1),((100-(HLOOKUP(VALUE(LEFT(G567,1)),Pxl!$C$3:$G$6,2,0)))/2+HLOOKUP(VALUE(LEFT(G567,1)),Pxl!$C$3:$G$6,2,0)),(((HLOOKUP(VALUE(LEFT(G567,1)),Pxl!$C$3:$G$6,2,0))+((HLOOKUP(VALUE(LEFT(G567,1)+1),Pxl!$C$3:$G$6,2,0))))/2)))/100*(IF(LEFT(#REF!,1)=LEFT(#REF!,1),(HLOOKUP(VALUE(LEFT(#REF!,1)),Pxl!$C$3:$G$6,4,0))*1.25,((HLOOKUP(VALUE(LEFT(#REF!,1)),Pxl!$C$3:$G$6,4,0))+(HLOOKUP(VALUE(LEFT(#REF!,1)+1),Pxl!$C$3:$G$6,4,0)))/2)))</f>
        <v/>
      </c>
      <c r="I567" s="281"/>
      <c r="J567" s="281"/>
      <c r="M567" s="276"/>
    </row>
    <row r="568" spans="1:13" s="25" customFormat="1" ht="15">
      <c r="A568" s="281"/>
      <c r="B568" s="281"/>
      <c r="C568" s="281"/>
      <c r="D568" s="277"/>
      <c r="E568" s="277"/>
      <c r="F568" s="277"/>
      <c r="G568" s="279"/>
      <c r="H568" s="280" t="str">
        <f>IF(G568="","",(IF(LEFT(G568,1)=LEFT(#REF!,1),((100-(HLOOKUP(VALUE(LEFT(G568,1)),Pxl!$C$3:$G$6,2,0)))/2+HLOOKUP(VALUE(LEFT(G568,1)),Pxl!$C$3:$G$6,2,0)),(((HLOOKUP(VALUE(LEFT(G568,1)),Pxl!$C$3:$G$6,2,0))+((HLOOKUP(VALUE(LEFT(G568,1)+1),Pxl!$C$3:$G$6,2,0))))/2)))/100*(IF(LEFT(#REF!,1)=LEFT(#REF!,1),(HLOOKUP(VALUE(LEFT(#REF!,1)),Pxl!$C$3:$G$6,4,0))*1.25,((HLOOKUP(VALUE(LEFT(#REF!,1)),Pxl!$C$3:$G$6,4,0))+(HLOOKUP(VALUE(LEFT(#REF!,1)+1),Pxl!$C$3:$G$6,4,0)))/2)))</f>
        <v/>
      </c>
      <c r="I568" s="281"/>
      <c r="J568" s="281"/>
      <c r="M568" s="276"/>
    </row>
    <row r="569" spans="1:13" s="25" customFormat="1" ht="15">
      <c r="A569" s="281"/>
      <c r="B569" s="281"/>
      <c r="C569" s="281"/>
      <c r="D569" s="277"/>
      <c r="E569" s="277"/>
      <c r="F569" s="277"/>
      <c r="G569" s="279"/>
      <c r="H569" s="280" t="str">
        <f>IF(G569="","",(IF(LEFT(G569,1)=LEFT(#REF!,1),((100-(HLOOKUP(VALUE(LEFT(G569,1)),Pxl!$C$3:$G$6,2,0)))/2+HLOOKUP(VALUE(LEFT(G569,1)),Pxl!$C$3:$G$6,2,0)),(((HLOOKUP(VALUE(LEFT(G569,1)),Pxl!$C$3:$G$6,2,0))+((HLOOKUP(VALUE(LEFT(G569,1)+1),Pxl!$C$3:$G$6,2,0))))/2)))/100*(IF(LEFT(#REF!,1)=LEFT(#REF!,1),(HLOOKUP(VALUE(LEFT(#REF!,1)),Pxl!$C$3:$G$6,4,0))*1.25,((HLOOKUP(VALUE(LEFT(#REF!,1)),Pxl!$C$3:$G$6,4,0))+(HLOOKUP(VALUE(LEFT(#REF!,1)+1),Pxl!$C$3:$G$6,4,0)))/2)))</f>
        <v/>
      </c>
      <c r="I569" s="281"/>
      <c r="J569" s="281"/>
      <c r="M569" s="276"/>
    </row>
    <row r="570" spans="1:13" s="25" customFormat="1" ht="15">
      <c r="A570" s="281"/>
      <c r="B570" s="281"/>
      <c r="C570" s="281"/>
      <c r="D570" s="277"/>
      <c r="E570" s="277"/>
      <c r="F570" s="277"/>
      <c r="G570" s="279"/>
      <c r="H570" s="280" t="str">
        <f>IF(G570="","",(IF(LEFT(G570,1)=LEFT(#REF!,1),((100-(HLOOKUP(VALUE(LEFT(G570,1)),Pxl!$C$3:$G$6,2,0)))/2+HLOOKUP(VALUE(LEFT(G570,1)),Pxl!$C$3:$G$6,2,0)),(((HLOOKUP(VALUE(LEFT(G570,1)),Pxl!$C$3:$G$6,2,0))+((HLOOKUP(VALUE(LEFT(G570,1)+1),Pxl!$C$3:$G$6,2,0))))/2)))/100*(IF(LEFT(#REF!,1)=LEFT(#REF!,1),(HLOOKUP(VALUE(LEFT(#REF!,1)),Pxl!$C$3:$G$6,4,0))*1.25,((HLOOKUP(VALUE(LEFT(#REF!,1)),Pxl!$C$3:$G$6,4,0))+(HLOOKUP(VALUE(LEFT(#REF!,1)+1),Pxl!$C$3:$G$6,4,0)))/2)))</f>
        <v/>
      </c>
      <c r="I570" s="281"/>
      <c r="J570" s="281"/>
      <c r="M570" s="276"/>
    </row>
    <row r="571" spans="1:13" s="25" customFormat="1" ht="15">
      <c r="A571" s="281"/>
      <c r="B571" s="281"/>
      <c r="C571" s="281"/>
      <c r="D571" s="277"/>
      <c r="E571" s="277"/>
      <c r="F571" s="277"/>
      <c r="G571" s="279"/>
      <c r="H571" s="280" t="str">
        <f>IF(G571="","",(IF(LEFT(G571,1)=LEFT(#REF!,1),((100-(HLOOKUP(VALUE(LEFT(G571,1)),Pxl!$C$3:$G$6,2,0)))/2+HLOOKUP(VALUE(LEFT(G571,1)),Pxl!$C$3:$G$6,2,0)),(((HLOOKUP(VALUE(LEFT(G571,1)),Pxl!$C$3:$G$6,2,0))+((HLOOKUP(VALUE(LEFT(G571,1)+1),Pxl!$C$3:$G$6,2,0))))/2)))/100*(IF(LEFT(#REF!,1)=LEFT(#REF!,1),(HLOOKUP(VALUE(LEFT(#REF!,1)),Pxl!$C$3:$G$6,4,0))*1.25,((HLOOKUP(VALUE(LEFT(#REF!,1)),Pxl!$C$3:$G$6,4,0))+(HLOOKUP(VALUE(LEFT(#REF!,1)+1),Pxl!$C$3:$G$6,4,0)))/2)))</f>
        <v/>
      </c>
      <c r="I571" s="281"/>
      <c r="J571" s="281"/>
      <c r="M571" s="276"/>
    </row>
    <row r="572" spans="1:13" s="25" customFormat="1" ht="15">
      <c r="A572" s="281"/>
      <c r="B572" s="281"/>
      <c r="C572" s="281"/>
      <c r="D572" s="277"/>
      <c r="E572" s="277"/>
      <c r="F572" s="277"/>
      <c r="G572" s="279"/>
      <c r="H572" s="280" t="str">
        <f>IF(G572="","",(IF(LEFT(G572,1)=LEFT(#REF!,1),((100-(HLOOKUP(VALUE(LEFT(G572,1)),Pxl!$C$3:$G$6,2,0)))/2+HLOOKUP(VALUE(LEFT(G572,1)),Pxl!$C$3:$G$6,2,0)),(((HLOOKUP(VALUE(LEFT(G572,1)),Pxl!$C$3:$G$6,2,0))+((HLOOKUP(VALUE(LEFT(G572,1)+1),Pxl!$C$3:$G$6,2,0))))/2)))/100*(IF(LEFT(#REF!,1)=LEFT(#REF!,1),(HLOOKUP(VALUE(LEFT(#REF!,1)),Pxl!$C$3:$G$6,4,0))*1.25,((HLOOKUP(VALUE(LEFT(#REF!,1)),Pxl!$C$3:$G$6,4,0))+(HLOOKUP(VALUE(LEFT(#REF!,1)+1),Pxl!$C$3:$G$6,4,0)))/2)))</f>
        <v/>
      </c>
      <c r="I572" s="281"/>
      <c r="J572" s="281"/>
      <c r="M572" s="276"/>
    </row>
    <row r="573" spans="1:13" s="25" customFormat="1" ht="15">
      <c r="A573" s="281"/>
      <c r="B573" s="281"/>
      <c r="C573" s="281"/>
      <c r="D573" s="277"/>
      <c r="E573" s="277"/>
      <c r="F573" s="277"/>
      <c r="G573" s="279"/>
      <c r="H573" s="280" t="str">
        <f>IF(G573="","",(IF(LEFT(G573,1)=LEFT(#REF!,1),((100-(HLOOKUP(VALUE(LEFT(G573,1)),Pxl!$C$3:$G$6,2,0)))/2+HLOOKUP(VALUE(LEFT(G573,1)),Pxl!$C$3:$G$6,2,0)),(((HLOOKUP(VALUE(LEFT(G573,1)),Pxl!$C$3:$G$6,2,0))+((HLOOKUP(VALUE(LEFT(G573,1)+1),Pxl!$C$3:$G$6,2,0))))/2)))/100*(IF(LEFT(#REF!,1)=LEFT(#REF!,1),(HLOOKUP(VALUE(LEFT(#REF!,1)),Pxl!$C$3:$G$6,4,0))*1.25,((HLOOKUP(VALUE(LEFT(#REF!,1)),Pxl!$C$3:$G$6,4,0))+(HLOOKUP(VALUE(LEFT(#REF!,1)+1),Pxl!$C$3:$G$6,4,0)))/2)))</f>
        <v/>
      </c>
      <c r="I573" s="281"/>
      <c r="J573" s="281"/>
      <c r="M573" s="276"/>
    </row>
    <row r="574" spans="1:13" s="25" customFormat="1" ht="15">
      <c r="A574" s="281"/>
      <c r="B574" s="281"/>
      <c r="C574" s="281"/>
      <c r="D574" s="277"/>
      <c r="E574" s="277"/>
      <c r="F574" s="277"/>
      <c r="G574" s="279"/>
      <c r="H574" s="280" t="str">
        <f>IF(G574="","",(IF(LEFT(G574,1)=LEFT(#REF!,1),((100-(HLOOKUP(VALUE(LEFT(G574,1)),Pxl!$C$3:$G$6,2,0)))/2+HLOOKUP(VALUE(LEFT(G574,1)),Pxl!$C$3:$G$6,2,0)),(((HLOOKUP(VALUE(LEFT(G574,1)),Pxl!$C$3:$G$6,2,0))+((HLOOKUP(VALUE(LEFT(G574,1)+1),Pxl!$C$3:$G$6,2,0))))/2)))/100*(IF(LEFT(#REF!,1)=LEFT(#REF!,1),(HLOOKUP(VALUE(LEFT(#REF!,1)),Pxl!$C$3:$G$6,4,0))*1.25,((HLOOKUP(VALUE(LEFT(#REF!,1)),Pxl!$C$3:$G$6,4,0))+(HLOOKUP(VALUE(LEFT(#REF!,1)+1),Pxl!$C$3:$G$6,4,0)))/2)))</f>
        <v/>
      </c>
      <c r="I574" s="281"/>
      <c r="J574" s="281"/>
      <c r="M574" s="276"/>
    </row>
    <row r="575" spans="1:13" s="25" customFormat="1" ht="15">
      <c r="A575" s="281"/>
      <c r="B575" s="281"/>
      <c r="C575" s="281"/>
      <c r="D575" s="277"/>
      <c r="E575" s="277"/>
      <c r="F575" s="277"/>
      <c r="G575" s="279"/>
      <c r="H575" s="280" t="str">
        <f>IF(G575="","",(IF(LEFT(G575,1)=LEFT(#REF!,1),((100-(HLOOKUP(VALUE(LEFT(G575,1)),Pxl!$C$3:$G$6,2,0)))/2+HLOOKUP(VALUE(LEFT(G575,1)),Pxl!$C$3:$G$6,2,0)),(((HLOOKUP(VALUE(LEFT(G575,1)),Pxl!$C$3:$G$6,2,0))+((HLOOKUP(VALUE(LEFT(G575,1)+1),Pxl!$C$3:$G$6,2,0))))/2)))/100*(IF(LEFT(#REF!,1)=LEFT(#REF!,1),(HLOOKUP(VALUE(LEFT(#REF!,1)),Pxl!$C$3:$G$6,4,0))*1.25,((HLOOKUP(VALUE(LEFT(#REF!,1)),Pxl!$C$3:$G$6,4,0))+(HLOOKUP(VALUE(LEFT(#REF!,1)+1),Pxl!$C$3:$G$6,4,0)))/2)))</f>
        <v/>
      </c>
      <c r="I575" s="281"/>
      <c r="J575" s="281"/>
      <c r="M575" s="276"/>
    </row>
    <row r="576" spans="1:13" s="25" customFormat="1" ht="15">
      <c r="A576" s="281"/>
      <c r="B576" s="281"/>
      <c r="C576" s="281"/>
      <c r="D576" s="277"/>
      <c r="E576" s="277"/>
      <c r="F576" s="277"/>
      <c r="G576" s="279"/>
      <c r="H576" s="280" t="str">
        <f>IF(G576="","",(IF(LEFT(G576,1)=LEFT(#REF!,1),((100-(HLOOKUP(VALUE(LEFT(G576,1)),Pxl!$C$3:$G$6,2,0)))/2+HLOOKUP(VALUE(LEFT(G576,1)),Pxl!$C$3:$G$6,2,0)),(((HLOOKUP(VALUE(LEFT(G576,1)),Pxl!$C$3:$G$6,2,0))+((HLOOKUP(VALUE(LEFT(G576,1)+1),Pxl!$C$3:$G$6,2,0))))/2)))/100*(IF(LEFT(#REF!,1)=LEFT(#REF!,1),(HLOOKUP(VALUE(LEFT(#REF!,1)),Pxl!$C$3:$G$6,4,0))*1.25,((HLOOKUP(VALUE(LEFT(#REF!,1)),Pxl!$C$3:$G$6,4,0))+(HLOOKUP(VALUE(LEFT(#REF!,1)+1),Pxl!$C$3:$G$6,4,0)))/2)))</f>
        <v/>
      </c>
      <c r="I576" s="281"/>
      <c r="J576" s="281"/>
      <c r="M576" s="276"/>
    </row>
    <row r="577" spans="1:13" s="25" customFormat="1" ht="15">
      <c r="A577" s="281"/>
      <c r="B577" s="281"/>
      <c r="C577" s="281"/>
      <c r="D577" s="277"/>
      <c r="E577" s="277"/>
      <c r="F577" s="277"/>
      <c r="G577" s="279"/>
      <c r="H577" s="280" t="str">
        <f>IF(G577="","",(IF(LEFT(G577,1)=LEFT(#REF!,1),((100-(HLOOKUP(VALUE(LEFT(G577,1)),Pxl!$C$3:$G$6,2,0)))/2+HLOOKUP(VALUE(LEFT(G577,1)),Pxl!$C$3:$G$6,2,0)),(((HLOOKUP(VALUE(LEFT(G577,1)),Pxl!$C$3:$G$6,2,0))+((HLOOKUP(VALUE(LEFT(G577,1)+1),Pxl!$C$3:$G$6,2,0))))/2)))/100*(IF(LEFT(#REF!,1)=LEFT(#REF!,1),(HLOOKUP(VALUE(LEFT(#REF!,1)),Pxl!$C$3:$G$6,4,0))*1.25,((HLOOKUP(VALUE(LEFT(#REF!,1)),Pxl!$C$3:$G$6,4,0))+(HLOOKUP(VALUE(LEFT(#REF!,1)+1),Pxl!$C$3:$G$6,4,0)))/2)))</f>
        <v/>
      </c>
      <c r="I577" s="281"/>
      <c r="J577" s="281"/>
      <c r="M577" s="276"/>
    </row>
    <row r="578" spans="1:13" s="25" customFormat="1" ht="15">
      <c r="A578" s="281"/>
      <c r="B578" s="281"/>
      <c r="C578" s="281"/>
      <c r="D578" s="277"/>
      <c r="E578" s="277"/>
      <c r="F578" s="277"/>
      <c r="G578" s="279"/>
      <c r="H578" s="280" t="str">
        <f>IF(G578="","",(IF(LEFT(G578,1)=LEFT(#REF!,1),((100-(HLOOKUP(VALUE(LEFT(G578,1)),Pxl!$C$3:$G$6,2,0)))/2+HLOOKUP(VALUE(LEFT(G578,1)),Pxl!$C$3:$G$6,2,0)),(((HLOOKUP(VALUE(LEFT(G578,1)),Pxl!$C$3:$G$6,2,0))+((HLOOKUP(VALUE(LEFT(G578,1)+1),Pxl!$C$3:$G$6,2,0))))/2)))/100*(IF(LEFT(#REF!,1)=LEFT(#REF!,1),(HLOOKUP(VALUE(LEFT(#REF!,1)),Pxl!$C$3:$G$6,4,0))*1.25,((HLOOKUP(VALUE(LEFT(#REF!,1)),Pxl!$C$3:$G$6,4,0))+(HLOOKUP(VALUE(LEFT(#REF!,1)+1),Pxl!$C$3:$G$6,4,0)))/2)))</f>
        <v/>
      </c>
      <c r="I578" s="281"/>
      <c r="J578" s="281"/>
      <c r="M578" s="276"/>
    </row>
    <row r="579" spans="1:13" s="25" customFormat="1" ht="15">
      <c r="A579" s="281"/>
      <c r="B579" s="281"/>
      <c r="C579" s="281"/>
      <c r="D579" s="277"/>
      <c r="E579" s="277"/>
      <c r="F579" s="277"/>
      <c r="G579" s="279"/>
      <c r="H579" s="280" t="str">
        <f>IF(G579="","",(IF(LEFT(G579,1)=LEFT(#REF!,1),((100-(HLOOKUP(VALUE(LEFT(G579,1)),Pxl!$C$3:$G$6,2,0)))/2+HLOOKUP(VALUE(LEFT(G579,1)),Pxl!$C$3:$G$6,2,0)),(((HLOOKUP(VALUE(LEFT(G579,1)),Pxl!$C$3:$G$6,2,0))+((HLOOKUP(VALUE(LEFT(G579,1)+1),Pxl!$C$3:$G$6,2,0))))/2)))/100*(IF(LEFT(#REF!,1)=LEFT(#REF!,1),(HLOOKUP(VALUE(LEFT(#REF!,1)),Pxl!$C$3:$G$6,4,0))*1.25,((HLOOKUP(VALUE(LEFT(#REF!,1)),Pxl!$C$3:$G$6,4,0))+(HLOOKUP(VALUE(LEFT(#REF!,1)+1),Pxl!$C$3:$G$6,4,0)))/2)))</f>
        <v/>
      </c>
      <c r="I579" s="281"/>
      <c r="J579" s="281"/>
      <c r="M579" s="276"/>
    </row>
    <row r="580" spans="1:13" s="25" customFormat="1" ht="15">
      <c r="A580" s="281"/>
      <c r="B580" s="281"/>
      <c r="C580" s="281"/>
      <c r="D580" s="277"/>
      <c r="E580" s="277"/>
      <c r="F580" s="277"/>
      <c r="G580" s="279"/>
      <c r="H580" s="280" t="str">
        <f>IF(G580="","",(IF(LEFT(G580,1)=LEFT(#REF!,1),((100-(HLOOKUP(VALUE(LEFT(G580,1)),Pxl!$C$3:$G$6,2,0)))/2+HLOOKUP(VALUE(LEFT(G580,1)),Pxl!$C$3:$G$6,2,0)),(((HLOOKUP(VALUE(LEFT(G580,1)),Pxl!$C$3:$G$6,2,0))+((HLOOKUP(VALUE(LEFT(G580,1)+1),Pxl!$C$3:$G$6,2,0))))/2)))/100*(IF(LEFT(#REF!,1)=LEFT(#REF!,1),(HLOOKUP(VALUE(LEFT(#REF!,1)),Pxl!$C$3:$G$6,4,0))*1.25,((HLOOKUP(VALUE(LEFT(#REF!,1)),Pxl!$C$3:$G$6,4,0))+(HLOOKUP(VALUE(LEFT(#REF!,1)+1),Pxl!$C$3:$G$6,4,0)))/2)))</f>
        <v/>
      </c>
      <c r="I580" s="281"/>
      <c r="J580" s="281"/>
      <c r="M580" s="276"/>
    </row>
    <row r="581" spans="1:13" s="25" customFormat="1" ht="15">
      <c r="A581" s="281"/>
      <c r="B581" s="281"/>
      <c r="C581" s="281"/>
      <c r="D581" s="277"/>
      <c r="E581" s="277"/>
      <c r="F581" s="277"/>
      <c r="G581" s="279"/>
      <c r="H581" s="280" t="str">
        <f>IF(G581="","",(IF(LEFT(G581,1)=LEFT(#REF!,1),((100-(HLOOKUP(VALUE(LEFT(G581,1)),Pxl!$C$3:$G$6,2,0)))/2+HLOOKUP(VALUE(LEFT(G581,1)),Pxl!$C$3:$G$6,2,0)),(((HLOOKUP(VALUE(LEFT(G581,1)),Pxl!$C$3:$G$6,2,0))+((HLOOKUP(VALUE(LEFT(G581,1)+1),Pxl!$C$3:$G$6,2,0))))/2)))/100*(IF(LEFT(#REF!,1)=LEFT(#REF!,1),(HLOOKUP(VALUE(LEFT(#REF!,1)),Pxl!$C$3:$G$6,4,0))*1.25,((HLOOKUP(VALUE(LEFT(#REF!,1)),Pxl!$C$3:$G$6,4,0))+(HLOOKUP(VALUE(LEFT(#REF!,1)+1),Pxl!$C$3:$G$6,4,0)))/2)))</f>
        <v/>
      </c>
      <c r="I581" s="281"/>
      <c r="J581" s="281"/>
      <c r="M581" s="276"/>
    </row>
    <row r="582" spans="1:13" s="25" customFormat="1" ht="15">
      <c r="A582" s="281"/>
      <c r="B582" s="281"/>
      <c r="C582" s="281"/>
      <c r="D582" s="277"/>
      <c r="E582" s="277"/>
      <c r="F582" s="277"/>
      <c r="G582" s="279"/>
      <c r="H582" s="280" t="str">
        <f>IF(G582="","",(IF(LEFT(G582,1)=LEFT(#REF!,1),((100-(HLOOKUP(VALUE(LEFT(G582,1)),Pxl!$C$3:$G$6,2,0)))/2+HLOOKUP(VALUE(LEFT(G582,1)),Pxl!$C$3:$G$6,2,0)),(((HLOOKUP(VALUE(LEFT(G582,1)),Pxl!$C$3:$G$6,2,0))+((HLOOKUP(VALUE(LEFT(G582,1)+1),Pxl!$C$3:$G$6,2,0))))/2)))/100*(IF(LEFT(#REF!,1)=LEFT(#REF!,1),(HLOOKUP(VALUE(LEFT(#REF!,1)),Pxl!$C$3:$G$6,4,0))*1.25,((HLOOKUP(VALUE(LEFT(#REF!,1)),Pxl!$C$3:$G$6,4,0))+(HLOOKUP(VALUE(LEFT(#REF!,1)+1),Pxl!$C$3:$G$6,4,0)))/2)))</f>
        <v/>
      </c>
      <c r="I582" s="281"/>
      <c r="J582" s="281"/>
      <c r="M582" s="276"/>
    </row>
    <row r="583" spans="1:13" s="25" customFormat="1" ht="15">
      <c r="A583" s="281"/>
      <c r="B583" s="281"/>
      <c r="C583" s="281"/>
      <c r="D583" s="277"/>
      <c r="E583" s="277"/>
      <c r="F583" s="277"/>
      <c r="G583" s="279"/>
      <c r="H583" s="280" t="str">
        <f>IF(G583="","",(IF(LEFT(G583,1)=LEFT(#REF!,1),((100-(HLOOKUP(VALUE(LEFT(G583,1)),Pxl!$C$3:$G$6,2,0)))/2+HLOOKUP(VALUE(LEFT(G583,1)),Pxl!$C$3:$G$6,2,0)),(((HLOOKUP(VALUE(LEFT(G583,1)),Pxl!$C$3:$G$6,2,0))+((HLOOKUP(VALUE(LEFT(G583,1)+1),Pxl!$C$3:$G$6,2,0))))/2)))/100*(IF(LEFT(#REF!,1)=LEFT(#REF!,1),(HLOOKUP(VALUE(LEFT(#REF!,1)),Pxl!$C$3:$G$6,4,0))*1.25,((HLOOKUP(VALUE(LEFT(#REF!,1)),Pxl!$C$3:$G$6,4,0))+(HLOOKUP(VALUE(LEFT(#REF!,1)+1),Pxl!$C$3:$G$6,4,0)))/2)))</f>
        <v/>
      </c>
      <c r="I583" s="281"/>
      <c r="J583" s="281"/>
      <c r="M583" s="276"/>
    </row>
    <row r="584" spans="1:13" s="25" customFormat="1" ht="15">
      <c r="A584" s="281"/>
      <c r="B584" s="281"/>
      <c r="C584" s="281"/>
      <c r="D584" s="277"/>
      <c r="E584" s="277"/>
      <c r="F584" s="277"/>
      <c r="G584" s="279"/>
      <c r="H584" s="280" t="str">
        <f>IF(G584="","",(IF(LEFT(G584,1)=LEFT(#REF!,1),((100-(HLOOKUP(VALUE(LEFT(G584,1)),Pxl!$C$3:$G$6,2,0)))/2+HLOOKUP(VALUE(LEFT(G584,1)),Pxl!$C$3:$G$6,2,0)),(((HLOOKUP(VALUE(LEFT(G584,1)),Pxl!$C$3:$G$6,2,0))+((HLOOKUP(VALUE(LEFT(G584,1)+1),Pxl!$C$3:$G$6,2,0))))/2)))/100*(IF(LEFT(#REF!,1)=LEFT(#REF!,1),(HLOOKUP(VALUE(LEFT(#REF!,1)),Pxl!$C$3:$G$6,4,0))*1.25,((HLOOKUP(VALUE(LEFT(#REF!,1)),Pxl!$C$3:$G$6,4,0))+(HLOOKUP(VALUE(LEFT(#REF!,1)+1),Pxl!$C$3:$G$6,4,0)))/2)))</f>
        <v/>
      </c>
      <c r="I584" s="281"/>
      <c r="J584" s="281"/>
      <c r="M584" s="276"/>
    </row>
    <row r="585" spans="1:13" s="25" customFormat="1" ht="15">
      <c r="A585" s="281"/>
      <c r="B585" s="281"/>
      <c r="C585" s="281"/>
      <c r="D585" s="277"/>
      <c r="E585" s="277"/>
      <c r="F585" s="277"/>
      <c r="G585" s="279"/>
      <c r="H585" s="280" t="str">
        <f>IF(G585="","",(IF(LEFT(G585,1)=LEFT(#REF!,1),((100-(HLOOKUP(VALUE(LEFT(G585,1)),Pxl!$C$3:$G$6,2,0)))/2+HLOOKUP(VALUE(LEFT(G585,1)),Pxl!$C$3:$G$6,2,0)),(((HLOOKUP(VALUE(LEFT(G585,1)),Pxl!$C$3:$G$6,2,0))+((HLOOKUP(VALUE(LEFT(G585,1)+1),Pxl!$C$3:$G$6,2,0))))/2)))/100*(IF(LEFT(#REF!,1)=LEFT(#REF!,1),(HLOOKUP(VALUE(LEFT(#REF!,1)),Pxl!$C$3:$G$6,4,0))*1.25,((HLOOKUP(VALUE(LEFT(#REF!,1)),Pxl!$C$3:$G$6,4,0))+(HLOOKUP(VALUE(LEFT(#REF!,1)+1),Pxl!$C$3:$G$6,4,0)))/2)))</f>
        <v/>
      </c>
      <c r="I585" s="281"/>
      <c r="J585" s="281"/>
      <c r="M585" s="276"/>
    </row>
    <row r="586" spans="1:13" s="25" customFormat="1" ht="15">
      <c r="A586" s="281"/>
      <c r="B586" s="281"/>
      <c r="C586" s="281"/>
      <c r="D586" s="277"/>
      <c r="E586" s="277"/>
      <c r="F586" s="277"/>
      <c r="G586" s="279"/>
      <c r="H586" s="280" t="str">
        <f>IF(G586="","",(IF(LEFT(G586,1)=LEFT(#REF!,1),((100-(HLOOKUP(VALUE(LEFT(G586,1)),Pxl!$C$3:$G$6,2,0)))/2+HLOOKUP(VALUE(LEFT(G586,1)),Pxl!$C$3:$G$6,2,0)),(((HLOOKUP(VALUE(LEFT(G586,1)),Pxl!$C$3:$G$6,2,0))+((HLOOKUP(VALUE(LEFT(G586,1)+1),Pxl!$C$3:$G$6,2,0))))/2)))/100*(IF(LEFT(#REF!,1)=LEFT(#REF!,1),(HLOOKUP(VALUE(LEFT(#REF!,1)),Pxl!$C$3:$G$6,4,0))*1.25,((HLOOKUP(VALUE(LEFT(#REF!,1)),Pxl!$C$3:$G$6,4,0))+(HLOOKUP(VALUE(LEFT(#REF!,1)+1),Pxl!$C$3:$G$6,4,0)))/2)))</f>
        <v/>
      </c>
      <c r="I586" s="281"/>
      <c r="J586" s="281"/>
      <c r="M586" s="276"/>
    </row>
    <row r="587" spans="1:13" s="25" customFormat="1" ht="15">
      <c r="A587" s="281"/>
      <c r="B587" s="281"/>
      <c r="C587" s="281"/>
      <c r="D587" s="277"/>
      <c r="E587" s="277"/>
      <c r="F587" s="277"/>
      <c r="G587" s="279"/>
      <c r="H587" s="280" t="str">
        <f>IF(G587="","",(IF(LEFT(G587,1)=LEFT(#REF!,1),((100-(HLOOKUP(VALUE(LEFT(G587,1)),Pxl!$C$3:$G$6,2,0)))/2+HLOOKUP(VALUE(LEFT(G587,1)),Pxl!$C$3:$G$6,2,0)),(((HLOOKUP(VALUE(LEFT(G587,1)),Pxl!$C$3:$G$6,2,0))+((HLOOKUP(VALUE(LEFT(G587,1)+1),Pxl!$C$3:$G$6,2,0))))/2)))/100*(IF(LEFT(#REF!,1)=LEFT(#REF!,1),(HLOOKUP(VALUE(LEFT(#REF!,1)),Pxl!$C$3:$G$6,4,0))*1.25,((HLOOKUP(VALUE(LEFT(#REF!,1)),Pxl!$C$3:$G$6,4,0))+(HLOOKUP(VALUE(LEFT(#REF!,1)+1),Pxl!$C$3:$G$6,4,0)))/2)))</f>
        <v/>
      </c>
      <c r="I587" s="281"/>
      <c r="J587" s="281"/>
      <c r="M587" s="276"/>
    </row>
    <row r="588" spans="1:13" s="25" customFormat="1" ht="15">
      <c r="A588" s="281"/>
      <c r="B588" s="281"/>
      <c r="C588" s="281"/>
      <c r="D588" s="277"/>
      <c r="E588" s="277"/>
      <c r="F588" s="277"/>
      <c r="G588" s="279"/>
      <c r="H588" s="280" t="str">
        <f>IF(G588="","",(IF(LEFT(G588,1)=LEFT(#REF!,1),((100-(HLOOKUP(VALUE(LEFT(G588,1)),Pxl!$C$3:$G$6,2,0)))/2+HLOOKUP(VALUE(LEFT(G588,1)),Pxl!$C$3:$G$6,2,0)),(((HLOOKUP(VALUE(LEFT(G588,1)),Pxl!$C$3:$G$6,2,0))+((HLOOKUP(VALUE(LEFT(G588,1)+1),Pxl!$C$3:$G$6,2,0))))/2)))/100*(IF(LEFT(#REF!,1)=LEFT(#REF!,1),(HLOOKUP(VALUE(LEFT(#REF!,1)),Pxl!$C$3:$G$6,4,0))*1.25,((HLOOKUP(VALUE(LEFT(#REF!,1)),Pxl!$C$3:$G$6,4,0))+(HLOOKUP(VALUE(LEFT(#REF!,1)+1),Pxl!$C$3:$G$6,4,0)))/2)))</f>
        <v/>
      </c>
      <c r="I588" s="281"/>
      <c r="J588" s="281"/>
      <c r="M588" s="276"/>
    </row>
    <row r="589" spans="1:13" s="25" customFormat="1" ht="15">
      <c r="A589" s="281"/>
      <c r="B589" s="281"/>
      <c r="C589" s="281"/>
      <c r="D589" s="277"/>
      <c r="E589" s="277"/>
      <c r="F589" s="277"/>
      <c r="G589" s="279"/>
      <c r="H589" s="280" t="str">
        <f>IF(G589="","",(IF(LEFT(G589,1)=LEFT(#REF!,1),((100-(HLOOKUP(VALUE(LEFT(G589,1)),Pxl!$C$3:$G$6,2,0)))/2+HLOOKUP(VALUE(LEFT(G589,1)),Pxl!$C$3:$G$6,2,0)),(((HLOOKUP(VALUE(LEFT(G589,1)),Pxl!$C$3:$G$6,2,0))+((HLOOKUP(VALUE(LEFT(G589,1)+1),Pxl!$C$3:$G$6,2,0))))/2)))/100*(IF(LEFT(#REF!,1)=LEFT(#REF!,1),(HLOOKUP(VALUE(LEFT(#REF!,1)),Pxl!$C$3:$G$6,4,0))*1.25,((HLOOKUP(VALUE(LEFT(#REF!,1)),Pxl!$C$3:$G$6,4,0))+(HLOOKUP(VALUE(LEFT(#REF!,1)+1),Pxl!$C$3:$G$6,4,0)))/2)))</f>
        <v/>
      </c>
      <c r="I589" s="281"/>
      <c r="J589" s="281"/>
      <c r="M589" s="276"/>
    </row>
    <row r="590" spans="1:13" s="25" customFormat="1" ht="15">
      <c r="A590" s="281"/>
      <c r="B590" s="281"/>
      <c r="C590" s="281"/>
      <c r="D590" s="277"/>
      <c r="E590" s="277"/>
      <c r="F590" s="277"/>
      <c r="G590" s="279"/>
      <c r="H590" s="280" t="str">
        <f>IF(G590="","",(IF(LEFT(G590,1)=LEFT(#REF!,1),((100-(HLOOKUP(VALUE(LEFT(G590,1)),Pxl!$C$3:$G$6,2,0)))/2+HLOOKUP(VALUE(LEFT(G590,1)),Pxl!$C$3:$G$6,2,0)),(((HLOOKUP(VALUE(LEFT(G590,1)),Pxl!$C$3:$G$6,2,0))+((HLOOKUP(VALUE(LEFT(G590,1)+1),Pxl!$C$3:$G$6,2,0))))/2)))/100*(IF(LEFT(#REF!,1)=LEFT(#REF!,1),(HLOOKUP(VALUE(LEFT(#REF!,1)),Pxl!$C$3:$G$6,4,0))*1.25,((HLOOKUP(VALUE(LEFT(#REF!,1)),Pxl!$C$3:$G$6,4,0))+(HLOOKUP(VALUE(LEFT(#REF!,1)+1),Pxl!$C$3:$G$6,4,0)))/2)))</f>
        <v/>
      </c>
      <c r="I590" s="281"/>
      <c r="J590" s="281"/>
      <c r="M590" s="276"/>
    </row>
    <row r="591" spans="1:13" s="25" customFormat="1" ht="15">
      <c r="A591" s="281"/>
      <c r="B591" s="281"/>
      <c r="C591" s="281"/>
      <c r="D591" s="277"/>
      <c r="E591" s="277"/>
      <c r="F591" s="277"/>
      <c r="G591" s="279"/>
      <c r="H591" s="280" t="str">
        <f>IF(G591="","",(IF(LEFT(G591,1)=LEFT(#REF!,1),((100-(HLOOKUP(VALUE(LEFT(G591,1)),Pxl!$C$3:$G$6,2,0)))/2+HLOOKUP(VALUE(LEFT(G591,1)),Pxl!$C$3:$G$6,2,0)),(((HLOOKUP(VALUE(LEFT(G591,1)),Pxl!$C$3:$G$6,2,0))+((HLOOKUP(VALUE(LEFT(G591,1)+1),Pxl!$C$3:$G$6,2,0))))/2)))/100*(IF(LEFT(#REF!,1)=LEFT(#REF!,1),(HLOOKUP(VALUE(LEFT(#REF!,1)),Pxl!$C$3:$G$6,4,0))*1.25,((HLOOKUP(VALUE(LEFT(#REF!,1)),Pxl!$C$3:$G$6,4,0))+(HLOOKUP(VALUE(LEFT(#REF!,1)+1),Pxl!$C$3:$G$6,4,0)))/2)))</f>
        <v/>
      </c>
      <c r="I591" s="281"/>
      <c r="J591" s="281"/>
      <c r="M591" s="276"/>
    </row>
    <row r="592" spans="1:13" s="25" customFormat="1" ht="15">
      <c r="A592" s="281"/>
      <c r="B592" s="281"/>
      <c r="C592" s="281"/>
      <c r="D592" s="277"/>
      <c r="E592" s="277"/>
      <c r="F592" s="277"/>
      <c r="G592" s="279"/>
      <c r="H592" s="280" t="str">
        <f>IF(G592="","",(IF(LEFT(G592,1)=LEFT(#REF!,1),((100-(HLOOKUP(VALUE(LEFT(G592,1)),Pxl!$C$3:$G$6,2,0)))/2+HLOOKUP(VALUE(LEFT(G592,1)),Pxl!$C$3:$G$6,2,0)),(((HLOOKUP(VALUE(LEFT(G592,1)),Pxl!$C$3:$G$6,2,0))+((HLOOKUP(VALUE(LEFT(G592,1)+1),Pxl!$C$3:$G$6,2,0))))/2)))/100*(IF(LEFT(#REF!,1)=LEFT(#REF!,1),(HLOOKUP(VALUE(LEFT(#REF!,1)),Pxl!$C$3:$G$6,4,0))*1.25,((HLOOKUP(VALUE(LEFT(#REF!,1)),Pxl!$C$3:$G$6,4,0))+(HLOOKUP(VALUE(LEFT(#REF!,1)+1),Pxl!$C$3:$G$6,4,0)))/2)))</f>
        <v/>
      </c>
      <c r="I592" s="281"/>
      <c r="J592" s="281"/>
      <c r="M592" s="276"/>
    </row>
    <row r="593" spans="1:13" s="25" customFormat="1" ht="15">
      <c r="A593" s="281"/>
      <c r="B593" s="281"/>
      <c r="C593" s="281"/>
      <c r="D593" s="277"/>
      <c r="E593" s="277"/>
      <c r="F593" s="277"/>
      <c r="G593" s="279"/>
      <c r="H593" s="280" t="str">
        <f>IF(G593="","",(IF(LEFT(G593,1)=LEFT(#REF!,1),((100-(HLOOKUP(VALUE(LEFT(G593,1)),Pxl!$C$3:$G$6,2,0)))/2+HLOOKUP(VALUE(LEFT(G593,1)),Pxl!$C$3:$G$6,2,0)),(((HLOOKUP(VALUE(LEFT(G593,1)),Pxl!$C$3:$G$6,2,0))+((HLOOKUP(VALUE(LEFT(G593,1)+1),Pxl!$C$3:$G$6,2,0))))/2)))/100*(IF(LEFT(#REF!,1)=LEFT(#REF!,1),(HLOOKUP(VALUE(LEFT(#REF!,1)),Pxl!$C$3:$G$6,4,0))*1.25,((HLOOKUP(VALUE(LEFT(#REF!,1)),Pxl!$C$3:$G$6,4,0))+(HLOOKUP(VALUE(LEFT(#REF!,1)+1),Pxl!$C$3:$G$6,4,0)))/2)))</f>
        <v/>
      </c>
      <c r="I593" s="281"/>
      <c r="J593" s="281"/>
      <c r="M593" s="276"/>
    </row>
    <row r="594" spans="1:13" s="25" customFormat="1" ht="15">
      <c r="A594" s="281"/>
      <c r="B594" s="281"/>
      <c r="C594" s="281"/>
      <c r="D594" s="277"/>
      <c r="E594" s="277"/>
      <c r="F594" s="277"/>
      <c r="G594" s="279"/>
      <c r="H594" s="280" t="str">
        <f>IF(G594="","",(IF(LEFT(G594,1)=LEFT(#REF!,1),((100-(HLOOKUP(VALUE(LEFT(G594,1)),Pxl!$C$3:$G$6,2,0)))/2+HLOOKUP(VALUE(LEFT(G594,1)),Pxl!$C$3:$G$6,2,0)),(((HLOOKUP(VALUE(LEFT(G594,1)),Pxl!$C$3:$G$6,2,0))+((HLOOKUP(VALUE(LEFT(G594,1)+1),Pxl!$C$3:$G$6,2,0))))/2)))/100*(IF(LEFT(#REF!,1)=LEFT(#REF!,1),(HLOOKUP(VALUE(LEFT(#REF!,1)),Pxl!$C$3:$G$6,4,0))*1.25,((HLOOKUP(VALUE(LEFT(#REF!,1)),Pxl!$C$3:$G$6,4,0))+(HLOOKUP(VALUE(LEFT(#REF!,1)+1),Pxl!$C$3:$G$6,4,0)))/2)))</f>
        <v/>
      </c>
      <c r="I594" s="281"/>
      <c r="J594" s="281"/>
      <c r="M594" s="276"/>
    </row>
    <row r="595" spans="1:13" s="25" customFormat="1" ht="15">
      <c r="A595" s="281"/>
      <c r="B595" s="281"/>
      <c r="C595" s="281"/>
      <c r="D595" s="277"/>
      <c r="E595" s="277"/>
      <c r="F595" s="277"/>
      <c r="G595" s="279"/>
      <c r="H595" s="280" t="str">
        <f>IF(G595="","",(IF(LEFT(G595,1)=LEFT(#REF!,1),((100-(HLOOKUP(VALUE(LEFT(G595,1)),Pxl!$C$3:$G$6,2,0)))/2+HLOOKUP(VALUE(LEFT(G595,1)),Pxl!$C$3:$G$6,2,0)),(((HLOOKUP(VALUE(LEFT(G595,1)),Pxl!$C$3:$G$6,2,0))+((HLOOKUP(VALUE(LEFT(G595,1)+1),Pxl!$C$3:$G$6,2,0))))/2)))/100*(IF(LEFT(#REF!,1)=LEFT(#REF!,1),(HLOOKUP(VALUE(LEFT(#REF!,1)),Pxl!$C$3:$G$6,4,0))*1.25,((HLOOKUP(VALUE(LEFT(#REF!,1)),Pxl!$C$3:$G$6,4,0))+(HLOOKUP(VALUE(LEFT(#REF!,1)+1),Pxl!$C$3:$G$6,4,0)))/2)))</f>
        <v/>
      </c>
      <c r="I595" s="281"/>
      <c r="J595" s="281"/>
      <c r="M595" s="276"/>
    </row>
    <row r="596" spans="1:13" s="25" customFormat="1" ht="15">
      <c r="A596" s="281"/>
      <c r="B596" s="281"/>
      <c r="C596" s="281"/>
      <c r="D596" s="277"/>
      <c r="E596" s="277"/>
      <c r="F596" s="277"/>
      <c r="G596" s="279"/>
      <c r="H596" s="280" t="str">
        <f>IF(G596="","",(IF(LEFT(G596,1)=LEFT(#REF!,1),((100-(HLOOKUP(VALUE(LEFT(G596,1)),Pxl!$C$3:$G$6,2,0)))/2+HLOOKUP(VALUE(LEFT(G596,1)),Pxl!$C$3:$G$6,2,0)),(((HLOOKUP(VALUE(LEFT(G596,1)),Pxl!$C$3:$G$6,2,0))+((HLOOKUP(VALUE(LEFT(G596,1)+1),Pxl!$C$3:$G$6,2,0))))/2)))/100*(IF(LEFT(#REF!,1)=LEFT(#REF!,1),(HLOOKUP(VALUE(LEFT(#REF!,1)),Pxl!$C$3:$G$6,4,0))*1.25,((HLOOKUP(VALUE(LEFT(#REF!,1)),Pxl!$C$3:$G$6,4,0))+(HLOOKUP(VALUE(LEFT(#REF!,1)+1),Pxl!$C$3:$G$6,4,0)))/2)))</f>
        <v/>
      </c>
      <c r="I596" s="281"/>
      <c r="J596" s="281"/>
      <c r="M596" s="276"/>
    </row>
    <row r="597" spans="1:13" s="25" customFormat="1" ht="15">
      <c r="A597" s="281"/>
      <c r="B597" s="281"/>
      <c r="C597" s="281"/>
      <c r="D597" s="277"/>
      <c r="E597" s="277"/>
      <c r="F597" s="277"/>
      <c r="G597" s="279"/>
      <c r="H597" s="280" t="str">
        <f>IF(G597="","",(IF(LEFT(G597,1)=LEFT(#REF!,1),((100-(HLOOKUP(VALUE(LEFT(G597,1)),Pxl!$C$3:$G$6,2,0)))/2+HLOOKUP(VALUE(LEFT(G597,1)),Pxl!$C$3:$G$6,2,0)),(((HLOOKUP(VALUE(LEFT(G597,1)),Pxl!$C$3:$G$6,2,0))+((HLOOKUP(VALUE(LEFT(G597,1)+1),Pxl!$C$3:$G$6,2,0))))/2)))/100*(IF(LEFT(#REF!,1)=LEFT(#REF!,1),(HLOOKUP(VALUE(LEFT(#REF!,1)),Pxl!$C$3:$G$6,4,0))*1.25,((HLOOKUP(VALUE(LEFT(#REF!,1)),Pxl!$C$3:$G$6,4,0))+(HLOOKUP(VALUE(LEFT(#REF!,1)+1),Pxl!$C$3:$G$6,4,0)))/2)))</f>
        <v/>
      </c>
      <c r="I597" s="281"/>
      <c r="J597" s="281"/>
      <c r="M597" s="276"/>
    </row>
    <row r="598" spans="1:13" s="25" customFormat="1" ht="15">
      <c r="A598" s="281"/>
      <c r="B598" s="281"/>
      <c r="C598" s="281"/>
      <c r="D598" s="277"/>
      <c r="E598" s="277"/>
      <c r="F598" s="277"/>
      <c r="G598" s="279"/>
      <c r="H598" s="280" t="str">
        <f>IF(G598="","",(IF(LEFT(G598,1)=LEFT(#REF!,1),((100-(HLOOKUP(VALUE(LEFT(G598,1)),Pxl!$C$3:$G$6,2,0)))/2+HLOOKUP(VALUE(LEFT(G598,1)),Pxl!$C$3:$G$6,2,0)),(((HLOOKUP(VALUE(LEFT(G598,1)),Pxl!$C$3:$G$6,2,0))+((HLOOKUP(VALUE(LEFT(G598,1)+1),Pxl!$C$3:$G$6,2,0))))/2)))/100*(IF(LEFT(#REF!,1)=LEFT(#REF!,1),(HLOOKUP(VALUE(LEFT(#REF!,1)),Pxl!$C$3:$G$6,4,0))*1.25,((HLOOKUP(VALUE(LEFT(#REF!,1)),Pxl!$C$3:$G$6,4,0))+(HLOOKUP(VALUE(LEFT(#REF!,1)+1),Pxl!$C$3:$G$6,4,0)))/2)))</f>
        <v/>
      </c>
      <c r="I598" s="281"/>
      <c r="J598" s="281"/>
      <c r="M598" s="276"/>
    </row>
    <row r="599" spans="1:13" s="25" customFormat="1" ht="15">
      <c r="A599" s="281"/>
      <c r="B599" s="281"/>
      <c r="C599" s="281"/>
      <c r="D599" s="277"/>
      <c r="E599" s="277"/>
      <c r="F599" s="277"/>
      <c r="G599" s="279"/>
      <c r="H599" s="280" t="str">
        <f>IF(G599="","",(IF(LEFT(G599,1)=LEFT(#REF!,1),((100-(HLOOKUP(VALUE(LEFT(G599,1)),Pxl!$C$3:$G$6,2,0)))/2+HLOOKUP(VALUE(LEFT(G599,1)),Pxl!$C$3:$G$6,2,0)),(((HLOOKUP(VALUE(LEFT(G599,1)),Pxl!$C$3:$G$6,2,0))+((HLOOKUP(VALUE(LEFT(G599,1)+1),Pxl!$C$3:$G$6,2,0))))/2)))/100*(IF(LEFT(#REF!,1)=LEFT(#REF!,1),(HLOOKUP(VALUE(LEFT(#REF!,1)),Pxl!$C$3:$G$6,4,0))*1.25,((HLOOKUP(VALUE(LEFT(#REF!,1)),Pxl!$C$3:$G$6,4,0))+(HLOOKUP(VALUE(LEFT(#REF!,1)+1),Pxl!$C$3:$G$6,4,0)))/2)))</f>
        <v/>
      </c>
      <c r="I599" s="281"/>
      <c r="J599" s="281"/>
      <c r="M599" s="276"/>
    </row>
    <row r="600" spans="1:13" s="25" customFormat="1" ht="15">
      <c r="A600" s="281"/>
      <c r="B600" s="281"/>
      <c r="C600" s="281"/>
      <c r="D600" s="277"/>
      <c r="E600" s="277"/>
      <c r="F600" s="277"/>
      <c r="G600" s="279"/>
      <c r="H600" s="280" t="str">
        <f>IF(G600="","",(IF(LEFT(G600,1)=LEFT(#REF!,1),((100-(HLOOKUP(VALUE(LEFT(G600,1)),Pxl!$C$3:$G$6,2,0)))/2+HLOOKUP(VALUE(LEFT(G600,1)),Pxl!$C$3:$G$6,2,0)),(((HLOOKUP(VALUE(LEFT(G600,1)),Pxl!$C$3:$G$6,2,0))+((HLOOKUP(VALUE(LEFT(G600,1)+1),Pxl!$C$3:$G$6,2,0))))/2)))/100*(IF(LEFT(#REF!,1)=LEFT(#REF!,1),(HLOOKUP(VALUE(LEFT(#REF!,1)),Pxl!$C$3:$G$6,4,0))*1.25,((HLOOKUP(VALUE(LEFT(#REF!,1)),Pxl!$C$3:$G$6,4,0))+(HLOOKUP(VALUE(LEFT(#REF!,1)+1),Pxl!$C$3:$G$6,4,0)))/2)))</f>
        <v/>
      </c>
      <c r="I600" s="281"/>
      <c r="J600" s="281"/>
      <c r="M600" s="276"/>
    </row>
    <row r="601" spans="1:13" s="25" customFormat="1" ht="15">
      <c r="A601" s="281"/>
      <c r="B601" s="281"/>
      <c r="C601" s="281"/>
      <c r="D601" s="277"/>
      <c r="E601" s="277"/>
      <c r="F601" s="277"/>
      <c r="G601" s="279"/>
      <c r="H601" s="280" t="str">
        <f>IF(G601="","",(IF(LEFT(G601,1)=LEFT(#REF!,1),((100-(HLOOKUP(VALUE(LEFT(G601,1)),Pxl!$C$3:$G$6,2,0)))/2+HLOOKUP(VALUE(LEFT(G601,1)),Pxl!$C$3:$G$6,2,0)),(((HLOOKUP(VALUE(LEFT(G601,1)),Pxl!$C$3:$G$6,2,0))+((HLOOKUP(VALUE(LEFT(G601,1)+1),Pxl!$C$3:$G$6,2,0))))/2)))/100*(IF(LEFT(#REF!,1)=LEFT(#REF!,1),(HLOOKUP(VALUE(LEFT(#REF!,1)),Pxl!$C$3:$G$6,4,0))*1.25,((HLOOKUP(VALUE(LEFT(#REF!,1)),Pxl!$C$3:$G$6,4,0))+(HLOOKUP(VALUE(LEFT(#REF!,1)+1),Pxl!$C$3:$G$6,4,0)))/2)))</f>
        <v/>
      </c>
      <c r="I601" s="281"/>
      <c r="J601" s="281"/>
      <c r="M601" s="276"/>
    </row>
    <row r="602" spans="1:13" s="25" customFormat="1" ht="15">
      <c r="A602" s="281"/>
      <c r="B602" s="281"/>
      <c r="C602" s="281"/>
      <c r="D602" s="277"/>
      <c r="E602" s="277"/>
      <c r="F602" s="277"/>
      <c r="G602" s="279"/>
      <c r="H602" s="280" t="str">
        <f>IF(G602="","",(IF(LEFT(G602,1)=LEFT(#REF!,1),((100-(HLOOKUP(VALUE(LEFT(G602,1)),Pxl!$C$3:$G$6,2,0)))/2+HLOOKUP(VALUE(LEFT(G602,1)),Pxl!$C$3:$G$6,2,0)),(((HLOOKUP(VALUE(LEFT(G602,1)),Pxl!$C$3:$G$6,2,0))+((HLOOKUP(VALUE(LEFT(G602,1)+1),Pxl!$C$3:$G$6,2,0))))/2)))/100*(IF(LEFT(#REF!,1)=LEFT(#REF!,1),(HLOOKUP(VALUE(LEFT(#REF!,1)),Pxl!$C$3:$G$6,4,0))*1.25,((HLOOKUP(VALUE(LEFT(#REF!,1)),Pxl!$C$3:$G$6,4,0))+(HLOOKUP(VALUE(LEFT(#REF!,1)+1),Pxl!$C$3:$G$6,4,0)))/2)))</f>
        <v/>
      </c>
      <c r="I602" s="281"/>
      <c r="J602" s="281"/>
      <c r="M602" s="276"/>
    </row>
    <row r="603" spans="1:13" s="25" customFormat="1" ht="15">
      <c r="A603" s="281"/>
      <c r="B603" s="281"/>
      <c r="C603" s="281"/>
      <c r="D603" s="277"/>
      <c r="E603" s="277"/>
      <c r="F603" s="277"/>
      <c r="G603" s="279"/>
      <c r="H603" s="280" t="str">
        <f>IF(G603="","",(IF(LEFT(G603,1)=LEFT(#REF!,1),((100-(HLOOKUP(VALUE(LEFT(G603,1)),Pxl!$C$3:$G$6,2,0)))/2+HLOOKUP(VALUE(LEFT(G603,1)),Pxl!$C$3:$G$6,2,0)),(((HLOOKUP(VALUE(LEFT(G603,1)),Pxl!$C$3:$G$6,2,0))+((HLOOKUP(VALUE(LEFT(G603,1)+1),Pxl!$C$3:$G$6,2,0))))/2)))/100*(IF(LEFT(#REF!,1)=LEFT(#REF!,1),(HLOOKUP(VALUE(LEFT(#REF!,1)),Pxl!$C$3:$G$6,4,0))*1.25,((HLOOKUP(VALUE(LEFT(#REF!,1)),Pxl!$C$3:$G$6,4,0))+(HLOOKUP(VALUE(LEFT(#REF!,1)+1),Pxl!$C$3:$G$6,4,0)))/2)))</f>
        <v/>
      </c>
      <c r="I603" s="281"/>
      <c r="J603" s="281"/>
      <c r="M603" s="276"/>
    </row>
    <row r="604" spans="1:13" s="25" customFormat="1" ht="15">
      <c r="A604" s="281"/>
      <c r="B604" s="281"/>
      <c r="C604" s="281"/>
      <c r="D604" s="277"/>
      <c r="E604" s="277"/>
      <c r="F604" s="277"/>
      <c r="G604" s="279"/>
      <c r="H604" s="280" t="str">
        <f>IF(G604="","",(IF(LEFT(G604,1)=LEFT(#REF!,1),((100-(HLOOKUP(VALUE(LEFT(G604,1)),Pxl!$C$3:$G$6,2,0)))/2+HLOOKUP(VALUE(LEFT(G604,1)),Pxl!$C$3:$G$6,2,0)),(((HLOOKUP(VALUE(LEFT(G604,1)),Pxl!$C$3:$G$6,2,0))+((HLOOKUP(VALUE(LEFT(G604,1)+1),Pxl!$C$3:$G$6,2,0))))/2)))/100*(IF(LEFT(#REF!,1)=LEFT(#REF!,1),(HLOOKUP(VALUE(LEFT(#REF!,1)),Pxl!$C$3:$G$6,4,0))*1.25,((HLOOKUP(VALUE(LEFT(#REF!,1)),Pxl!$C$3:$G$6,4,0))+(HLOOKUP(VALUE(LEFT(#REF!,1)+1),Pxl!$C$3:$G$6,4,0)))/2)))</f>
        <v/>
      </c>
      <c r="I604" s="281"/>
      <c r="J604" s="281"/>
      <c r="M604" s="276"/>
    </row>
    <row r="605" spans="1:13" s="25" customFormat="1" ht="15">
      <c r="A605" s="281"/>
      <c r="B605" s="281"/>
      <c r="C605" s="281"/>
      <c r="D605" s="277"/>
      <c r="E605" s="277"/>
      <c r="F605" s="277"/>
      <c r="G605" s="279"/>
      <c r="H605" s="280" t="str">
        <f>IF(G605="","",(IF(LEFT(G605,1)=LEFT(#REF!,1),((100-(HLOOKUP(VALUE(LEFT(G605,1)),Pxl!$C$3:$G$6,2,0)))/2+HLOOKUP(VALUE(LEFT(G605,1)),Pxl!$C$3:$G$6,2,0)),(((HLOOKUP(VALUE(LEFT(G605,1)),Pxl!$C$3:$G$6,2,0))+((HLOOKUP(VALUE(LEFT(G605,1)+1),Pxl!$C$3:$G$6,2,0))))/2)))/100*(IF(LEFT(#REF!,1)=LEFT(#REF!,1),(HLOOKUP(VALUE(LEFT(#REF!,1)),Pxl!$C$3:$G$6,4,0))*1.25,((HLOOKUP(VALUE(LEFT(#REF!,1)),Pxl!$C$3:$G$6,4,0))+(HLOOKUP(VALUE(LEFT(#REF!,1)+1),Pxl!$C$3:$G$6,4,0)))/2)))</f>
        <v/>
      </c>
      <c r="I605" s="281"/>
      <c r="J605" s="281"/>
      <c r="M605" s="276"/>
    </row>
    <row r="606" spans="1:13" s="25" customFormat="1" ht="15">
      <c r="A606" s="281"/>
      <c r="B606" s="281"/>
      <c r="C606" s="281"/>
      <c r="D606" s="277"/>
      <c r="E606" s="277"/>
      <c r="F606" s="277"/>
      <c r="G606" s="279"/>
      <c r="H606" s="280" t="str">
        <f>IF(G606="","",(IF(LEFT(G606,1)=LEFT(#REF!,1),((100-(HLOOKUP(VALUE(LEFT(G606,1)),Pxl!$C$3:$G$6,2,0)))/2+HLOOKUP(VALUE(LEFT(G606,1)),Pxl!$C$3:$G$6,2,0)),(((HLOOKUP(VALUE(LEFT(G606,1)),Pxl!$C$3:$G$6,2,0))+((HLOOKUP(VALUE(LEFT(G606,1)+1),Pxl!$C$3:$G$6,2,0))))/2)))/100*(IF(LEFT(#REF!,1)=LEFT(#REF!,1),(HLOOKUP(VALUE(LEFT(#REF!,1)),Pxl!$C$3:$G$6,4,0))*1.25,((HLOOKUP(VALUE(LEFT(#REF!,1)),Pxl!$C$3:$G$6,4,0))+(HLOOKUP(VALUE(LEFT(#REF!,1)+1),Pxl!$C$3:$G$6,4,0)))/2)))</f>
        <v/>
      </c>
      <c r="I606" s="281"/>
      <c r="J606" s="281"/>
      <c r="M606" s="276"/>
    </row>
    <row r="607" spans="1:13" s="25" customFormat="1" ht="15">
      <c r="A607" s="281"/>
      <c r="B607" s="281"/>
      <c r="C607" s="281"/>
      <c r="D607" s="277"/>
      <c r="E607" s="277"/>
      <c r="F607" s="277"/>
      <c r="G607" s="279"/>
      <c r="H607" s="280" t="str">
        <f>IF(G607="","",(IF(LEFT(G607,1)=LEFT(#REF!,1),((100-(HLOOKUP(VALUE(LEFT(G607,1)),Pxl!$C$3:$G$6,2,0)))/2+HLOOKUP(VALUE(LEFT(G607,1)),Pxl!$C$3:$G$6,2,0)),(((HLOOKUP(VALUE(LEFT(G607,1)),Pxl!$C$3:$G$6,2,0))+((HLOOKUP(VALUE(LEFT(G607,1)+1),Pxl!$C$3:$G$6,2,0))))/2)))/100*(IF(LEFT(#REF!,1)=LEFT(#REF!,1),(HLOOKUP(VALUE(LEFT(#REF!,1)),Pxl!$C$3:$G$6,4,0))*1.25,((HLOOKUP(VALUE(LEFT(#REF!,1)),Pxl!$C$3:$G$6,4,0))+(HLOOKUP(VALUE(LEFT(#REF!,1)+1),Pxl!$C$3:$G$6,4,0)))/2)))</f>
        <v/>
      </c>
      <c r="I607" s="281"/>
      <c r="J607" s="281"/>
      <c r="M607" s="276"/>
    </row>
    <row r="608" spans="1:13" s="25" customFormat="1" ht="15">
      <c r="A608" s="281"/>
      <c r="B608" s="281"/>
      <c r="C608" s="281"/>
      <c r="D608" s="277"/>
      <c r="E608" s="277"/>
      <c r="F608" s="277"/>
      <c r="G608" s="279"/>
      <c r="H608" s="280" t="str">
        <f>IF(G608="","",(IF(LEFT(G608,1)=LEFT(#REF!,1),((100-(HLOOKUP(VALUE(LEFT(G608,1)),Pxl!$C$3:$G$6,2,0)))/2+HLOOKUP(VALUE(LEFT(G608,1)),Pxl!$C$3:$G$6,2,0)),(((HLOOKUP(VALUE(LEFT(G608,1)),Pxl!$C$3:$G$6,2,0))+((HLOOKUP(VALUE(LEFT(G608,1)+1),Pxl!$C$3:$G$6,2,0))))/2)))/100*(IF(LEFT(#REF!,1)=LEFT(#REF!,1),(HLOOKUP(VALUE(LEFT(#REF!,1)),Pxl!$C$3:$G$6,4,0))*1.25,((HLOOKUP(VALUE(LEFT(#REF!,1)),Pxl!$C$3:$G$6,4,0))+(HLOOKUP(VALUE(LEFT(#REF!,1)+1),Pxl!$C$3:$G$6,4,0)))/2)))</f>
        <v/>
      </c>
      <c r="I608" s="281"/>
      <c r="J608" s="281"/>
      <c r="M608" s="276"/>
    </row>
    <row r="609" spans="1:13" s="25" customFormat="1" ht="15">
      <c r="A609" s="281"/>
      <c r="B609" s="281"/>
      <c r="C609" s="281"/>
      <c r="D609" s="277"/>
      <c r="E609" s="277"/>
      <c r="F609" s="277"/>
      <c r="G609" s="279"/>
      <c r="H609" s="280" t="str">
        <f>IF(G609="","",(IF(LEFT(G609,1)=LEFT(#REF!,1),((100-(HLOOKUP(VALUE(LEFT(G609,1)),Pxl!$C$3:$G$6,2,0)))/2+HLOOKUP(VALUE(LEFT(G609,1)),Pxl!$C$3:$G$6,2,0)),(((HLOOKUP(VALUE(LEFT(G609,1)),Pxl!$C$3:$G$6,2,0))+((HLOOKUP(VALUE(LEFT(G609,1)+1),Pxl!$C$3:$G$6,2,0))))/2)))/100*(IF(LEFT(#REF!,1)=LEFT(#REF!,1),(HLOOKUP(VALUE(LEFT(#REF!,1)),Pxl!$C$3:$G$6,4,0))*1.25,((HLOOKUP(VALUE(LEFT(#REF!,1)),Pxl!$C$3:$G$6,4,0))+(HLOOKUP(VALUE(LEFT(#REF!,1)+1),Pxl!$C$3:$G$6,4,0)))/2)))</f>
        <v/>
      </c>
      <c r="I609" s="281"/>
      <c r="J609" s="281"/>
      <c r="M609" s="276"/>
    </row>
    <row r="610" spans="1:13" s="25" customFormat="1" ht="15">
      <c r="A610" s="281"/>
      <c r="B610" s="281"/>
      <c r="C610" s="281"/>
      <c r="D610" s="277"/>
      <c r="E610" s="277"/>
      <c r="F610" s="277"/>
      <c r="G610" s="279"/>
      <c r="H610" s="280" t="str">
        <f>IF(G610="","",(IF(LEFT(G610,1)=LEFT(#REF!,1),((100-(HLOOKUP(VALUE(LEFT(G610,1)),Pxl!$C$3:$G$6,2,0)))/2+HLOOKUP(VALUE(LEFT(G610,1)),Pxl!$C$3:$G$6,2,0)),(((HLOOKUP(VALUE(LEFT(G610,1)),Pxl!$C$3:$G$6,2,0))+((HLOOKUP(VALUE(LEFT(G610,1)+1),Pxl!$C$3:$G$6,2,0))))/2)))/100*(IF(LEFT(#REF!,1)=LEFT(#REF!,1),(HLOOKUP(VALUE(LEFT(#REF!,1)),Pxl!$C$3:$G$6,4,0))*1.25,((HLOOKUP(VALUE(LEFT(#REF!,1)),Pxl!$C$3:$G$6,4,0))+(HLOOKUP(VALUE(LEFT(#REF!,1)+1),Pxl!$C$3:$G$6,4,0)))/2)))</f>
        <v/>
      </c>
      <c r="I610" s="281"/>
      <c r="J610" s="281"/>
      <c r="M610" s="276"/>
    </row>
    <row r="611" spans="1:13" s="25" customFormat="1" ht="15">
      <c r="A611" s="281"/>
      <c r="B611" s="281"/>
      <c r="C611" s="281"/>
      <c r="D611" s="277"/>
      <c r="E611" s="277"/>
      <c r="F611" s="277"/>
      <c r="G611" s="279"/>
      <c r="H611" s="280" t="str">
        <f>IF(G611="","",(IF(LEFT(G611,1)=LEFT(#REF!,1),((100-(HLOOKUP(VALUE(LEFT(G611,1)),Pxl!$C$3:$G$6,2,0)))/2+HLOOKUP(VALUE(LEFT(G611,1)),Pxl!$C$3:$G$6,2,0)),(((HLOOKUP(VALUE(LEFT(G611,1)),Pxl!$C$3:$G$6,2,0))+((HLOOKUP(VALUE(LEFT(G611,1)+1),Pxl!$C$3:$G$6,2,0))))/2)))/100*(IF(LEFT(#REF!,1)=LEFT(#REF!,1),(HLOOKUP(VALUE(LEFT(#REF!,1)),Pxl!$C$3:$G$6,4,0))*1.25,((HLOOKUP(VALUE(LEFT(#REF!,1)),Pxl!$C$3:$G$6,4,0))+(HLOOKUP(VALUE(LEFT(#REF!,1)+1),Pxl!$C$3:$G$6,4,0)))/2)))</f>
        <v/>
      </c>
      <c r="I611" s="281"/>
      <c r="J611" s="281"/>
      <c r="M611" s="276"/>
    </row>
    <row r="612" spans="1:13" s="25" customFormat="1" ht="15">
      <c r="A612" s="281"/>
      <c r="B612" s="281"/>
      <c r="C612" s="281"/>
      <c r="D612" s="277"/>
      <c r="E612" s="277"/>
      <c r="F612" s="277"/>
      <c r="G612" s="279"/>
      <c r="H612" s="280" t="str">
        <f>IF(G612="","",(IF(LEFT(G612,1)=LEFT(#REF!,1),((100-(HLOOKUP(VALUE(LEFT(G612,1)),Pxl!$C$3:$G$6,2,0)))/2+HLOOKUP(VALUE(LEFT(G612,1)),Pxl!$C$3:$G$6,2,0)),(((HLOOKUP(VALUE(LEFT(G612,1)),Pxl!$C$3:$G$6,2,0))+((HLOOKUP(VALUE(LEFT(G612,1)+1),Pxl!$C$3:$G$6,2,0))))/2)))/100*(IF(LEFT(#REF!,1)=LEFT(#REF!,1),(HLOOKUP(VALUE(LEFT(#REF!,1)),Pxl!$C$3:$G$6,4,0))*1.25,((HLOOKUP(VALUE(LEFT(#REF!,1)),Pxl!$C$3:$G$6,4,0))+(HLOOKUP(VALUE(LEFT(#REF!,1)+1),Pxl!$C$3:$G$6,4,0)))/2)))</f>
        <v/>
      </c>
      <c r="I612" s="281"/>
      <c r="J612" s="281"/>
      <c r="M612" s="276"/>
    </row>
    <row r="613" spans="1:13" s="25" customFormat="1" ht="15">
      <c r="A613" s="281"/>
      <c r="B613" s="281"/>
      <c r="C613" s="281"/>
      <c r="D613" s="277"/>
      <c r="E613" s="277"/>
      <c r="F613" s="277"/>
      <c r="G613" s="279"/>
      <c r="H613" s="280" t="str">
        <f>IF(G613="","",(IF(LEFT(G613,1)=LEFT(#REF!,1),((100-(HLOOKUP(VALUE(LEFT(G613,1)),Pxl!$C$3:$G$6,2,0)))/2+HLOOKUP(VALUE(LEFT(G613,1)),Pxl!$C$3:$G$6,2,0)),(((HLOOKUP(VALUE(LEFT(G613,1)),Pxl!$C$3:$G$6,2,0))+((HLOOKUP(VALUE(LEFT(G613,1)+1),Pxl!$C$3:$G$6,2,0))))/2)))/100*(IF(LEFT(#REF!,1)=LEFT(#REF!,1),(HLOOKUP(VALUE(LEFT(#REF!,1)),Pxl!$C$3:$G$6,4,0))*1.25,((HLOOKUP(VALUE(LEFT(#REF!,1)),Pxl!$C$3:$G$6,4,0))+(HLOOKUP(VALUE(LEFT(#REF!,1)+1),Pxl!$C$3:$G$6,4,0)))/2)))</f>
        <v/>
      </c>
      <c r="I613" s="281"/>
      <c r="J613" s="281"/>
      <c r="M613" s="276"/>
    </row>
    <row r="614" spans="1:13" s="25" customFormat="1" ht="15">
      <c r="A614" s="281"/>
      <c r="B614" s="281"/>
      <c r="C614" s="281"/>
      <c r="D614" s="277"/>
      <c r="E614" s="277"/>
      <c r="F614" s="277"/>
      <c r="G614" s="279"/>
      <c r="H614" s="280" t="str">
        <f>IF(G614="","",(IF(LEFT(G614,1)=LEFT(#REF!,1),((100-(HLOOKUP(VALUE(LEFT(G614,1)),Pxl!$C$3:$G$6,2,0)))/2+HLOOKUP(VALUE(LEFT(G614,1)),Pxl!$C$3:$G$6,2,0)),(((HLOOKUP(VALUE(LEFT(G614,1)),Pxl!$C$3:$G$6,2,0))+((HLOOKUP(VALUE(LEFT(G614,1)+1),Pxl!$C$3:$G$6,2,0))))/2)))/100*(IF(LEFT(#REF!,1)=LEFT(#REF!,1),(HLOOKUP(VALUE(LEFT(#REF!,1)),Pxl!$C$3:$G$6,4,0))*1.25,((HLOOKUP(VALUE(LEFT(#REF!,1)),Pxl!$C$3:$G$6,4,0))+(HLOOKUP(VALUE(LEFT(#REF!,1)+1),Pxl!$C$3:$G$6,4,0)))/2)))</f>
        <v/>
      </c>
      <c r="I614" s="281"/>
      <c r="J614" s="281"/>
      <c r="M614" s="276"/>
    </row>
    <row r="615" spans="1:13" s="25" customFormat="1" ht="15">
      <c r="A615" s="281"/>
      <c r="B615" s="281"/>
      <c r="C615" s="281"/>
      <c r="D615" s="277"/>
      <c r="E615" s="277"/>
      <c r="F615" s="277"/>
      <c r="G615" s="279"/>
      <c r="H615" s="280" t="str">
        <f>IF(G615="","",(IF(LEFT(G615,1)=LEFT(#REF!,1),((100-(HLOOKUP(VALUE(LEFT(G615,1)),Pxl!$C$3:$G$6,2,0)))/2+HLOOKUP(VALUE(LEFT(G615,1)),Pxl!$C$3:$G$6,2,0)),(((HLOOKUP(VALUE(LEFT(G615,1)),Pxl!$C$3:$G$6,2,0))+((HLOOKUP(VALUE(LEFT(G615,1)+1),Pxl!$C$3:$G$6,2,0))))/2)))/100*(IF(LEFT(#REF!,1)=LEFT(#REF!,1),(HLOOKUP(VALUE(LEFT(#REF!,1)),Pxl!$C$3:$G$6,4,0))*1.25,((HLOOKUP(VALUE(LEFT(#REF!,1)),Pxl!$C$3:$G$6,4,0))+(HLOOKUP(VALUE(LEFT(#REF!,1)+1),Pxl!$C$3:$G$6,4,0)))/2)))</f>
        <v/>
      </c>
      <c r="I615" s="281"/>
      <c r="J615" s="281"/>
      <c r="M615" s="276"/>
    </row>
    <row r="616" spans="1:13" s="25" customFormat="1" ht="15">
      <c r="A616" s="281"/>
      <c r="B616" s="281"/>
      <c r="C616" s="281"/>
      <c r="D616" s="277"/>
      <c r="E616" s="277"/>
      <c r="F616" s="277"/>
      <c r="G616" s="279"/>
      <c r="H616" s="280" t="str">
        <f>IF(G616="","",(IF(LEFT(G616,1)=LEFT(#REF!,1),((100-(HLOOKUP(VALUE(LEFT(G616,1)),Pxl!$C$3:$G$6,2,0)))/2+HLOOKUP(VALUE(LEFT(G616,1)),Pxl!$C$3:$G$6,2,0)),(((HLOOKUP(VALUE(LEFT(G616,1)),Pxl!$C$3:$G$6,2,0))+((HLOOKUP(VALUE(LEFT(G616,1)+1),Pxl!$C$3:$G$6,2,0))))/2)))/100*(IF(LEFT(#REF!,1)=LEFT(#REF!,1),(HLOOKUP(VALUE(LEFT(#REF!,1)),Pxl!$C$3:$G$6,4,0))*1.25,((HLOOKUP(VALUE(LEFT(#REF!,1)),Pxl!$C$3:$G$6,4,0))+(HLOOKUP(VALUE(LEFT(#REF!,1)+1),Pxl!$C$3:$G$6,4,0)))/2)))</f>
        <v/>
      </c>
      <c r="I616" s="281"/>
      <c r="J616" s="281"/>
      <c r="M616" s="276"/>
    </row>
    <row r="617" spans="1:13" s="25" customFormat="1" ht="15">
      <c r="A617" s="281"/>
      <c r="B617" s="281"/>
      <c r="C617" s="281"/>
      <c r="D617" s="277"/>
      <c r="E617" s="277"/>
      <c r="F617" s="277"/>
      <c r="G617" s="279"/>
      <c r="H617" s="280" t="str">
        <f>IF(G617="","",(IF(LEFT(G617,1)=LEFT(#REF!,1),((100-(HLOOKUP(VALUE(LEFT(G617,1)),Pxl!$C$3:$G$6,2,0)))/2+HLOOKUP(VALUE(LEFT(G617,1)),Pxl!$C$3:$G$6,2,0)),(((HLOOKUP(VALUE(LEFT(G617,1)),Pxl!$C$3:$G$6,2,0))+((HLOOKUP(VALUE(LEFT(G617,1)+1),Pxl!$C$3:$G$6,2,0))))/2)))/100*(IF(LEFT(#REF!,1)=LEFT(#REF!,1),(HLOOKUP(VALUE(LEFT(#REF!,1)),Pxl!$C$3:$G$6,4,0))*1.25,((HLOOKUP(VALUE(LEFT(#REF!,1)),Pxl!$C$3:$G$6,4,0))+(HLOOKUP(VALUE(LEFT(#REF!,1)+1),Pxl!$C$3:$G$6,4,0)))/2)))</f>
        <v/>
      </c>
      <c r="I617" s="281"/>
      <c r="J617" s="281"/>
      <c r="M617" s="276"/>
    </row>
    <row r="618" spans="1:13" s="25" customFormat="1" ht="15">
      <c r="A618" s="281"/>
      <c r="B618" s="281"/>
      <c r="C618" s="281"/>
      <c r="D618" s="277"/>
      <c r="E618" s="277"/>
      <c r="F618" s="277"/>
      <c r="G618" s="279"/>
      <c r="H618" s="280" t="str">
        <f>IF(G618="","",(IF(LEFT(G618,1)=LEFT(#REF!,1),((100-(HLOOKUP(VALUE(LEFT(G618,1)),Pxl!$C$3:$G$6,2,0)))/2+HLOOKUP(VALUE(LEFT(G618,1)),Pxl!$C$3:$G$6,2,0)),(((HLOOKUP(VALUE(LEFT(G618,1)),Pxl!$C$3:$G$6,2,0))+((HLOOKUP(VALUE(LEFT(G618,1)+1),Pxl!$C$3:$G$6,2,0))))/2)))/100*(IF(LEFT(#REF!,1)=LEFT(#REF!,1),(HLOOKUP(VALUE(LEFT(#REF!,1)),Pxl!$C$3:$G$6,4,0))*1.25,((HLOOKUP(VALUE(LEFT(#REF!,1)),Pxl!$C$3:$G$6,4,0))+(HLOOKUP(VALUE(LEFT(#REF!,1)+1),Pxl!$C$3:$G$6,4,0)))/2)))</f>
        <v/>
      </c>
      <c r="I618" s="281"/>
      <c r="J618" s="281"/>
      <c r="M618" s="276"/>
    </row>
    <row r="619" spans="1:13" s="25" customFormat="1" ht="15">
      <c r="A619" s="281"/>
      <c r="B619" s="281"/>
      <c r="C619" s="281"/>
      <c r="D619" s="277"/>
      <c r="E619" s="277"/>
      <c r="F619" s="277"/>
      <c r="G619" s="279"/>
      <c r="H619" s="280" t="str">
        <f>IF(G619="","",(IF(LEFT(G619,1)=LEFT(#REF!,1),((100-(HLOOKUP(VALUE(LEFT(G619,1)),Pxl!$C$3:$G$6,2,0)))/2+HLOOKUP(VALUE(LEFT(G619,1)),Pxl!$C$3:$G$6,2,0)),(((HLOOKUP(VALUE(LEFT(G619,1)),Pxl!$C$3:$G$6,2,0))+((HLOOKUP(VALUE(LEFT(G619,1)+1),Pxl!$C$3:$G$6,2,0))))/2)))/100*(IF(LEFT(#REF!,1)=LEFT(#REF!,1),(HLOOKUP(VALUE(LEFT(#REF!,1)),Pxl!$C$3:$G$6,4,0))*1.25,((HLOOKUP(VALUE(LEFT(#REF!,1)),Pxl!$C$3:$G$6,4,0))+(HLOOKUP(VALUE(LEFT(#REF!,1)+1),Pxl!$C$3:$G$6,4,0)))/2)))</f>
        <v/>
      </c>
      <c r="I619" s="281"/>
      <c r="J619" s="281"/>
      <c r="M619" s="276"/>
    </row>
    <row r="620" spans="1:13" s="25" customFormat="1" ht="15">
      <c r="A620" s="281"/>
      <c r="B620" s="281"/>
      <c r="C620" s="281"/>
      <c r="D620" s="277"/>
      <c r="E620" s="277"/>
      <c r="F620" s="277"/>
      <c r="G620" s="279"/>
      <c r="H620" s="280" t="str">
        <f>IF(G620="","",(IF(LEFT(G620,1)=LEFT(#REF!,1),((100-(HLOOKUP(VALUE(LEFT(G620,1)),Pxl!$C$3:$G$6,2,0)))/2+HLOOKUP(VALUE(LEFT(G620,1)),Pxl!$C$3:$G$6,2,0)),(((HLOOKUP(VALUE(LEFT(G620,1)),Pxl!$C$3:$G$6,2,0))+((HLOOKUP(VALUE(LEFT(G620,1)+1),Pxl!$C$3:$G$6,2,0))))/2)))/100*(IF(LEFT(#REF!,1)=LEFT(#REF!,1),(HLOOKUP(VALUE(LEFT(#REF!,1)),Pxl!$C$3:$G$6,4,0))*1.25,((HLOOKUP(VALUE(LEFT(#REF!,1)),Pxl!$C$3:$G$6,4,0))+(HLOOKUP(VALUE(LEFT(#REF!,1)+1),Pxl!$C$3:$G$6,4,0)))/2)))</f>
        <v/>
      </c>
      <c r="I620" s="281"/>
      <c r="J620" s="281"/>
      <c r="M620" s="276"/>
    </row>
    <row r="621" spans="1:13" s="25" customFormat="1" ht="15">
      <c r="A621" s="281"/>
      <c r="B621" s="281"/>
      <c r="C621" s="281"/>
      <c r="D621" s="277"/>
      <c r="E621" s="277"/>
      <c r="F621" s="277"/>
      <c r="G621" s="279"/>
      <c r="H621" s="280" t="str">
        <f>IF(G621="","",(IF(LEFT(G621,1)=LEFT(#REF!,1),((100-(HLOOKUP(VALUE(LEFT(G621,1)),Pxl!$C$3:$G$6,2,0)))/2+HLOOKUP(VALUE(LEFT(G621,1)),Pxl!$C$3:$G$6,2,0)),(((HLOOKUP(VALUE(LEFT(G621,1)),Pxl!$C$3:$G$6,2,0))+((HLOOKUP(VALUE(LEFT(G621,1)+1),Pxl!$C$3:$G$6,2,0))))/2)))/100*(IF(LEFT(#REF!,1)=LEFT(#REF!,1),(HLOOKUP(VALUE(LEFT(#REF!,1)),Pxl!$C$3:$G$6,4,0))*1.25,((HLOOKUP(VALUE(LEFT(#REF!,1)),Pxl!$C$3:$G$6,4,0))+(HLOOKUP(VALUE(LEFT(#REF!,1)+1),Pxl!$C$3:$G$6,4,0)))/2)))</f>
        <v/>
      </c>
      <c r="I621" s="281"/>
      <c r="J621" s="281"/>
      <c r="M621" s="276"/>
    </row>
    <row r="622" spans="1:13" s="25" customFormat="1" ht="15">
      <c r="A622" s="281"/>
      <c r="B622" s="281"/>
      <c r="C622" s="281"/>
      <c r="D622" s="277"/>
      <c r="E622" s="277"/>
      <c r="F622" s="277"/>
      <c r="G622" s="279"/>
      <c r="H622" s="280" t="str">
        <f>IF(G622="","",(IF(LEFT(G622,1)=LEFT(#REF!,1),((100-(HLOOKUP(VALUE(LEFT(G622,1)),Pxl!$C$3:$G$6,2,0)))/2+HLOOKUP(VALUE(LEFT(G622,1)),Pxl!$C$3:$G$6,2,0)),(((HLOOKUP(VALUE(LEFT(G622,1)),Pxl!$C$3:$G$6,2,0))+((HLOOKUP(VALUE(LEFT(G622,1)+1),Pxl!$C$3:$G$6,2,0))))/2)))/100*(IF(LEFT(#REF!,1)=LEFT(#REF!,1),(HLOOKUP(VALUE(LEFT(#REF!,1)),Pxl!$C$3:$G$6,4,0))*1.25,((HLOOKUP(VALUE(LEFT(#REF!,1)),Pxl!$C$3:$G$6,4,0))+(HLOOKUP(VALUE(LEFT(#REF!,1)+1),Pxl!$C$3:$G$6,4,0)))/2)))</f>
        <v/>
      </c>
      <c r="I622" s="281"/>
      <c r="J622" s="281"/>
      <c r="M622" s="276"/>
    </row>
    <row r="623" spans="1:13" s="25" customFormat="1" ht="15">
      <c r="A623" s="281"/>
      <c r="B623" s="281"/>
      <c r="C623" s="281"/>
      <c r="D623" s="277"/>
      <c r="E623" s="277"/>
      <c r="F623" s="277"/>
      <c r="G623" s="279"/>
      <c r="H623" s="280" t="str">
        <f>IF(G623="","",(IF(LEFT(G623,1)=LEFT(#REF!,1),((100-(HLOOKUP(VALUE(LEFT(G623,1)),Pxl!$C$3:$G$6,2,0)))/2+HLOOKUP(VALUE(LEFT(G623,1)),Pxl!$C$3:$G$6,2,0)),(((HLOOKUP(VALUE(LEFT(G623,1)),Pxl!$C$3:$G$6,2,0))+((HLOOKUP(VALUE(LEFT(G623,1)+1),Pxl!$C$3:$G$6,2,0))))/2)))/100*(IF(LEFT(#REF!,1)=LEFT(#REF!,1),(HLOOKUP(VALUE(LEFT(#REF!,1)),Pxl!$C$3:$G$6,4,0))*1.25,((HLOOKUP(VALUE(LEFT(#REF!,1)),Pxl!$C$3:$G$6,4,0))+(HLOOKUP(VALUE(LEFT(#REF!,1)+1),Pxl!$C$3:$G$6,4,0)))/2)))</f>
        <v/>
      </c>
      <c r="I623" s="281"/>
      <c r="J623" s="281"/>
      <c r="M623" s="276"/>
    </row>
    <row r="624" spans="1:13" s="25" customFormat="1" ht="15">
      <c r="A624" s="281"/>
      <c r="B624" s="281"/>
      <c r="C624" s="281"/>
      <c r="D624" s="277"/>
      <c r="E624" s="277"/>
      <c r="F624" s="277"/>
      <c r="G624" s="279"/>
      <c r="H624" s="280" t="str">
        <f>IF(G624="","",(IF(LEFT(G624,1)=LEFT(#REF!,1),((100-(HLOOKUP(VALUE(LEFT(G624,1)),Pxl!$C$3:$G$6,2,0)))/2+HLOOKUP(VALUE(LEFT(G624,1)),Pxl!$C$3:$G$6,2,0)),(((HLOOKUP(VALUE(LEFT(G624,1)),Pxl!$C$3:$G$6,2,0))+((HLOOKUP(VALUE(LEFT(G624,1)+1),Pxl!$C$3:$G$6,2,0))))/2)))/100*(IF(LEFT(#REF!,1)=LEFT(#REF!,1),(HLOOKUP(VALUE(LEFT(#REF!,1)),Pxl!$C$3:$G$6,4,0))*1.25,((HLOOKUP(VALUE(LEFT(#REF!,1)),Pxl!$C$3:$G$6,4,0))+(HLOOKUP(VALUE(LEFT(#REF!,1)+1),Pxl!$C$3:$G$6,4,0)))/2)))</f>
        <v/>
      </c>
      <c r="I624" s="281"/>
      <c r="J624" s="281"/>
      <c r="M624" s="276"/>
    </row>
    <row r="625" spans="1:13" s="25" customFormat="1" ht="15">
      <c r="A625" s="281"/>
      <c r="B625" s="281"/>
      <c r="C625" s="281"/>
      <c r="D625" s="277"/>
      <c r="E625" s="277"/>
      <c r="F625" s="277"/>
      <c r="G625" s="279"/>
      <c r="H625" s="280" t="str">
        <f>IF(G625="","",(IF(LEFT(G625,1)=LEFT(#REF!,1),((100-(HLOOKUP(VALUE(LEFT(G625,1)),Pxl!$C$3:$G$6,2,0)))/2+HLOOKUP(VALUE(LEFT(G625,1)),Pxl!$C$3:$G$6,2,0)),(((HLOOKUP(VALUE(LEFT(G625,1)),Pxl!$C$3:$G$6,2,0))+((HLOOKUP(VALUE(LEFT(G625,1)+1),Pxl!$C$3:$G$6,2,0))))/2)))/100*(IF(LEFT(#REF!,1)=LEFT(#REF!,1),(HLOOKUP(VALUE(LEFT(#REF!,1)),Pxl!$C$3:$G$6,4,0))*1.25,((HLOOKUP(VALUE(LEFT(#REF!,1)),Pxl!$C$3:$G$6,4,0))+(HLOOKUP(VALUE(LEFT(#REF!,1)+1),Pxl!$C$3:$G$6,4,0)))/2)))</f>
        <v/>
      </c>
      <c r="I625" s="281"/>
      <c r="J625" s="281"/>
      <c r="M625" s="276"/>
    </row>
    <row r="626" spans="1:13" s="25" customFormat="1" ht="15">
      <c r="A626" s="281"/>
      <c r="B626" s="281"/>
      <c r="C626" s="281"/>
      <c r="D626" s="277"/>
      <c r="E626" s="277"/>
      <c r="F626" s="277"/>
      <c r="G626" s="279"/>
      <c r="H626" s="280" t="str">
        <f>IF(G626="","",(IF(LEFT(G626,1)=LEFT(#REF!,1),((100-(HLOOKUP(VALUE(LEFT(G626,1)),Pxl!$C$3:$G$6,2,0)))/2+HLOOKUP(VALUE(LEFT(G626,1)),Pxl!$C$3:$G$6,2,0)),(((HLOOKUP(VALUE(LEFT(G626,1)),Pxl!$C$3:$G$6,2,0))+((HLOOKUP(VALUE(LEFT(G626,1)+1),Pxl!$C$3:$G$6,2,0))))/2)))/100*(IF(LEFT(#REF!,1)=LEFT(#REF!,1),(HLOOKUP(VALUE(LEFT(#REF!,1)),Pxl!$C$3:$G$6,4,0))*1.25,((HLOOKUP(VALUE(LEFT(#REF!,1)),Pxl!$C$3:$G$6,4,0))+(HLOOKUP(VALUE(LEFT(#REF!,1)+1),Pxl!$C$3:$G$6,4,0)))/2)))</f>
        <v/>
      </c>
      <c r="I626" s="281"/>
      <c r="J626" s="281"/>
      <c r="M626" s="276"/>
    </row>
    <row r="627" spans="1:13" s="25" customFormat="1" ht="15">
      <c r="A627" s="281"/>
      <c r="B627" s="281"/>
      <c r="C627" s="281"/>
      <c r="D627" s="277"/>
      <c r="E627" s="277"/>
      <c r="F627" s="277"/>
      <c r="G627" s="279"/>
      <c r="H627" s="280" t="str">
        <f>IF(G627="","",(IF(LEFT(G627,1)=LEFT(#REF!,1),((100-(HLOOKUP(VALUE(LEFT(G627,1)),Pxl!$C$3:$G$6,2,0)))/2+HLOOKUP(VALUE(LEFT(G627,1)),Pxl!$C$3:$G$6,2,0)),(((HLOOKUP(VALUE(LEFT(G627,1)),Pxl!$C$3:$G$6,2,0))+((HLOOKUP(VALUE(LEFT(G627,1)+1),Pxl!$C$3:$G$6,2,0))))/2)))/100*(IF(LEFT(#REF!,1)=LEFT(#REF!,1),(HLOOKUP(VALUE(LEFT(#REF!,1)),Pxl!$C$3:$G$6,4,0))*1.25,((HLOOKUP(VALUE(LEFT(#REF!,1)),Pxl!$C$3:$G$6,4,0))+(HLOOKUP(VALUE(LEFT(#REF!,1)+1),Pxl!$C$3:$G$6,4,0)))/2)))</f>
        <v/>
      </c>
      <c r="I627" s="281"/>
      <c r="J627" s="281"/>
      <c r="M627" s="276"/>
    </row>
    <row r="628" spans="1:13" s="25" customFormat="1" ht="15">
      <c r="A628" s="281"/>
      <c r="B628" s="281"/>
      <c r="C628" s="281"/>
      <c r="D628" s="277"/>
      <c r="E628" s="277"/>
      <c r="F628" s="277"/>
      <c r="G628" s="279"/>
      <c r="H628" s="280" t="str">
        <f>IF(G628="","",(IF(LEFT(G628,1)=LEFT(#REF!,1),((100-(HLOOKUP(VALUE(LEFT(G628,1)),Pxl!$C$3:$G$6,2,0)))/2+HLOOKUP(VALUE(LEFT(G628,1)),Pxl!$C$3:$G$6,2,0)),(((HLOOKUP(VALUE(LEFT(G628,1)),Pxl!$C$3:$G$6,2,0))+((HLOOKUP(VALUE(LEFT(G628,1)+1),Pxl!$C$3:$G$6,2,0))))/2)))/100*(IF(LEFT(#REF!,1)=LEFT(#REF!,1),(HLOOKUP(VALUE(LEFT(#REF!,1)),Pxl!$C$3:$G$6,4,0))*1.25,((HLOOKUP(VALUE(LEFT(#REF!,1)),Pxl!$C$3:$G$6,4,0))+(HLOOKUP(VALUE(LEFT(#REF!,1)+1),Pxl!$C$3:$G$6,4,0)))/2)))</f>
        <v/>
      </c>
      <c r="I628" s="281"/>
      <c r="J628" s="281"/>
      <c r="M628" s="276"/>
    </row>
    <row r="629" spans="1:13" s="25" customFormat="1" ht="15">
      <c r="A629" s="281"/>
      <c r="B629" s="281"/>
      <c r="C629" s="281"/>
      <c r="D629" s="277"/>
      <c r="E629" s="277"/>
      <c r="F629" s="277"/>
      <c r="G629" s="279"/>
      <c r="H629" s="280" t="str">
        <f>IF(G629="","",(IF(LEFT(G629,1)=LEFT(#REF!,1),((100-(HLOOKUP(VALUE(LEFT(G629,1)),Pxl!$C$3:$G$6,2,0)))/2+HLOOKUP(VALUE(LEFT(G629,1)),Pxl!$C$3:$G$6,2,0)),(((HLOOKUP(VALUE(LEFT(G629,1)),Pxl!$C$3:$G$6,2,0))+((HLOOKUP(VALUE(LEFT(G629,1)+1),Pxl!$C$3:$G$6,2,0))))/2)))/100*(IF(LEFT(#REF!,1)=LEFT(#REF!,1),(HLOOKUP(VALUE(LEFT(#REF!,1)),Pxl!$C$3:$G$6,4,0))*1.25,((HLOOKUP(VALUE(LEFT(#REF!,1)),Pxl!$C$3:$G$6,4,0))+(HLOOKUP(VALUE(LEFT(#REF!,1)+1),Pxl!$C$3:$G$6,4,0)))/2)))</f>
        <v/>
      </c>
      <c r="I629" s="281"/>
      <c r="J629" s="281"/>
      <c r="M629" s="276"/>
    </row>
    <row r="630" spans="1:13" s="25" customFormat="1" ht="15">
      <c r="A630" s="281"/>
      <c r="B630" s="281"/>
      <c r="C630" s="281"/>
      <c r="D630" s="277"/>
      <c r="E630" s="277"/>
      <c r="F630" s="277"/>
      <c r="G630" s="279"/>
      <c r="H630" s="280" t="str">
        <f>IF(G630="","",(IF(LEFT(G630,1)=LEFT(#REF!,1),((100-(HLOOKUP(VALUE(LEFT(G630,1)),Pxl!$C$3:$G$6,2,0)))/2+HLOOKUP(VALUE(LEFT(G630,1)),Pxl!$C$3:$G$6,2,0)),(((HLOOKUP(VALUE(LEFT(G630,1)),Pxl!$C$3:$G$6,2,0))+((HLOOKUP(VALUE(LEFT(G630,1)+1),Pxl!$C$3:$G$6,2,0))))/2)))/100*(IF(LEFT(#REF!,1)=LEFT(#REF!,1),(HLOOKUP(VALUE(LEFT(#REF!,1)),Pxl!$C$3:$G$6,4,0))*1.25,((HLOOKUP(VALUE(LEFT(#REF!,1)),Pxl!$C$3:$G$6,4,0))+(HLOOKUP(VALUE(LEFT(#REF!,1)+1),Pxl!$C$3:$G$6,4,0)))/2)))</f>
        <v/>
      </c>
      <c r="I630" s="281"/>
      <c r="J630" s="281"/>
      <c r="M630" s="276"/>
    </row>
    <row r="631" spans="1:13" s="25" customFormat="1" ht="15">
      <c r="A631" s="281"/>
      <c r="B631" s="281"/>
      <c r="C631" s="281"/>
      <c r="D631" s="277"/>
      <c r="E631" s="277"/>
      <c r="F631" s="277"/>
      <c r="G631" s="279"/>
      <c r="H631" s="280" t="str">
        <f>IF(G631="","",(IF(LEFT(G631,1)=LEFT(#REF!,1),((100-(HLOOKUP(VALUE(LEFT(G631,1)),Pxl!$C$3:$G$6,2,0)))/2+HLOOKUP(VALUE(LEFT(G631,1)),Pxl!$C$3:$G$6,2,0)),(((HLOOKUP(VALUE(LEFT(G631,1)),Pxl!$C$3:$G$6,2,0))+((HLOOKUP(VALUE(LEFT(G631,1)+1),Pxl!$C$3:$G$6,2,0))))/2)))/100*(IF(LEFT(#REF!,1)=LEFT(#REF!,1),(HLOOKUP(VALUE(LEFT(#REF!,1)),Pxl!$C$3:$G$6,4,0))*1.25,((HLOOKUP(VALUE(LEFT(#REF!,1)),Pxl!$C$3:$G$6,4,0))+(HLOOKUP(VALUE(LEFT(#REF!,1)+1),Pxl!$C$3:$G$6,4,0)))/2)))</f>
        <v/>
      </c>
      <c r="I631" s="281"/>
      <c r="J631" s="281"/>
      <c r="M631" s="276"/>
    </row>
    <row r="632" spans="1:13" s="25" customFormat="1" ht="15">
      <c r="A632" s="281"/>
      <c r="B632" s="281"/>
      <c r="C632" s="281"/>
      <c r="D632" s="277"/>
      <c r="E632" s="277"/>
      <c r="F632" s="277"/>
      <c r="G632" s="279"/>
      <c r="H632" s="280" t="str">
        <f>IF(G632="","",(IF(LEFT(G632,1)=LEFT(#REF!,1),((100-(HLOOKUP(VALUE(LEFT(G632,1)),Pxl!$C$3:$G$6,2,0)))/2+HLOOKUP(VALUE(LEFT(G632,1)),Pxl!$C$3:$G$6,2,0)),(((HLOOKUP(VALUE(LEFT(G632,1)),Pxl!$C$3:$G$6,2,0))+((HLOOKUP(VALUE(LEFT(G632,1)+1),Pxl!$C$3:$G$6,2,0))))/2)))/100*(IF(LEFT(#REF!,1)=LEFT(#REF!,1),(HLOOKUP(VALUE(LEFT(#REF!,1)),Pxl!$C$3:$G$6,4,0))*1.25,((HLOOKUP(VALUE(LEFT(#REF!,1)),Pxl!$C$3:$G$6,4,0))+(HLOOKUP(VALUE(LEFT(#REF!,1)+1),Pxl!$C$3:$G$6,4,0)))/2)))</f>
        <v/>
      </c>
      <c r="I632" s="281"/>
      <c r="J632" s="281"/>
      <c r="M632" s="276"/>
    </row>
    <row r="633" spans="1:13" s="25" customFormat="1" ht="15">
      <c r="A633" s="281"/>
      <c r="B633" s="281"/>
      <c r="C633" s="281"/>
      <c r="D633" s="277"/>
      <c r="E633" s="277"/>
      <c r="F633" s="277"/>
      <c r="G633" s="279"/>
      <c r="H633" s="280" t="str">
        <f>IF(G633="","",(IF(LEFT(G633,1)=LEFT(#REF!,1),((100-(HLOOKUP(VALUE(LEFT(G633,1)),Pxl!$C$3:$G$6,2,0)))/2+HLOOKUP(VALUE(LEFT(G633,1)),Pxl!$C$3:$G$6,2,0)),(((HLOOKUP(VALUE(LEFT(G633,1)),Pxl!$C$3:$G$6,2,0))+((HLOOKUP(VALUE(LEFT(G633,1)+1),Pxl!$C$3:$G$6,2,0))))/2)))/100*(IF(LEFT(#REF!,1)=LEFT(#REF!,1),(HLOOKUP(VALUE(LEFT(#REF!,1)),Pxl!$C$3:$G$6,4,0))*1.25,((HLOOKUP(VALUE(LEFT(#REF!,1)),Pxl!$C$3:$G$6,4,0))+(HLOOKUP(VALUE(LEFT(#REF!,1)+1),Pxl!$C$3:$G$6,4,0)))/2)))</f>
        <v/>
      </c>
      <c r="I633" s="281"/>
      <c r="J633" s="281"/>
      <c r="M633" s="276"/>
    </row>
    <row r="634" spans="1:13" s="25" customFormat="1" ht="15">
      <c r="A634" s="281"/>
      <c r="B634" s="281"/>
      <c r="C634" s="281"/>
      <c r="D634" s="277"/>
      <c r="E634" s="277"/>
      <c r="F634" s="277"/>
      <c r="G634" s="279"/>
      <c r="H634" s="280" t="str">
        <f>IF(G634="","",(IF(LEFT(G634,1)=LEFT(#REF!,1),((100-(HLOOKUP(VALUE(LEFT(G634,1)),Pxl!$C$3:$G$6,2,0)))/2+HLOOKUP(VALUE(LEFT(G634,1)),Pxl!$C$3:$G$6,2,0)),(((HLOOKUP(VALUE(LEFT(G634,1)),Pxl!$C$3:$G$6,2,0))+((HLOOKUP(VALUE(LEFT(G634,1)+1),Pxl!$C$3:$G$6,2,0))))/2)))/100*(IF(LEFT(#REF!,1)=LEFT(#REF!,1),(HLOOKUP(VALUE(LEFT(#REF!,1)),Pxl!$C$3:$G$6,4,0))*1.25,((HLOOKUP(VALUE(LEFT(#REF!,1)),Pxl!$C$3:$G$6,4,0))+(HLOOKUP(VALUE(LEFT(#REF!,1)+1),Pxl!$C$3:$G$6,4,0)))/2)))</f>
        <v/>
      </c>
      <c r="I634" s="281"/>
      <c r="J634" s="281"/>
      <c r="M634" s="276"/>
    </row>
    <row r="635" spans="1:13" s="25" customFormat="1" ht="15">
      <c r="A635" s="281"/>
      <c r="B635" s="281"/>
      <c r="C635" s="281"/>
      <c r="D635" s="277"/>
      <c r="E635" s="277"/>
      <c r="F635" s="277"/>
      <c r="G635" s="279"/>
      <c r="H635" s="280" t="str">
        <f>IF(G635="","",(IF(LEFT(G635,1)=LEFT(#REF!,1),((100-(HLOOKUP(VALUE(LEFT(G635,1)),Pxl!$C$3:$G$6,2,0)))/2+HLOOKUP(VALUE(LEFT(G635,1)),Pxl!$C$3:$G$6,2,0)),(((HLOOKUP(VALUE(LEFT(G635,1)),Pxl!$C$3:$G$6,2,0))+((HLOOKUP(VALUE(LEFT(G635,1)+1),Pxl!$C$3:$G$6,2,0))))/2)))/100*(IF(LEFT(#REF!,1)=LEFT(#REF!,1),(HLOOKUP(VALUE(LEFT(#REF!,1)),Pxl!$C$3:$G$6,4,0))*1.25,((HLOOKUP(VALUE(LEFT(#REF!,1)),Pxl!$C$3:$G$6,4,0))+(HLOOKUP(VALUE(LEFT(#REF!,1)+1),Pxl!$C$3:$G$6,4,0)))/2)))</f>
        <v/>
      </c>
      <c r="I635" s="281"/>
      <c r="J635" s="281"/>
      <c r="M635" s="276"/>
    </row>
    <row r="636" spans="1:13" s="25" customFormat="1" ht="15">
      <c r="A636" s="281"/>
      <c r="B636" s="281"/>
      <c r="C636" s="281"/>
      <c r="D636" s="277"/>
      <c r="E636" s="277"/>
      <c r="F636" s="277"/>
      <c r="G636" s="279"/>
      <c r="H636" s="280" t="str">
        <f>IF(G636="","",(IF(LEFT(G636,1)=LEFT(#REF!,1),((100-(HLOOKUP(VALUE(LEFT(G636,1)),Pxl!$C$3:$G$6,2,0)))/2+HLOOKUP(VALUE(LEFT(G636,1)),Pxl!$C$3:$G$6,2,0)),(((HLOOKUP(VALUE(LEFT(G636,1)),Pxl!$C$3:$G$6,2,0))+((HLOOKUP(VALUE(LEFT(G636,1)+1),Pxl!$C$3:$G$6,2,0))))/2)))/100*(IF(LEFT(#REF!,1)=LEFT(#REF!,1),(HLOOKUP(VALUE(LEFT(#REF!,1)),Pxl!$C$3:$G$6,4,0))*1.25,((HLOOKUP(VALUE(LEFT(#REF!,1)),Pxl!$C$3:$G$6,4,0))+(HLOOKUP(VALUE(LEFT(#REF!,1)+1),Pxl!$C$3:$G$6,4,0)))/2)))</f>
        <v/>
      </c>
      <c r="I636" s="281"/>
      <c r="J636" s="281"/>
      <c r="M636" s="276"/>
    </row>
    <row r="637" spans="1:13" s="25" customFormat="1" ht="15">
      <c r="A637" s="281"/>
      <c r="B637" s="281"/>
      <c r="C637" s="281"/>
      <c r="D637" s="277"/>
      <c r="E637" s="277"/>
      <c r="F637" s="277"/>
      <c r="G637" s="279"/>
      <c r="H637" s="280" t="str">
        <f>IF(G637="","",(IF(LEFT(G637,1)=LEFT(#REF!,1),((100-(HLOOKUP(VALUE(LEFT(G637,1)),Pxl!$C$3:$G$6,2,0)))/2+HLOOKUP(VALUE(LEFT(G637,1)),Pxl!$C$3:$G$6,2,0)),(((HLOOKUP(VALUE(LEFT(G637,1)),Pxl!$C$3:$G$6,2,0))+((HLOOKUP(VALUE(LEFT(G637,1)+1),Pxl!$C$3:$G$6,2,0))))/2)))/100*(IF(LEFT(#REF!,1)=LEFT(#REF!,1),(HLOOKUP(VALUE(LEFT(#REF!,1)),Pxl!$C$3:$G$6,4,0))*1.25,((HLOOKUP(VALUE(LEFT(#REF!,1)),Pxl!$C$3:$G$6,4,0))+(HLOOKUP(VALUE(LEFT(#REF!,1)+1),Pxl!$C$3:$G$6,4,0)))/2)))</f>
        <v/>
      </c>
      <c r="I637" s="281"/>
      <c r="J637" s="281"/>
      <c r="M637" s="276"/>
    </row>
    <row r="638" spans="1:13" s="25" customFormat="1" ht="15">
      <c r="A638" s="281"/>
      <c r="B638" s="281"/>
      <c r="C638" s="281"/>
      <c r="D638" s="277"/>
      <c r="E638" s="277"/>
      <c r="F638" s="277"/>
      <c r="G638" s="279"/>
      <c r="H638" s="280" t="str">
        <f>IF(G638="","",(IF(LEFT(G638,1)=LEFT(#REF!,1),((100-(HLOOKUP(VALUE(LEFT(G638,1)),Pxl!$C$3:$G$6,2,0)))/2+HLOOKUP(VALUE(LEFT(G638,1)),Pxl!$C$3:$G$6,2,0)),(((HLOOKUP(VALUE(LEFT(G638,1)),Pxl!$C$3:$G$6,2,0))+((HLOOKUP(VALUE(LEFT(G638,1)+1),Pxl!$C$3:$G$6,2,0))))/2)))/100*(IF(LEFT(#REF!,1)=LEFT(#REF!,1),(HLOOKUP(VALUE(LEFT(#REF!,1)),Pxl!$C$3:$G$6,4,0))*1.25,((HLOOKUP(VALUE(LEFT(#REF!,1)),Pxl!$C$3:$G$6,4,0))+(HLOOKUP(VALUE(LEFT(#REF!,1)+1),Pxl!$C$3:$G$6,4,0)))/2)))</f>
        <v/>
      </c>
      <c r="I638" s="281"/>
      <c r="J638" s="281"/>
      <c r="M638" s="276"/>
    </row>
    <row r="639" spans="1:13" s="25" customFormat="1" ht="15">
      <c r="A639" s="281"/>
      <c r="B639" s="281"/>
      <c r="C639" s="281"/>
      <c r="D639" s="277"/>
      <c r="E639" s="277"/>
      <c r="F639" s="277"/>
      <c r="G639" s="279"/>
      <c r="H639" s="280" t="str">
        <f>IF(G639="","",(IF(LEFT(G639,1)=LEFT(#REF!,1),((100-(HLOOKUP(VALUE(LEFT(G639,1)),Pxl!$C$3:$G$6,2,0)))/2+HLOOKUP(VALUE(LEFT(G639,1)),Pxl!$C$3:$G$6,2,0)),(((HLOOKUP(VALUE(LEFT(G639,1)),Pxl!$C$3:$G$6,2,0))+((HLOOKUP(VALUE(LEFT(G639,1)+1),Pxl!$C$3:$G$6,2,0))))/2)))/100*(IF(LEFT(#REF!,1)=LEFT(#REF!,1),(HLOOKUP(VALUE(LEFT(#REF!,1)),Pxl!$C$3:$G$6,4,0))*1.25,((HLOOKUP(VALUE(LEFT(#REF!,1)),Pxl!$C$3:$G$6,4,0))+(HLOOKUP(VALUE(LEFT(#REF!,1)+1),Pxl!$C$3:$G$6,4,0)))/2)))</f>
        <v/>
      </c>
      <c r="I639" s="281"/>
      <c r="J639" s="281"/>
      <c r="M639" s="276"/>
    </row>
    <row r="640" spans="1:13" s="25" customFormat="1" ht="15">
      <c r="A640" s="281"/>
      <c r="B640" s="281"/>
      <c r="C640" s="281"/>
      <c r="D640" s="277"/>
      <c r="E640" s="277"/>
      <c r="F640" s="277"/>
      <c r="G640" s="279"/>
      <c r="H640" s="280" t="str">
        <f>IF(G640="","",(IF(LEFT(G640,1)=LEFT(#REF!,1),((100-(HLOOKUP(VALUE(LEFT(G640,1)),Pxl!$C$3:$G$6,2,0)))/2+HLOOKUP(VALUE(LEFT(G640,1)),Pxl!$C$3:$G$6,2,0)),(((HLOOKUP(VALUE(LEFT(G640,1)),Pxl!$C$3:$G$6,2,0))+((HLOOKUP(VALUE(LEFT(G640,1)+1),Pxl!$C$3:$G$6,2,0))))/2)))/100*(IF(LEFT(#REF!,1)=LEFT(#REF!,1),(HLOOKUP(VALUE(LEFT(#REF!,1)),Pxl!$C$3:$G$6,4,0))*1.25,((HLOOKUP(VALUE(LEFT(#REF!,1)),Pxl!$C$3:$G$6,4,0))+(HLOOKUP(VALUE(LEFT(#REF!,1)+1),Pxl!$C$3:$G$6,4,0)))/2)))</f>
        <v/>
      </c>
      <c r="I640" s="281"/>
      <c r="J640" s="281"/>
      <c r="M640" s="276"/>
    </row>
    <row r="641" spans="1:13" s="25" customFormat="1" ht="15">
      <c r="A641" s="281"/>
      <c r="B641" s="281"/>
      <c r="C641" s="281"/>
      <c r="D641" s="277"/>
      <c r="E641" s="277"/>
      <c r="F641" s="277"/>
      <c r="G641" s="279"/>
      <c r="H641" s="280" t="str">
        <f>IF(G641="","",(IF(LEFT(G641,1)=LEFT(#REF!,1),((100-(HLOOKUP(VALUE(LEFT(G641,1)),Pxl!$C$3:$G$6,2,0)))/2+HLOOKUP(VALUE(LEFT(G641,1)),Pxl!$C$3:$G$6,2,0)),(((HLOOKUP(VALUE(LEFT(G641,1)),Pxl!$C$3:$G$6,2,0))+((HLOOKUP(VALUE(LEFT(G641,1)+1),Pxl!$C$3:$G$6,2,0))))/2)))/100*(IF(LEFT(#REF!,1)=LEFT(#REF!,1),(HLOOKUP(VALUE(LEFT(#REF!,1)),Pxl!$C$3:$G$6,4,0))*1.25,((HLOOKUP(VALUE(LEFT(#REF!,1)),Pxl!$C$3:$G$6,4,0))+(HLOOKUP(VALUE(LEFT(#REF!,1)+1),Pxl!$C$3:$G$6,4,0)))/2)))</f>
        <v/>
      </c>
      <c r="I641" s="281"/>
      <c r="J641" s="281"/>
      <c r="M641" s="276"/>
    </row>
    <row r="642" spans="1:13" s="25" customFormat="1" ht="15">
      <c r="A642" s="281"/>
      <c r="B642" s="281"/>
      <c r="C642" s="281"/>
      <c r="D642" s="277"/>
      <c r="E642" s="277"/>
      <c r="F642" s="277"/>
      <c r="G642" s="279"/>
      <c r="H642" s="280" t="str">
        <f>IF(G642="","",(IF(LEFT(G642,1)=LEFT(#REF!,1),((100-(HLOOKUP(VALUE(LEFT(G642,1)),Pxl!$C$3:$G$6,2,0)))/2+HLOOKUP(VALUE(LEFT(G642,1)),Pxl!$C$3:$G$6,2,0)),(((HLOOKUP(VALUE(LEFT(G642,1)),Pxl!$C$3:$G$6,2,0))+((HLOOKUP(VALUE(LEFT(G642,1)+1),Pxl!$C$3:$G$6,2,0))))/2)))/100*(IF(LEFT(#REF!,1)=LEFT(#REF!,1),(HLOOKUP(VALUE(LEFT(#REF!,1)),Pxl!$C$3:$G$6,4,0))*1.25,((HLOOKUP(VALUE(LEFT(#REF!,1)),Pxl!$C$3:$G$6,4,0))+(HLOOKUP(VALUE(LEFT(#REF!,1)+1),Pxl!$C$3:$G$6,4,0)))/2)))</f>
        <v/>
      </c>
      <c r="I642" s="281"/>
      <c r="J642" s="281"/>
      <c r="M642" s="276"/>
    </row>
    <row r="643" spans="1:13" s="25" customFormat="1" ht="15">
      <c r="A643" s="281"/>
      <c r="B643" s="281"/>
      <c r="C643" s="281"/>
      <c r="D643" s="277"/>
      <c r="E643" s="277"/>
      <c r="F643" s="277"/>
      <c r="G643" s="279"/>
      <c r="H643" s="280" t="str">
        <f>IF(G643="","",(IF(LEFT(G643,1)=LEFT(#REF!,1),((100-(HLOOKUP(VALUE(LEFT(G643,1)),Pxl!$C$3:$G$6,2,0)))/2+HLOOKUP(VALUE(LEFT(G643,1)),Pxl!$C$3:$G$6,2,0)),(((HLOOKUP(VALUE(LEFT(G643,1)),Pxl!$C$3:$G$6,2,0))+((HLOOKUP(VALUE(LEFT(G643,1)+1),Pxl!$C$3:$G$6,2,0))))/2)))/100*(IF(LEFT(#REF!,1)=LEFT(#REF!,1),(HLOOKUP(VALUE(LEFT(#REF!,1)),Pxl!$C$3:$G$6,4,0))*1.25,((HLOOKUP(VALUE(LEFT(#REF!,1)),Pxl!$C$3:$G$6,4,0))+(HLOOKUP(VALUE(LEFT(#REF!,1)+1),Pxl!$C$3:$G$6,4,0)))/2)))</f>
        <v/>
      </c>
      <c r="I643" s="281"/>
      <c r="J643" s="281"/>
      <c r="M643" s="276"/>
    </row>
    <row r="644" spans="1:13" s="25" customFormat="1" ht="15">
      <c r="A644" s="281"/>
      <c r="B644" s="281"/>
      <c r="C644" s="281"/>
      <c r="D644" s="277"/>
      <c r="E644" s="277"/>
      <c r="F644" s="277"/>
      <c r="G644" s="279"/>
      <c r="H644" s="280" t="str">
        <f>IF(G644="","",(IF(LEFT(G644,1)=LEFT(#REF!,1),((100-(HLOOKUP(VALUE(LEFT(G644,1)),Pxl!$C$3:$G$6,2,0)))/2+HLOOKUP(VALUE(LEFT(G644,1)),Pxl!$C$3:$G$6,2,0)),(((HLOOKUP(VALUE(LEFT(G644,1)),Pxl!$C$3:$G$6,2,0))+((HLOOKUP(VALUE(LEFT(G644,1)+1),Pxl!$C$3:$G$6,2,0))))/2)))/100*(IF(LEFT(#REF!,1)=LEFT(#REF!,1),(HLOOKUP(VALUE(LEFT(#REF!,1)),Pxl!$C$3:$G$6,4,0))*1.25,((HLOOKUP(VALUE(LEFT(#REF!,1)),Pxl!$C$3:$G$6,4,0))+(HLOOKUP(VALUE(LEFT(#REF!,1)+1),Pxl!$C$3:$G$6,4,0)))/2)))</f>
        <v/>
      </c>
      <c r="I644" s="281"/>
      <c r="J644" s="281"/>
      <c r="M644" s="276"/>
    </row>
    <row r="645" spans="1:13" s="25" customFormat="1" ht="15">
      <c r="A645" s="281"/>
      <c r="B645" s="281"/>
      <c r="C645" s="281"/>
      <c r="D645" s="277"/>
      <c r="E645" s="277"/>
      <c r="F645" s="277"/>
      <c r="G645" s="279"/>
      <c r="H645" s="280" t="str">
        <f>IF(G645="","",(IF(LEFT(G645,1)=LEFT(#REF!,1),((100-(HLOOKUP(VALUE(LEFT(G645,1)),Pxl!$C$3:$G$6,2,0)))/2+HLOOKUP(VALUE(LEFT(G645,1)),Pxl!$C$3:$G$6,2,0)),(((HLOOKUP(VALUE(LEFT(G645,1)),Pxl!$C$3:$G$6,2,0))+((HLOOKUP(VALUE(LEFT(G645,1)+1),Pxl!$C$3:$G$6,2,0))))/2)))/100*(IF(LEFT(#REF!,1)=LEFT(#REF!,1),(HLOOKUP(VALUE(LEFT(#REF!,1)),Pxl!$C$3:$G$6,4,0))*1.25,((HLOOKUP(VALUE(LEFT(#REF!,1)),Pxl!$C$3:$G$6,4,0))+(HLOOKUP(VALUE(LEFT(#REF!,1)+1),Pxl!$C$3:$G$6,4,0)))/2)))</f>
        <v/>
      </c>
      <c r="I645" s="281"/>
      <c r="J645" s="281"/>
      <c r="M645" s="276"/>
    </row>
    <row r="646" spans="1:13" s="25" customFormat="1" ht="15">
      <c r="A646" s="281"/>
      <c r="B646" s="281"/>
      <c r="C646" s="281"/>
      <c r="D646" s="277"/>
      <c r="E646" s="277"/>
      <c r="F646" s="277"/>
      <c r="G646" s="279"/>
      <c r="H646" s="280" t="str">
        <f>IF(G646="","",(IF(LEFT(G646,1)=LEFT(#REF!,1),((100-(HLOOKUP(VALUE(LEFT(G646,1)),Pxl!$C$3:$G$6,2,0)))/2+HLOOKUP(VALUE(LEFT(G646,1)),Pxl!$C$3:$G$6,2,0)),(((HLOOKUP(VALUE(LEFT(G646,1)),Pxl!$C$3:$G$6,2,0))+((HLOOKUP(VALUE(LEFT(G646,1)+1),Pxl!$C$3:$G$6,2,0))))/2)))/100*(IF(LEFT(#REF!,1)=LEFT(#REF!,1),(HLOOKUP(VALUE(LEFT(#REF!,1)),Pxl!$C$3:$G$6,4,0))*1.25,((HLOOKUP(VALUE(LEFT(#REF!,1)),Pxl!$C$3:$G$6,4,0))+(HLOOKUP(VALUE(LEFT(#REF!,1)+1),Pxl!$C$3:$G$6,4,0)))/2)))</f>
        <v/>
      </c>
      <c r="I646" s="281"/>
      <c r="J646" s="281"/>
      <c r="M646" s="276"/>
    </row>
    <row r="647" spans="1:13" s="25" customFormat="1" ht="15">
      <c r="A647" s="281"/>
      <c r="B647" s="281"/>
      <c r="C647" s="281"/>
      <c r="D647" s="277"/>
      <c r="E647" s="277"/>
      <c r="F647" s="277"/>
      <c r="G647" s="279"/>
      <c r="H647" s="280" t="str">
        <f>IF(G647="","",(IF(LEFT(G647,1)=LEFT(#REF!,1),((100-(HLOOKUP(VALUE(LEFT(G647,1)),Pxl!$C$3:$G$6,2,0)))/2+HLOOKUP(VALUE(LEFT(G647,1)),Pxl!$C$3:$G$6,2,0)),(((HLOOKUP(VALUE(LEFT(G647,1)),Pxl!$C$3:$G$6,2,0))+((HLOOKUP(VALUE(LEFT(G647,1)+1),Pxl!$C$3:$G$6,2,0))))/2)))/100*(IF(LEFT(#REF!,1)=LEFT(#REF!,1),(HLOOKUP(VALUE(LEFT(#REF!,1)),Pxl!$C$3:$G$6,4,0))*1.25,((HLOOKUP(VALUE(LEFT(#REF!,1)),Pxl!$C$3:$G$6,4,0))+(HLOOKUP(VALUE(LEFT(#REF!,1)+1),Pxl!$C$3:$G$6,4,0)))/2)))</f>
        <v/>
      </c>
      <c r="I647" s="281"/>
      <c r="J647" s="281"/>
      <c r="M647" s="276"/>
    </row>
    <row r="648" spans="1:13" s="25" customFormat="1" ht="15">
      <c r="A648" s="281"/>
      <c r="B648" s="281"/>
      <c r="C648" s="281"/>
      <c r="D648" s="277"/>
      <c r="E648" s="277"/>
      <c r="F648" s="277"/>
      <c r="G648" s="279"/>
      <c r="H648" s="280" t="str">
        <f>IF(G648="","",(IF(LEFT(G648,1)=LEFT(#REF!,1),((100-(HLOOKUP(VALUE(LEFT(G648,1)),Pxl!$C$3:$G$6,2,0)))/2+HLOOKUP(VALUE(LEFT(G648,1)),Pxl!$C$3:$G$6,2,0)),(((HLOOKUP(VALUE(LEFT(G648,1)),Pxl!$C$3:$G$6,2,0))+((HLOOKUP(VALUE(LEFT(G648,1)+1),Pxl!$C$3:$G$6,2,0))))/2)))/100*(IF(LEFT(#REF!,1)=LEFT(#REF!,1),(HLOOKUP(VALUE(LEFT(#REF!,1)),Pxl!$C$3:$G$6,4,0))*1.25,((HLOOKUP(VALUE(LEFT(#REF!,1)),Pxl!$C$3:$G$6,4,0))+(HLOOKUP(VALUE(LEFT(#REF!,1)+1),Pxl!$C$3:$G$6,4,0)))/2)))</f>
        <v/>
      </c>
      <c r="I648" s="281"/>
      <c r="J648" s="281"/>
      <c r="M648" s="276"/>
    </row>
    <row r="649" spans="1:13" s="25" customFormat="1" ht="15">
      <c r="A649" s="281"/>
      <c r="B649" s="281"/>
      <c r="C649" s="281"/>
      <c r="D649" s="277"/>
      <c r="E649" s="277"/>
      <c r="F649" s="277"/>
      <c r="G649" s="279"/>
      <c r="H649" s="280" t="str">
        <f>IF(G649="","",(IF(LEFT(G649,1)=LEFT(#REF!,1),((100-(HLOOKUP(VALUE(LEFT(G649,1)),Pxl!$C$3:$G$6,2,0)))/2+HLOOKUP(VALUE(LEFT(G649,1)),Pxl!$C$3:$G$6,2,0)),(((HLOOKUP(VALUE(LEFT(G649,1)),Pxl!$C$3:$G$6,2,0))+((HLOOKUP(VALUE(LEFT(G649,1)+1),Pxl!$C$3:$G$6,2,0))))/2)))/100*(IF(LEFT(#REF!,1)=LEFT(#REF!,1),(HLOOKUP(VALUE(LEFT(#REF!,1)),Pxl!$C$3:$G$6,4,0))*1.25,((HLOOKUP(VALUE(LEFT(#REF!,1)),Pxl!$C$3:$G$6,4,0))+(HLOOKUP(VALUE(LEFT(#REF!,1)+1),Pxl!$C$3:$G$6,4,0)))/2)))</f>
        <v/>
      </c>
      <c r="I649" s="281"/>
      <c r="J649" s="281"/>
      <c r="M649" s="276"/>
    </row>
    <row r="650" spans="1:13" s="25" customFormat="1" ht="15">
      <c r="A650" s="281"/>
      <c r="B650" s="281"/>
      <c r="C650" s="281"/>
      <c r="D650" s="277"/>
      <c r="E650" s="277"/>
      <c r="F650" s="277"/>
      <c r="G650" s="279"/>
      <c r="H650" s="280" t="str">
        <f>IF(G650="","",(IF(LEFT(G650,1)=LEFT(#REF!,1),((100-(HLOOKUP(VALUE(LEFT(G650,1)),Pxl!$C$3:$G$6,2,0)))/2+HLOOKUP(VALUE(LEFT(G650,1)),Pxl!$C$3:$G$6,2,0)),(((HLOOKUP(VALUE(LEFT(G650,1)),Pxl!$C$3:$G$6,2,0))+((HLOOKUP(VALUE(LEFT(G650,1)+1),Pxl!$C$3:$G$6,2,0))))/2)))/100*(IF(LEFT(#REF!,1)=LEFT(#REF!,1),(HLOOKUP(VALUE(LEFT(#REF!,1)),Pxl!$C$3:$G$6,4,0))*1.25,((HLOOKUP(VALUE(LEFT(#REF!,1)),Pxl!$C$3:$G$6,4,0))+(HLOOKUP(VALUE(LEFT(#REF!,1)+1),Pxl!$C$3:$G$6,4,0)))/2)))</f>
        <v/>
      </c>
      <c r="I650" s="281"/>
      <c r="J650" s="281"/>
      <c r="M650" s="276"/>
    </row>
    <row r="651" spans="1:13" s="25" customFormat="1" ht="15">
      <c r="A651" s="281"/>
      <c r="B651" s="281"/>
      <c r="C651" s="281"/>
      <c r="D651" s="277"/>
      <c r="E651" s="277"/>
      <c r="F651" s="277"/>
      <c r="G651" s="279"/>
      <c r="H651" s="280" t="str">
        <f>IF(G651="","",(IF(LEFT(G651,1)=LEFT(#REF!,1),((100-(HLOOKUP(VALUE(LEFT(G651,1)),Pxl!$C$3:$G$6,2,0)))/2+HLOOKUP(VALUE(LEFT(G651,1)),Pxl!$C$3:$G$6,2,0)),(((HLOOKUP(VALUE(LEFT(G651,1)),Pxl!$C$3:$G$6,2,0))+((HLOOKUP(VALUE(LEFT(G651,1)+1),Pxl!$C$3:$G$6,2,0))))/2)))/100*(IF(LEFT(#REF!,1)=LEFT(#REF!,1),(HLOOKUP(VALUE(LEFT(#REF!,1)),Pxl!$C$3:$G$6,4,0))*1.25,((HLOOKUP(VALUE(LEFT(#REF!,1)),Pxl!$C$3:$G$6,4,0))+(HLOOKUP(VALUE(LEFT(#REF!,1)+1),Pxl!$C$3:$G$6,4,0)))/2)))</f>
        <v/>
      </c>
      <c r="I651" s="281"/>
      <c r="J651" s="281"/>
      <c r="M651" s="276"/>
    </row>
    <row r="652" spans="1:13" s="25" customFormat="1" ht="15">
      <c r="A652" s="281"/>
      <c r="B652" s="281"/>
      <c r="C652" s="281"/>
      <c r="D652" s="277"/>
      <c r="E652" s="277"/>
      <c r="F652" s="277"/>
      <c r="G652" s="279"/>
      <c r="H652" s="280" t="str">
        <f>IF(G652="","",(IF(LEFT(G652,1)=LEFT(#REF!,1),((100-(HLOOKUP(VALUE(LEFT(G652,1)),Pxl!$C$3:$G$6,2,0)))/2+HLOOKUP(VALUE(LEFT(G652,1)),Pxl!$C$3:$G$6,2,0)),(((HLOOKUP(VALUE(LEFT(G652,1)),Pxl!$C$3:$G$6,2,0))+((HLOOKUP(VALUE(LEFT(G652,1)+1),Pxl!$C$3:$G$6,2,0))))/2)))/100*(IF(LEFT(#REF!,1)=LEFT(#REF!,1),(HLOOKUP(VALUE(LEFT(#REF!,1)),Pxl!$C$3:$G$6,4,0))*1.25,((HLOOKUP(VALUE(LEFT(#REF!,1)),Pxl!$C$3:$G$6,4,0))+(HLOOKUP(VALUE(LEFT(#REF!,1)+1),Pxl!$C$3:$G$6,4,0)))/2)))</f>
        <v/>
      </c>
      <c r="I652" s="281"/>
      <c r="J652" s="281"/>
      <c r="M652" s="276"/>
    </row>
    <row r="653" spans="1:13" s="25" customFormat="1" ht="15">
      <c r="A653" s="281"/>
      <c r="B653" s="281"/>
      <c r="C653" s="281"/>
      <c r="D653" s="277"/>
      <c r="E653" s="277"/>
      <c r="F653" s="277"/>
      <c r="G653" s="279"/>
      <c r="H653" s="280" t="str">
        <f>IF(G653="","",(IF(LEFT(G653,1)=LEFT(#REF!,1),((100-(HLOOKUP(VALUE(LEFT(G653,1)),Pxl!$C$3:$G$6,2,0)))/2+HLOOKUP(VALUE(LEFT(G653,1)),Pxl!$C$3:$G$6,2,0)),(((HLOOKUP(VALUE(LEFT(G653,1)),Pxl!$C$3:$G$6,2,0))+((HLOOKUP(VALUE(LEFT(G653,1)+1),Pxl!$C$3:$G$6,2,0))))/2)))/100*(IF(LEFT(#REF!,1)=LEFT(#REF!,1),(HLOOKUP(VALUE(LEFT(#REF!,1)),Pxl!$C$3:$G$6,4,0))*1.25,((HLOOKUP(VALUE(LEFT(#REF!,1)),Pxl!$C$3:$G$6,4,0))+(HLOOKUP(VALUE(LEFT(#REF!,1)+1),Pxl!$C$3:$G$6,4,0)))/2)))</f>
        <v/>
      </c>
      <c r="I653" s="281"/>
      <c r="J653" s="281"/>
      <c r="M653" s="276"/>
    </row>
    <row r="654" spans="1:13" s="25" customFormat="1" ht="15">
      <c r="A654" s="281"/>
      <c r="B654" s="281"/>
      <c r="C654" s="281"/>
      <c r="D654" s="277"/>
      <c r="E654" s="277"/>
      <c r="F654" s="277"/>
      <c r="G654" s="279"/>
      <c r="H654" s="280" t="str">
        <f>IF(G654="","",(IF(LEFT(G654,1)=LEFT(#REF!,1),((100-(HLOOKUP(VALUE(LEFT(G654,1)),Pxl!$C$3:$G$6,2,0)))/2+HLOOKUP(VALUE(LEFT(G654,1)),Pxl!$C$3:$G$6,2,0)),(((HLOOKUP(VALUE(LEFT(G654,1)),Pxl!$C$3:$G$6,2,0))+((HLOOKUP(VALUE(LEFT(G654,1)+1),Pxl!$C$3:$G$6,2,0))))/2)))/100*(IF(LEFT(#REF!,1)=LEFT(#REF!,1),(HLOOKUP(VALUE(LEFT(#REF!,1)),Pxl!$C$3:$G$6,4,0))*1.25,((HLOOKUP(VALUE(LEFT(#REF!,1)),Pxl!$C$3:$G$6,4,0))+(HLOOKUP(VALUE(LEFT(#REF!,1)+1),Pxl!$C$3:$G$6,4,0)))/2)))</f>
        <v/>
      </c>
      <c r="I654" s="281"/>
      <c r="J654" s="281"/>
      <c r="M654" s="276"/>
    </row>
    <row r="655" spans="1:13" s="25" customFormat="1" ht="15">
      <c r="A655" s="281"/>
      <c r="B655" s="281"/>
      <c r="C655" s="281"/>
      <c r="D655" s="277"/>
      <c r="E655" s="277"/>
      <c r="F655" s="277"/>
      <c r="G655" s="279"/>
      <c r="H655" s="280" t="str">
        <f>IF(G655="","",(IF(LEFT(G655,1)=LEFT(#REF!,1),((100-(HLOOKUP(VALUE(LEFT(G655,1)),Pxl!$C$3:$G$6,2,0)))/2+HLOOKUP(VALUE(LEFT(G655,1)),Pxl!$C$3:$G$6,2,0)),(((HLOOKUP(VALUE(LEFT(G655,1)),Pxl!$C$3:$G$6,2,0))+((HLOOKUP(VALUE(LEFT(G655,1)+1),Pxl!$C$3:$G$6,2,0))))/2)))/100*(IF(LEFT(#REF!,1)=LEFT(#REF!,1),(HLOOKUP(VALUE(LEFT(#REF!,1)),Pxl!$C$3:$G$6,4,0))*1.25,((HLOOKUP(VALUE(LEFT(#REF!,1)),Pxl!$C$3:$G$6,4,0))+(HLOOKUP(VALUE(LEFT(#REF!,1)+1),Pxl!$C$3:$G$6,4,0)))/2)))</f>
        <v/>
      </c>
      <c r="I655" s="281"/>
      <c r="J655" s="281"/>
      <c r="M655" s="276"/>
    </row>
    <row r="656" spans="1:13" s="25" customFormat="1" ht="15">
      <c r="A656" s="281"/>
      <c r="B656" s="281"/>
      <c r="C656" s="281"/>
      <c r="D656" s="277"/>
      <c r="E656" s="277"/>
      <c r="F656" s="277"/>
      <c r="G656" s="279"/>
      <c r="H656" s="280" t="str">
        <f>IF(G656="","",(IF(LEFT(G656,1)=LEFT(#REF!,1),((100-(HLOOKUP(VALUE(LEFT(G656,1)),Pxl!$C$3:$G$6,2,0)))/2+HLOOKUP(VALUE(LEFT(G656,1)),Pxl!$C$3:$G$6,2,0)),(((HLOOKUP(VALUE(LEFT(G656,1)),Pxl!$C$3:$G$6,2,0))+((HLOOKUP(VALUE(LEFT(G656,1)+1),Pxl!$C$3:$G$6,2,0))))/2)))/100*(IF(LEFT(#REF!,1)=LEFT(#REF!,1),(HLOOKUP(VALUE(LEFT(#REF!,1)),Pxl!$C$3:$G$6,4,0))*1.25,((HLOOKUP(VALUE(LEFT(#REF!,1)),Pxl!$C$3:$G$6,4,0))+(HLOOKUP(VALUE(LEFT(#REF!,1)+1),Pxl!$C$3:$G$6,4,0)))/2)))</f>
        <v/>
      </c>
      <c r="I656" s="281"/>
      <c r="J656" s="281"/>
      <c r="M656" s="276"/>
    </row>
    <row r="657" spans="1:13" s="25" customFormat="1" ht="15">
      <c r="A657" s="281"/>
      <c r="B657" s="281"/>
      <c r="C657" s="281"/>
      <c r="D657" s="277"/>
      <c r="E657" s="277"/>
      <c r="F657" s="277"/>
      <c r="G657" s="279"/>
      <c r="H657" s="280" t="str">
        <f>IF(G657="","",(IF(LEFT(G657,1)=LEFT(#REF!,1),((100-(HLOOKUP(VALUE(LEFT(G657,1)),Pxl!$C$3:$G$6,2,0)))/2+HLOOKUP(VALUE(LEFT(G657,1)),Pxl!$C$3:$G$6,2,0)),(((HLOOKUP(VALUE(LEFT(G657,1)),Pxl!$C$3:$G$6,2,0))+((HLOOKUP(VALUE(LEFT(G657,1)+1),Pxl!$C$3:$G$6,2,0))))/2)))/100*(IF(LEFT(#REF!,1)=LEFT(#REF!,1),(HLOOKUP(VALUE(LEFT(#REF!,1)),Pxl!$C$3:$G$6,4,0))*1.25,((HLOOKUP(VALUE(LEFT(#REF!,1)),Pxl!$C$3:$G$6,4,0))+(HLOOKUP(VALUE(LEFT(#REF!,1)+1),Pxl!$C$3:$G$6,4,0)))/2)))</f>
        <v/>
      </c>
      <c r="I657" s="281"/>
      <c r="J657" s="281"/>
      <c r="M657" s="276"/>
    </row>
    <row r="658" spans="1:13" s="25" customFormat="1" ht="15">
      <c r="A658" s="281"/>
      <c r="B658" s="281"/>
      <c r="C658" s="281"/>
      <c r="D658" s="277"/>
      <c r="E658" s="277"/>
      <c r="F658" s="277"/>
      <c r="G658" s="279"/>
      <c r="H658" s="280" t="str">
        <f>IF(G658="","",(IF(LEFT(G658,1)=LEFT(#REF!,1),((100-(HLOOKUP(VALUE(LEFT(G658,1)),Pxl!$C$3:$G$6,2,0)))/2+HLOOKUP(VALUE(LEFT(G658,1)),Pxl!$C$3:$G$6,2,0)),(((HLOOKUP(VALUE(LEFT(G658,1)),Pxl!$C$3:$G$6,2,0))+((HLOOKUP(VALUE(LEFT(G658,1)+1),Pxl!$C$3:$G$6,2,0))))/2)))/100*(IF(LEFT(#REF!,1)=LEFT(#REF!,1),(HLOOKUP(VALUE(LEFT(#REF!,1)),Pxl!$C$3:$G$6,4,0))*1.25,((HLOOKUP(VALUE(LEFT(#REF!,1)),Pxl!$C$3:$G$6,4,0))+(HLOOKUP(VALUE(LEFT(#REF!,1)+1),Pxl!$C$3:$G$6,4,0)))/2)))</f>
        <v/>
      </c>
      <c r="I658" s="281"/>
      <c r="J658" s="281"/>
      <c r="M658" s="276"/>
    </row>
    <row r="659" spans="1:13" s="25" customFormat="1" ht="15">
      <c r="A659" s="281"/>
      <c r="B659" s="281"/>
      <c r="C659" s="281"/>
      <c r="D659" s="277"/>
      <c r="E659" s="277"/>
      <c r="F659" s="277"/>
      <c r="G659" s="279"/>
      <c r="H659" s="280" t="str">
        <f>IF(G659="","",(IF(LEFT(G659,1)=LEFT(#REF!,1),((100-(HLOOKUP(VALUE(LEFT(G659,1)),Pxl!$C$3:$G$6,2,0)))/2+HLOOKUP(VALUE(LEFT(G659,1)),Pxl!$C$3:$G$6,2,0)),(((HLOOKUP(VALUE(LEFT(G659,1)),Pxl!$C$3:$G$6,2,0))+((HLOOKUP(VALUE(LEFT(G659,1)+1),Pxl!$C$3:$G$6,2,0))))/2)))/100*(IF(LEFT(#REF!,1)=LEFT(#REF!,1),(HLOOKUP(VALUE(LEFT(#REF!,1)),Pxl!$C$3:$G$6,4,0))*1.25,((HLOOKUP(VALUE(LEFT(#REF!,1)),Pxl!$C$3:$G$6,4,0))+(HLOOKUP(VALUE(LEFT(#REF!,1)+1),Pxl!$C$3:$G$6,4,0)))/2)))</f>
        <v/>
      </c>
      <c r="I659" s="281"/>
      <c r="J659" s="281"/>
      <c r="M659" s="276"/>
    </row>
    <row r="660" spans="1:13" s="25" customFormat="1" ht="15">
      <c r="A660" s="281"/>
      <c r="B660" s="281"/>
      <c r="C660" s="281"/>
      <c r="D660" s="277"/>
      <c r="E660" s="277"/>
      <c r="F660" s="277"/>
      <c r="G660" s="279"/>
      <c r="H660" s="280" t="str">
        <f>IF(G660="","",(IF(LEFT(G660,1)=LEFT(#REF!,1),((100-(HLOOKUP(VALUE(LEFT(G660,1)),Pxl!$C$3:$G$6,2,0)))/2+HLOOKUP(VALUE(LEFT(G660,1)),Pxl!$C$3:$G$6,2,0)),(((HLOOKUP(VALUE(LEFT(G660,1)),Pxl!$C$3:$G$6,2,0))+((HLOOKUP(VALUE(LEFT(G660,1)+1),Pxl!$C$3:$G$6,2,0))))/2)))/100*(IF(LEFT(#REF!,1)=LEFT(#REF!,1),(HLOOKUP(VALUE(LEFT(#REF!,1)),Pxl!$C$3:$G$6,4,0))*1.25,((HLOOKUP(VALUE(LEFT(#REF!,1)),Pxl!$C$3:$G$6,4,0))+(HLOOKUP(VALUE(LEFT(#REF!,1)+1),Pxl!$C$3:$G$6,4,0)))/2)))</f>
        <v/>
      </c>
      <c r="I660" s="281"/>
      <c r="J660" s="281"/>
      <c r="M660" s="276"/>
    </row>
    <row r="661" spans="1:13" s="25" customFormat="1" ht="15">
      <c r="A661" s="281"/>
      <c r="B661" s="281"/>
      <c r="C661" s="281"/>
      <c r="D661" s="277"/>
      <c r="E661" s="277"/>
      <c r="F661" s="277"/>
      <c r="G661" s="279"/>
      <c r="H661" s="280" t="str">
        <f>IF(G661="","",(IF(LEFT(G661,1)=LEFT(#REF!,1),((100-(HLOOKUP(VALUE(LEFT(G661,1)),Pxl!$C$3:$G$6,2,0)))/2+HLOOKUP(VALUE(LEFT(G661,1)),Pxl!$C$3:$G$6,2,0)),(((HLOOKUP(VALUE(LEFT(G661,1)),Pxl!$C$3:$G$6,2,0))+((HLOOKUP(VALUE(LEFT(G661,1)+1),Pxl!$C$3:$G$6,2,0))))/2)))/100*(IF(LEFT(#REF!,1)=LEFT(#REF!,1),(HLOOKUP(VALUE(LEFT(#REF!,1)),Pxl!$C$3:$G$6,4,0))*1.25,((HLOOKUP(VALUE(LEFT(#REF!,1)),Pxl!$C$3:$G$6,4,0))+(HLOOKUP(VALUE(LEFT(#REF!,1)+1),Pxl!$C$3:$G$6,4,0)))/2)))</f>
        <v/>
      </c>
      <c r="I661" s="281"/>
      <c r="J661" s="281"/>
      <c r="M661" s="276"/>
    </row>
    <row r="662" spans="1:13" s="25" customFormat="1" ht="15">
      <c r="A662" s="281"/>
      <c r="B662" s="281"/>
      <c r="C662" s="281"/>
      <c r="D662" s="277"/>
      <c r="E662" s="277"/>
      <c r="F662" s="277"/>
      <c r="G662" s="279"/>
      <c r="H662" s="280" t="str">
        <f>IF(G662="","",(IF(LEFT(G662,1)=LEFT(#REF!,1),((100-(HLOOKUP(VALUE(LEFT(G662,1)),Pxl!$C$3:$G$6,2,0)))/2+HLOOKUP(VALUE(LEFT(G662,1)),Pxl!$C$3:$G$6,2,0)),(((HLOOKUP(VALUE(LEFT(G662,1)),Pxl!$C$3:$G$6,2,0))+((HLOOKUP(VALUE(LEFT(G662,1)+1),Pxl!$C$3:$G$6,2,0))))/2)))/100*(IF(LEFT(#REF!,1)=LEFT(#REF!,1),(HLOOKUP(VALUE(LEFT(#REF!,1)),Pxl!$C$3:$G$6,4,0))*1.25,((HLOOKUP(VALUE(LEFT(#REF!,1)),Pxl!$C$3:$G$6,4,0))+(HLOOKUP(VALUE(LEFT(#REF!,1)+1),Pxl!$C$3:$G$6,4,0)))/2)))</f>
        <v/>
      </c>
      <c r="I662" s="281"/>
      <c r="J662" s="281"/>
      <c r="M662" s="276"/>
    </row>
    <row r="663" spans="1:13" s="25" customFormat="1" ht="15">
      <c r="A663" s="281"/>
      <c r="B663" s="281"/>
      <c r="C663" s="281"/>
      <c r="D663" s="277"/>
      <c r="E663" s="277"/>
      <c r="F663" s="277"/>
      <c r="G663" s="279"/>
      <c r="H663" s="280" t="str">
        <f>IF(G663="","",(IF(LEFT(G663,1)=LEFT(#REF!,1),((100-(HLOOKUP(VALUE(LEFT(G663,1)),Pxl!$C$3:$G$6,2,0)))/2+HLOOKUP(VALUE(LEFT(G663,1)),Pxl!$C$3:$G$6,2,0)),(((HLOOKUP(VALUE(LEFT(G663,1)),Pxl!$C$3:$G$6,2,0))+((HLOOKUP(VALUE(LEFT(G663,1)+1),Pxl!$C$3:$G$6,2,0))))/2)))/100*(IF(LEFT(#REF!,1)=LEFT(#REF!,1),(HLOOKUP(VALUE(LEFT(#REF!,1)),Pxl!$C$3:$G$6,4,0))*1.25,((HLOOKUP(VALUE(LEFT(#REF!,1)),Pxl!$C$3:$G$6,4,0))+(HLOOKUP(VALUE(LEFT(#REF!,1)+1),Pxl!$C$3:$G$6,4,0)))/2)))</f>
        <v/>
      </c>
      <c r="I663" s="281"/>
      <c r="J663" s="281"/>
      <c r="M663" s="276"/>
    </row>
    <row r="664" spans="1:13" s="25" customFormat="1" ht="15">
      <c r="A664" s="281"/>
      <c r="B664" s="281"/>
      <c r="C664" s="281"/>
      <c r="D664" s="277"/>
      <c r="E664" s="277"/>
      <c r="F664" s="277"/>
      <c r="G664" s="279"/>
      <c r="H664" s="280" t="str">
        <f>IF(G664="","",(IF(LEFT(G664,1)=LEFT(#REF!,1),((100-(HLOOKUP(VALUE(LEFT(G664,1)),Pxl!$C$3:$G$6,2,0)))/2+HLOOKUP(VALUE(LEFT(G664,1)),Pxl!$C$3:$G$6,2,0)),(((HLOOKUP(VALUE(LEFT(G664,1)),Pxl!$C$3:$G$6,2,0))+((HLOOKUP(VALUE(LEFT(G664,1)+1),Pxl!$C$3:$G$6,2,0))))/2)))/100*(IF(LEFT(#REF!,1)=LEFT(#REF!,1),(HLOOKUP(VALUE(LEFT(#REF!,1)),Pxl!$C$3:$G$6,4,0))*1.25,((HLOOKUP(VALUE(LEFT(#REF!,1)),Pxl!$C$3:$G$6,4,0))+(HLOOKUP(VALUE(LEFT(#REF!,1)+1),Pxl!$C$3:$G$6,4,0)))/2)))</f>
        <v/>
      </c>
      <c r="I664" s="281"/>
      <c r="J664" s="281"/>
      <c r="M664" s="276"/>
    </row>
    <row r="665" spans="1:13" s="25" customFormat="1" ht="15">
      <c r="A665" s="281"/>
      <c r="B665" s="281"/>
      <c r="C665" s="281"/>
      <c r="D665" s="277"/>
      <c r="E665" s="277"/>
      <c r="F665" s="277"/>
      <c r="G665" s="279"/>
      <c r="H665" s="280" t="str">
        <f>IF(G665="","",(IF(LEFT(G665,1)=LEFT(#REF!,1),((100-(HLOOKUP(VALUE(LEFT(G665,1)),Pxl!$C$3:$G$6,2,0)))/2+HLOOKUP(VALUE(LEFT(G665,1)),Pxl!$C$3:$G$6,2,0)),(((HLOOKUP(VALUE(LEFT(G665,1)),Pxl!$C$3:$G$6,2,0))+((HLOOKUP(VALUE(LEFT(G665,1)+1),Pxl!$C$3:$G$6,2,0))))/2)))/100*(IF(LEFT(#REF!,1)=LEFT(#REF!,1),(HLOOKUP(VALUE(LEFT(#REF!,1)),Pxl!$C$3:$G$6,4,0))*1.25,((HLOOKUP(VALUE(LEFT(#REF!,1)),Pxl!$C$3:$G$6,4,0))+(HLOOKUP(VALUE(LEFT(#REF!,1)+1),Pxl!$C$3:$G$6,4,0)))/2)))</f>
        <v/>
      </c>
      <c r="I665" s="281"/>
      <c r="J665" s="281"/>
      <c r="M665" s="276"/>
    </row>
    <row r="666" spans="1:13" s="25" customFormat="1" ht="15">
      <c r="A666" s="281"/>
      <c r="B666" s="281"/>
      <c r="C666" s="281"/>
      <c r="D666" s="277"/>
      <c r="E666" s="277"/>
      <c r="F666" s="277"/>
      <c r="G666" s="279"/>
      <c r="H666" s="280" t="str">
        <f>IF(G666="","",(IF(LEFT(G666,1)=LEFT(#REF!,1),((100-(HLOOKUP(VALUE(LEFT(G666,1)),Pxl!$C$3:$G$6,2,0)))/2+HLOOKUP(VALUE(LEFT(G666,1)),Pxl!$C$3:$G$6,2,0)),(((HLOOKUP(VALUE(LEFT(G666,1)),Pxl!$C$3:$G$6,2,0))+((HLOOKUP(VALUE(LEFT(G666,1)+1),Pxl!$C$3:$G$6,2,0))))/2)))/100*(IF(LEFT(#REF!,1)=LEFT(#REF!,1),(HLOOKUP(VALUE(LEFT(#REF!,1)),Pxl!$C$3:$G$6,4,0))*1.25,((HLOOKUP(VALUE(LEFT(#REF!,1)),Pxl!$C$3:$G$6,4,0))+(HLOOKUP(VALUE(LEFT(#REF!,1)+1),Pxl!$C$3:$G$6,4,0)))/2)))</f>
        <v/>
      </c>
      <c r="I666" s="281"/>
      <c r="J666" s="281"/>
      <c r="M666" s="276"/>
    </row>
    <row r="667" spans="1:13" s="25" customFormat="1" ht="15">
      <c r="A667" s="281"/>
      <c r="B667" s="281"/>
      <c r="C667" s="281"/>
      <c r="D667" s="277"/>
      <c r="E667" s="277"/>
      <c r="F667" s="277"/>
      <c r="G667" s="279"/>
      <c r="H667" s="280" t="str">
        <f>IF(G667="","",(IF(LEFT(G667,1)=LEFT(#REF!,1),((100-(HLOOKUP(VALUE(LEFT(G667,1)),Pxl!$C$3:$G$6,2,0)))/2+HLOOKUP(VALUE(LEFT(G667,1)),Pxl!$C$3:$G$6,2,0)),(((HLOOKUP(VALUE(LEFT(G667,1)),Pxl!$C$3:$G$6,2,0))+((HLOOKUP(VALUE(LEFT(G667,1)+1),Pxl!$C$3:$G$6,2,0))))/2)))/100*(IF(LEFT(#REF!,1)=LEFT(#REF!,1),(HLOOKUP(VALUE(LEFT(#REF!,1)),Pxl!$C$3:$G$6,4,0))*1.25,((HLOOKUP(VALUE(LEFT(#REF!,1)),Pxl!$C$3:$G$6,4,0))+(HLOOKUP(VALUE(LEFT(#REF!,1)+1),Pxl!$C$3:$G$6,4,0)))/2)))</f>
        <v/>
      </c>
      <c r="I667" s="281"/>
      <c r="J667" s="281"/>
      <c r="M667" s="276"/>
    </row>
    <row r="668" spans="1:13" s="25" customFormat="1" ht="15">
      <c r="A668" s="281"/>
      <c r="B668" s="281"/>
      <c r="C668" s="281"/>
      <c r="D668" s="277"/>
      <c r="E668" s="277"/>
      <c r="F668" s="277"/>
      <c r="G668" s="279"/>
      <c r="H668" s="280" t="str">
        <f>IF(G668="","",(IF(LEFT(G668,1)=LEFT(#REF!,1),((100-(HLOOKUP(VALUE(LEFT(G668,1)),Pxl!$C$3:$G$6,2,0)))/2+HLOOKUP(VALUE(LEFT(G668,1)),Pxl!$C$3:$G$6,2,0)),(((HLOOKUP(VALUE(LEFT(G668,1)),Pxl!$C$3:$G$6,2,0))+((HLOOKUP(VALUE(LEFT(G668,1)+1),Pxl!$C$3:$G$6,2,0))))/2)))/100*(IF(LEFT(#REF!,1)=LEFT(#REF!,1),(HLOOKUP(VALUE(LEFT(#REF!,1)),Pxl!$C$3:$G$6,4,0))*1.25,((HLOOKUP(VALUE(LEFT(#REF!,1)),Pxl!$C$3:$G$6,4,0))+(HLOOKUP(VALUE(LEFT(#REF!,1)+1),Pxl!$C$3:$G$6,4,0)))/2)))</f>
        <v/>
      </c>
      <c r="I668" s="281"/>
      <c r="J668" s="281"/>
      <c r="M668" s="276"/>
    </row>
    <row r="669" spans="1:13" s="25" customFormat="1" ht="15">
      <c r="A669" s="281"/>
      <c r="B669" s="281"/>
      <c r="C669" s="281"/>
      <c r="D669" s="277"/>
      <c r="E669" s="277"/>
      <c r="F669" s="277"/>
      <c r="G669" s="279"/>
      <c r="H669" s="280" t="str">
        <f>IF(G669="","",(IF(LEFT(G669,1)=LEFT(#REF!,1),((100-(HLOOKUP(VALUE(LEFT(G669,1)),Pxl!$C$3:$G$6,2,0)))/2+HLOOKUP(VALUE(LEFT(G669,1)),Pxl!$C$3:$G$6,2,0)),(((HLOOKUP(VALUE(LEFT(G669,1)),Pxl!$C$3:$G$6,2,0))+((HLOOKUP(VALUE(LEFT(G669,1)+1),Pxl!$C$3:$G$6,2,0))))/2)))/100*(IF(LEFT(#REF!,1)=LEFT(#REF!,1),(HLOOKUP(VALUE(LEFT(#REF!,1)),Pxl!$C$3:$G$6,4,0))*1.25,((HLOOKUP(VALUE(LEFT(#REF!,1)),Pxl!$C$3:$G$6,4,0))+(HLOOKUP(VALUE(LEFT(#REF!,1)+1),Pxl!$C$3:$G$6,4,0)))/2)))</f>
        <v/>
      </c>
      <c r="I669" s="281"/>
      <c r="J669" s="281"/>
      <c r="M669" s="276"/>
    </row>
    <row r="670" spans="1:13" s="25" customFormat="1" ht="15">
      <c r="A670" s="281"/>
      <c r="B670" s="281"/>
      <c r="C670" s="281"/>
      <c r="D670" s="277"/>
      <c r="E670" s="277"/>
      <c r="F670" s="277"/>
      <c r="G670" s="279"/>
      <c r="H670" s="280" t="str">
        <f>IF(G670="","",(IF(LEFT(G670,1)=LEFT(#REF!,1),((100-(HLOOKUP(VALUE(LEFT(G670,1)),Pxl!$C$3:$G$6,2,0)))/2+HLOOKUP(VALUE(LEFT(G670,1)),Pxl!$C$3:$G$6,2,0)),(((HLOOKUP(VALUE(LEFT(G670,1)),Pxl!$C$3:$G$6,2,0))+((HLOOKUP(VALUE(LEFT(G670,1)+1),Pxl!$C$3:$G$6,2,0))))/2)))/100*(IF(LEFT(#REF!,1)=LEFT(#REF!,1),(HLOOKUP(VALUE(LEFT(#REF!,1)),Pxl!$C$3:$G$6,4,0))*1.25,((HLOOKUP(VALUE(LEFT(#REF!,1)),Pxl!$C$3:$G$6,4,0))+(HLOOKUP(VALUE(LEFT(#REF!,1)+1),Pxl!$C$3:$G$6,4,0)))/2)))</f>
        <v/>
      </c>
      <c r="I670" s="281"/>
      <c r="J670" s="281"/>
      <c r="M670" s="276"/>
    </row>
    <row r="671" spans="1:13" s="25" customFormat="1" ht="15">
      <c r="A671" s="281"/>
      <c r="B671" s="281"/>
      <c r="C671" s="281"/>
      <c r="D671" s="277"/>
      <c r="E671" s="277"/>
      <c r="F671" s="277"/>
      <c r="G671" s="279"/>
      <c r="H671" s="280" t="str">
        <f>IF(G671="","",(IF(LEFT(G671,1)=LEFT(#REF!,1),((100-(HLOOKUP(VALUE(LEFT(G671,1)),Pxl!$C$3:$G$6,2,0)))/2+HLOOKUP(VALUE(LEFT(G671,1)),Pxl!$C$3:$G$6,2,0)),(((HLOOKUP(VALUE(LEFT(G671,1)),Pxl!$C$3:$G$6,2,0))+((HLOOKUP(VALUE(LEFT(G671,1)+1),Pxl!$C$3:$G$6,2,0))))/2)))/100*(IF(LEFT(#REF!,1)=LEFT(#REF!,1),(HLOOKUP(VALUE(LEFT(#REF!,1)),Pxl!$C$3:$G$6,4,0))*1.25,((HLOOKUP(VALUE(LEFT(#REF!,1)),Pxl!$C$3:$G$6,4,0))+(HLOOKUP(VALUE(LEFT(#REF!,1)+1),Pxl!$C$3:$G$6,4,0)))/2)))</f>
        <v/>
      </c>
      <c r="I671" s="281"/>
      <c r="J671" s="281"/>
      <c r="M671" s="276"/>
    </row>
    <row r="672" spans="1:13" s="25" customFormat="1" ht="15">
      <c r="A672" s="281"/>
      <c r="B672" s="281"/>
      <c r="C672" s="281"/>
      <c r="D672" s="277"/>
      <c r="E672" s="277"/>
      <c r="F672" s="277"/>
      <c r="G672" s="279"/>
      <c r="H672" s="280" t="str">
        <f>IF(G672="","",(IF(LEFT(G672,1)=LEFT(#REF!,1),((100-(HLOOKUP(VALUE(LEFT(G672,1)),Pxl!$C$3:$G$6,2,0)))/2+HLOOKUP(VALUE(LEFT(G672,1)),Pxl!$C$3:$G$6,2,0)),(((HLOOKUP(VALUE(LEFT(G672,1)),Pxl!$C$3:$G$6,2,0))+((HLOOKUP(VALUE(LEFT(G672,1)+1),Pxl!$C$3:$G$6,2,0))))/2)))/100*(IF(LEFT(#REF!,1)=LEFT(#REF!,1),(HLOOKUP(VALUE(LEFT(#REF!,1)),Pxl!$C$3:$G$6,4,0))*1.25,((HLOOKUP(VALUE(LEFT(#REF!,1)),Pxl!$C$3:$G$6,4,0))+(HLOOKUP(VALUE(LEFT(#REF!,1)+1),Pxl!$C$3:$G$6,4,0)))/2)))</f>
        <v/>
      </c>
      <c r="I672" s="281"/>
      <c r="J672" s="281"/>
      <c r="M672" s="276"/>
    </row>
    <row r="673" spans="1:13" s="25" customFormat="1" ht="15">
      <c r="A673" s="281"/>
      <c r="B673" s="281"/>
      <c r="C673" s="281"/>
      <c r="D673" s="277"/>
      <c r="E673" s="277"/>
      <c r="F673" s="277"/>
      <c r="G673" s="279"/>
      <c r="H673" s="280" t="str">
        <f>IF(G673="","",(IF(LEFT(G673,1)=LEFT(#REF!,1),((100-(HLOOKUP(VALUE(LEFT(G673,1)),Pxl!$C$3:$G$6,2,0)))/2+HLOOKUP(VALUE(LEFT(G673,1)),Pxl!$C$3:$G$6,2,0)),(((HLOOKUP(VALUE(LEFT(G673,1)),Pxl!$C$3:$G$6,2,0))+((HLOOKUP(VALUE(LEFT(G673,1)+1),Pxl!$C$3:$G$6,2,0))))/2)))/100*(IF(LEFT(#REF!,1)=LEFT(#REF!,1),(HLOOKUP(VALUE(LEFT(#REF!,1)),Pxl!$C$3:$G$6,4,0))*1.25,((HLOOKUP(VALUE(LEFT(#REF!,1)),Pxl!$C$3:$G$6,4,0))+(HLOOKUP(VALUE(LEFT(#REF!,1)+1),Pxl!$C$3:$G$6,4,0)))/2)))</f>
        <v/>
      </c>
      <c r="I673" s="281"/>
      <c r="J673" s="281"/>
      <c r="M673" s="276"/>
    </row>
    <row r="674" spans="1:13" s="25" customFormat="1" ht="15">
      <c r="A674" s="281"/>
      <c r="B674" s="281"/>
      <c r="C674" s="281"/>
      <c r="D674" s="277"/>
      <c r="E674" s="277"/>
      <c r="F674" s="277"/>
      <c r="G674" s="279"/>
      <c r="H674" s="280" t="str">
        <f>IF(G674="","",(IF(LEFT(G674,1)=LEFT(#REF!,1),((100-(HLOOKUP(VALUE(LEFT(G674,1)),Pxl!$C$3:$G$6,2,0)))/2+HLOOKUP(VALUE(LEFT(G674,1)),Pxl!$C$3:$G$6,2,0)),(((HLOOKUP(VALUE(LEFT(G674,1)),Pxl!$C$3:$G$6,2,0))+((HLOOKUP(VALUE(LEFT(G674,1)+1),Pxl!$C$3:$G$6,2,0))))/2)))/100*(IF(LEFT(#REF!,1)=LEFT(#REF!,1),(HLOOKUP(VALUE(LEFT(#REF!,1)),Pxl!$C$3:$G$6,4,0))*1.25,((HLOOKUP(VALUE(LEFT(#REF!,1)),Pxl!$C$3:$G$6,4,0))+(HLOOKUP(VALUE(LEFT(#REF!,1)+1),Pxl!$C$3:$G$6,4,0)))/2)))</f>
        <v/>
      </c>
      <c r="I674" s="281"/>
      <c r="J674" s="281"/>
      <c r="M674" s="276"/>
    </row>
    <row r="675" spans="1:13" s="25" customFormat="1" ht="15">
      <c r="A675" s="281"/>
      <c r="B675" s="281"/>
      <c r="C675" s="281"/>
      <c r="D675" s="277"/>
      <c r="E675" s="277"/>
      <c r="F675" s="277"/>
      <c r="G675" s="279"/>
      <c r="H675" s="280" t="str">
        <f>IF(G675="","",(IF(LEFT(G675,1)=LEFT(#REF!,1),((100-(HLOOKUP(VALUE(LEFT(G675,1)),Pxl!$C$3:$G$6,2,0)))/2+HLOOKUP(VALUE(LEFT(G675,1)),Pxl!$C$3:$G$6,2,0)),(((HLOOKUP(VALUE(LEFT(G675,1)),Pxl!$C$3:$G$6,2,0))+((HLOOKUP(VALUE(LEFT(G675,1)+1),Pxl!$C$3:$G$6,2,0))))/2)))/100*(IF(LEFT(#REF!,1)=LEFT(#REF!,1),(HLOOKUP(VALUE(LEFT(#REF!,1)),Pxl!$C$3:$G$6,4,0))*1.25,((HLOOKUP(VALUE(LEFT(#REF!,1)),Pxl!$C$3:$G$6,4,0))+(HLOOKUP(VALUE(LEFT(#REF!,1)+1),Pxl!$C$3:$G$6,4,0)))/2)))</f>
        <v/>
      </c>
      <c r="I675" s="281"/>
      <c r="J675" s="281"/>
      <c r="M675" s="276"/>
    </row>
    <row r="676" spans="1:13" s="25" customFormat="1" ht="15">
      <c r="A676" s="281"/>
      <c r="B676" s="281"/>
      <c r="C676" s="281"/>
      <c r="D676" s="277"/>
      <c r="E676" s="277"/>
      <c r="F676" s="277"/>
      <c r="G676" s="279"/>
      <c r="H676" s="280" t="str">
        <f>IF(G676="","",(IF(LEFT(G676,1)=LEFT(#REF!,1),((100-(HLOOKUP(VALUE(LEFT(G676,1)),Pxl!$C$3:$G$6,2,0)))/2+HLOOKUP(VALUE(LEFT(G676,1)),Pxl!$C$3:$G$6,2,0)),(((HLOOKUP(VALUE(LEFT(G676,1)),Pxl!$C$3:$G$6,2,0))+((HLOOKUP(VALUE(LEFT(G676,1)+1),Pxl!$C$3:$G$6,2,0))))/2)))/100*(IF(LEFT(#REF!,1)=LEFT(#REF!,1),(HLOOKUP(VALUE(LEFT(#REF!,1)),Pxl!$C$3:$G$6,4,0))*1.25,((HLOOKUP(VALUE(LEFT(#REF!,1)),Pxl!$C$3:$G$6,4,0))+(HLOOKUP(VALUE(LEFT(#REF!,1)+1),Pxl!$C$3:$G$6,4,0)))/2)))</f>
        <v/>
      </c>
      <c r="I676" s="281"/>
      <c r="J676" s="281"/>
      <c r="M676" s="276"/>
    </row>
    <row r="677" spans="1:13" s="25" customFormat="1" ht="15">
      <c r="A677" s="281"/>
      <c r="B677" s="281"/>
      <c r="C677" s="281"/>
      <c r="D677" s="277"/>
      <c r="E677" s="277"/>
      <c r="F677" s="277"/>
      <c r="G677" s="279"/>
      <c r="H677" s="280" t="str">
        <f>IF(G677="","",(IF(LEFT(G677,1)=LEFT(#REF!,1),((100-(HLOOKUP(VALUE(LEFT(G677,1)),Pxl!$C$3:$G$6,2,0)))/2+HLOOKUP(VALUE(LEFT(G677,1)),Pxl!$C$3:$G$6,2,0)),(((HLOOKUP(VALUE(LEFT(G677,1)),Pxl!$C$3:$G$6,2,0))+((HLOOKUP(VALUE(LEFT(G677,1)+1),Pxl!$C$3:$G$6,2,0))))/2)))/100*(IF(LEFT(#REF!,1)=LEFT(#REF!,1),(HLOOKUP(VALUE(LEFT(#REF!,1)),Pxl!$C$3:$G$6,4,0))*1.25,((HLOOKUP(VALUE(LEFT(#REF!,1)),Pxl!$C$3:$G$6,4,0))+(HLOOKUP(VALUE(LEFT(#REF!,1)+1),Pxl!$C$3:$G$6,4,0)))/2)))</f>
        <v/>
      </c>
      <c r="I677" s="281"/>
      <c r="J677" s="281"/>
      <c r="M677" s="276"/>
    </row>
    <row r="678" spans="1:13" s="25" customFormat="1" ht="15">
      <c r="A678" s="281"/>
      <c r="B678" s="281"/>
      <c r="C678" s="281"/>
      <c r="D678" s="277"/>
      <c r="E678" s="277"/>
      <c r="F678" s="277"/>
      <c r="G678" s="279"/>
      <c r="H678" s="280" t="str">
        <f>IF(G678="","",(IF(LEFT(G678,1)=LEFT(#REF!,1),((100-(HLOOKUP(VALUE(LEFT(G678,1)),Pxl!$C$3:$G$6,2,0)))/2+HLOOKUP(VALUE(LEFT(G678,1)),Pxl!$C$3:$G$6,2,0)),(((HLOOKUP(VALUE(LEFT(G678,1)),Pxl!$C$3:$G$6,2,0))+((HLOOKUP(VALUE(LEFT(G678,1)+1),Pxl!$C$3:$G$6,2,0))))/2)))/100*(IF(LEFT(#REF!,1)=LEFT(#REF!,1),(HLOOKUP(VALUE(LEFT(#REF!,1)),Pxl!$C$3:$G$6,4,0))*1.25,((HLOOKUP(VALUE(LEFT(#REF!,1)),Pxl!$C$3:$G$6,4,0))+(HLOOKUP(VALUE(LEFT(#REF!,1)+1),Pxl!$C$3:$G$6,4,0)))/2)))</f>
        <v/>
      </c>
      <c r="I678" s="281"/>
      <c r="J678" s="281"/>
      <c r="M678" s="276"/>
    </row>
    <row r="679" spans="1:13" s="25" customFormat="1" ht="15">
      <c r="A679" s="281"/>
      <c r="B679" s="281"/>
      <c r="C679" s="281"/>
      <c r="D679" s="277"/>
      <c r="E679" s="277"/>
      <c r="F679" s="277"/>
      <c r="G679" s="279"/>
      <c r="H679" s="280" t="str">
        <f>IF(G679="","",(IF(LEFT(G679,1)=LEFT(#REF!,1),((100-(HLOOKUP(VALUE(LEFT(G679,1)),Pxl!$C$3:$G$6,2,0)))/2+HLOOKUP(VALUE(LEFT(G679,1)),Pxl!$C$3:$G$6,2,0)),(((HLOOKUP(VALUE(LEFT(G679,1)),Pxl!$C$3:$G$6,2,0))+((HLOOKUP(VALUE(LEFT(G679,1)+1),Pxl!$C$3:$G$6,2,0))))/2)))/100*(IF(LEFT(#REF!,1)=LEFT(#REF!,1),(HLOOKUP(VALUE(LEFT(#REF!,1)),Pxl!$C$3:$G$6,4,0))*1.25,((HLOOKUP(VALUE(LEFT(#REF!,1)),Pxl!$C$3:$G$6,4,0))+(HLOOKUP(VALUE(LEFT(#REF!,1)+1),Pxl!$C$3:$G$6,4,0)))/2)))</f>
        <v/>
      </c>
      <c r="I679" s="281"/>
      <c r="J679" s="281"/>
      <c r="M679" s="276"/>
    </row>
    <row r="680" spans="1:13" s="25" customFormat="1" ht="15">
      <c r="A680" s="281"/>
      <c r="B680" s="281"/>
      <c r="C680" s="281"/>
      <c r="D680" s="277"/>
      <c r="E680" s="277"/>
      <c r="F680" s="277"/>
      <c r="G680" s="279"/>
      <c r="H680" s="280" t="str">
        <f>IF(G680="","",(IF(LEFT(G680,1)=LEFT(#REF!,1),((100-(HLOOKUP(VALUE(LEFT(G680,1)),Pxl!$C$3:$G$6,2,0)))/2+HLOOKUP(VALUE(LEFT(G680,1)),Pxl!$C$3:$G$6,2,0)),(((HLOOKUP(VALUE(LEFT(G680,1)),Pxl!$C$3:$G$6,2,0))+((HLOOKUP(VALUE(LEFT(G680,1)+1),Pxl!$C$3:$G$6,2,0))))/2)))/100*(IF(LEFT(#REF!,1)=LEFT(#REF!,1),(HLOOKUP(VALUE(LEFT(#REF!,1)),Pxl!$C$3:$G$6,4,0))*1.25,((HLOOKUP(VALUE(LEFT(#REF!,1)),Pxl!$C$3:$G$6,4,0))+(HLOOKUP(VALUE(LEFT(#REF!,1)+1),Pxl!$C$3:$G$6,4,0)))/2)))</f>
        <v/>
      </c>
      <c r="I680" s="281"/>
      <c r="J680" s="281"/>
      <c r="M680" s="276"/>
    </row>
    <row r="681" spans="1:13" s="25" customFormat="1" ht="15">
      <c r="A681" s="281"/>
      <c r="B681" s="281"/>
      <c r="C681" s="281"/>
      <c r="D681" s="277"/>
      <c r="E681" s="277"/>
      <c r="F681" s="277"/>
      <c r="G681" s="279"/>
      <c r="H681" s="280" t="str">
        <f>IF(G681="","",(IF(LEFT(G681,1)=LEFT(#REF!,1),((100-(HLOOKUP(VALUE(LEFT(G681,1)),Pxl!$C$3:$G$6,2,0)))/2+HLOOKUP(VALUE(LEFT(G681,1)),Pxl!$C$3:$G$6,2,0)),(((HLOOKUP(VALUE(LEFT(G681,1)),Pxl!$C$3:$G$6,2,0))+((HLOOKUP(VALUE(LEFT(G681,1)+1),Pxl!$C$3:$G$6,2,0))))/2)))/100*(IF(LEFT(#REF!,1)=LEFT(#REF!,1),(HLOOKUP(VALUE(LEFT(#REF!,1)),Pxl!$C$3:$G$6,4,0))*1.25,((HLOOKUP(VALUE(LEFT(#REF!,1)),Pxl!$C$3:$G$6,4,0))+(HLOOKUP(VALUE(LEFT(#REF!,1)+1),Pxl!$C$3:$G$6,4,0)))/2)))</f>
        <v/>
      </c>
      <c r="I681" s="281"/>
      <c r="J681" s="281"/>
      <c r="M681" s="276"/>
    </row>
    <row r="682" spans="1:13" s="25" customFormat="1" ht="15">
      <c r="A682" s="281"/>
      <c r="B682" s="281"/>
      <c r="C682" s="281"/>
      <c r="D682" s="277"/>
      <c r="E682" s="277"/>
      <c r="F682" s="277"/>
      <c r="G682" s="279"/>
      <c r="H682" s="280" t="str">
        <f>IF(G682="","",(IF(LEFT(G682,1)=LEFT(#REF!,1),((100-(HLOOKUP(VALUE(LEFT(G682,1)),Pxl!$C$3:$G$6,2,0)))/2+HLOOKUP(VALUE(LEFT(G682,1)),Pxl!$C$3:$G$6,2,0)),(((HLOOKUP(VALUE(LEFT(G682,1)),Pxl!$C$3:$G$6,2,0))+((HLOOKUP(VALUE(LEFT(G682,1)+1),Pxl!$C$3:$G$6,2,0))))/2)))/100*(IF(LEFT(#REF!,1)=LEFT(#REF!,1),(HLOOKUP(VALUE(LEFT(#REF!,1)),Pxl!$C$3:$G$6,4,0))*1.25,((HLOOKUP(VALUE(LEFT(#REF!,1)),Pxl!$C$3:$G$6,4,0))+(HLOOKUP(VALUE(LEFT(#REF!,1)+1),Pxl!$C$3:$G$6,4,0)))/2)))</f>
        <v/>
      </c>
      <c r="I682" s="281"/>
      <c r="J682" s="281"/>
      <c r="M682" s="276"/>
    </row>
    <row r="683" spans="1:13" s="25" customFormat="1" ht="15">
      <c r="A683" s="281"/>
      <c r="B683" s="281"/>
      <c r="C683" s="281"/>
      <c r="D683" s="277"/>
      <c r="E683" s="277"/>
      <c r="F683" s="277"/>
      <c r="G683" s="279"/>
      <c r="H683" s="280" t="str">
        <f>IF(G683="","",(IF(LEFT(G683,1)=LEFT(#REF!,1),((100-(HLOOKUP(VALUE(LEFT(G683,1)),Pxl!$C$3:$G$6,2,0)))/2+HLOOKUP(VALUE(LEFT(G683,1)),Pxl!$C$3:$G$6,2,0)),(((HLOOKUP(VALUE(LEFT(G683,1)),Pxl!$C$3:$G$6,2,0))+((HLOOKUP(VALUE(LEFT(G683,1)+1),Pxl!$C$3:$G$6,2,0))))/2)))/100*(IF(LEFT(#REF!,1)=LEFT(#REF!,1),(HLOOKUP(VALUE(LEFT(#REF!,1)),Pxl!$C$3:$G$6,4,0))*1.25,((HLOOKUP(VALUE(LEFT(#REF!,1)),Pxl!$C$3:$G$6,4,0))+(HLOOKUP(VALUE(LEFT(#REF!,1)+1),Pxl!$C$3:$G$6,4,0)))/2)))</f>
        <v/>
      </c>
      <c r="I683" s="281"/>
      <c r="J683" s="281"/>
      <c r="M683" s="276"/>
    </row>
    <row r="684" spans="1:13" s="25" customFormat="1" ht="15">
      <c r="A684" s="281"/>
      <c r="B684" s="281"/>
      <c r="C684" s="281"/>
      <c r="D684" s="277"/>
      <c r="E684" s="277"/>
      <c r="F684" s="277"/>
      <c r="G684" s="279"/>
      <c r="H684" s="280" t="str">
        <f>IF(G684="","",(IF(LEFT(G684,1)=LEFT(#REF!,1),((100-(HLOOKUP(VALUE(LEFT(G684,1)),Pxl!$C$3:$G$6,2,0)))/2+HLOOKUP(VALUE(LEFT(G684,1)),Pxl!$C$3:$G$6,2,0)),(((HLOOKUP(VALUE(LEFT(G684,1)),Pxl!$C$3:$G$6,2,0))+((HLOOKUP(VALUE(LEFT(G684,1)+1),Pxl!$C$3:$G$6,2,0))))/2)))/100*(IF(LEFT(#REF!,1)=LEFT(#REF!,1),(HLOOKUP(VALUE(LEFT(#REF!,1)),Pxl!$C$3:$G$6,4,0))*1.25,((HLOOKUP(VALUE(LEFT(#REF!,1)),Pxl!$C$3:$G$6,4,0))+(HLOOKUP(VALUE(LEFT(#REF!,1)+1),Pxl!$C$3:$G$6,4,0)))/2)))</f>
        <v/>
      </c>
      <c r="I684" s="281"/>
      <c r="J684" s="281"/>
      <c r="M684" s="276"/>
    </row>
    <row r="685" spans="1:13" s="25" customFormat="1" ht="15">
      <c r="A685" s="281"/>
      <c r="B685" s="281"/>
      <c r="C685" s="281"/>
      <c r="D685" s="277"/>
      <c r="E685" s="277"/>
      <c r="F685" s="277"/>
      <c r="G685" s="279"/>
      <c r="H685" s="280" t="str">
        <f>IF(G685="","",(IF(LEFT(G685,1)=LEFT(#REF!,1),((100-(HLOOKUP(VALUE(LEFT(G685,1)),Pxl!$C$3:$G$6,2,0)))/2+HLOOKUP(VALUE(LEFT(G685,1)),Pxl!$C$3:$G$6,2,0)),(((HLOOKUP(VALUE(LEFT(G685,1)),Pxl!$C$3:$G$6,2,0))+((HLOOKUP(VALUE(LEFT(G685,1)+1),Pxl!$C$3:$G$6,2,0))))/2)))/100*(IF(LEFT(#REF!,1)=LEFT(#REF!,1),(HLOOKUP(VALUE(LEFT(#REF!,1)),Pxl!$C$3:$G$6,4,0))*1.25,((HLOOKUP(VALUE(LEFT(#REF!,1)),Pxl!$C$3:$G$6,4,0))+(HLOOKUP(VALUE(LEFT(#REF!,1)+1),Pxl!$C$3:$G$6,4,0)))/2)))</f>
        <v/>
      </c>
      <c r="I685" s="281"/>
      <c r="J685" s="281"/>
      <c r="M685" s="276"/>
    </row>
    <row r="686" spans="1:13" s="25" customFormat="1" ht="15">
      <c r="A686" s="281"/>
      <c r="B686" s="281"/>
      <c r="C686" s="281"/>
      <c r="D686" s="277"/>
      <c r="E686" s="277"/>
      <c r="F686" s="277"/>
      <c r="G686" s="279"/>
      <c r="H686" s="280" t="str">
        <f>IF(G686="","",(IF(LEFT(G686,1)=LEFT(#REF!,1),((100-(HLOOKUP(VALUE(LEFT(G686,1)),Pxl!$C$3:$G$6,2,0)))/2+HLOOKUP(VALUE(LEFT(G686,1)),Pxl!$C$3:$G$6,2,0)),(((HLOOKUP(VALUE(LEFT(G686,1)),Pxl!$C$3:$G$6,2,0))+((HLOOKUP(VALUE(LEFT(G686,1)+1),Pxl!$C$3:$G$6,2,0))))/2)))/100*(IF(LEFT(#REF!,1)=LEFT(#REF!,1),(HLOOKUP(VALUE(LEFT(#REF!,1)),Pxl!$C$3:$G$6,4,0))*1.25,((HLOOKUP(VALUE(LEFT(#REF!,1)),Pxl!$C$3:$G$6,4,0))+(HLOOKUP(VALUE(LEFT(#REF!,1)+1),Pxl!$C$3:$G$6,4,0)))/2)))</f>
        <v/>
      </c>
      <c r="I686" s="281"/>
      <c r="J686" s="281"/>
      <c r="M686" s="276"/>
    </row>
    <row r="687" spans="1:13" s="25" customFormat="1" ht="15">
      <c r="A687" s="281"/>
      <c r="B687" s="281"/>
      <c r="C687" s="281"/>
      <c r="D687" s="277"/>
      <c r="E687" s="277"/>
      <c r="F687" s="277"/>
      <c r="G687" s="279"/>
      <c r="H687" s="280" t="str">
        <f>IF(G687="","",(IF(LEFT(G687,1)=LEFT(#REF!,1),((100-(HLOOKUP(VALUE(LEFT(G687,1)),Pxl!$C$3:$G$6,2,0)))/2+HLOOKUP(VALUE(LEFT(G687,1)),Pxl!$C$3:$G$6,2,0)),(((HLOOKUP(VALUE(LEFT(G687,1)),Pxl!$C$3:$G$6,2,0))+((HLOOKUP(VALUE(LEFT(G687,1)+1),Pxl!$C$3:$G$6,2,0))))/2)))/100*(IF(LEFT(#REF!,1)=LEFT(#REF!,1),(HLOOKUP(VALUE(LEFT(#REF!,1)),Pxl!$C$3:$G$6,4,0))*1.25,((HLOOKUP(VALUE(LEFT(#REF!,1)),Pxl!$C$3:$G$6,4,0))+(HLOOKUP(VALUE(LEFT(#REF!,1)+1),Pxl!$C$3:$G$6,4,0)))/2)))</f>
        <v/>
      </c>
      <c r="I687" s="281"/>
      <c r="J687" s="281"/>
      <c r="M687" s="276"/>
    </row>
    <row r="688" spans="1:13" s="25" customFormat="1" ht="15">
      <c r="A688" s="281"/>
      <c r="B688" s="281"/>
      <c r="C688" s="281"/>
      <c r="D688" s="277"/>
      <c r="E688" s="277"/>
      <c r="F688" s="277"/>
      <c r="G688" s="279"/>
      <c r="H688" s="280" t="str">
        <f>IF(G688="","",(IF(LEFT(G688,1)=LEFT(#REF!,1),((100-(HLOOKUP(VALUE(LEFT(G688,1)),Pxl!$C$3:$G$6,2,0)))/2+HLOOKUP(VALUE(LEFT(G688,1)),Pxl!$C$3:$G$6,2,0)),(((HLOOKUP(VALUE(LEFT(G688,1)),Pxl!$C$3:$G$6,2,0))+((HLOOKUP(VALUE(LEFT(G688,1)+1),Pxl!$C$3:$G$6,2,0))))/2)))/100*(IF(LEFT(#REF!,1)=LEFT(#REF!,1),(HLOOKUP(VALUE(LEFT(#REF!,1)),Pxl!$C$3:$G$6,4,0))*1.25,((HLOOKUP(VALUE(LEFT(#REF!,1)),Pxl!$C$3:$G$6,4,0))+(HLOOKUP(VALUE(LEFT(#REF!,1)+1),Pxl!$C$3:$G$6,4,0)))/2)))</f>
        <v/>
      </c>
      <c r="I688" s="281"/>
      <c r="J688" s="281"/>
      <c r="M688" s="276"/>
    </row>
    <row r="689" spans="1:13" s="25" customFormat="1" ht="15">
      <c r="A689" s="281"/>
      <c r="B689" s="281"/>
      <c r="C689" s="281"/>
      <c r="D689" s="277"/>
      <c r="E689" s="277"/>
      <c r="F689" s="277"/>
      <c r="G689" s="279"/>
      <c r="H689" s="280" t="str">
        <f>IF(G689="","",(IF(LEFT(G689,1)=LEFT(#REF!,1),((100-(HLOOKUP(VALUE(LEFT(G689,1)),Pxl!$C$3:$G$6,2,0)))/2+HLOOKUP(VALUE(LEFT(G689,1)),Pxl!$C$3:$G$6,2,0)),(((HLOOKUP(VALUE(LEFT(G689,1)),Pxl!$C$3:$G$6,2,0))+((HLOOKUP(VALUE(LEFT(G689,1)+1),Pxl!$C$3:$G$6,2,0))))/2)))/100*(IF(LEFT(#REF!,1)=LEFT(#REF!,1),(HLOOKUP(VALUE(LEFT(#REF!,1)),Pxl!$C$3:$G$6,4,0))*1.25,((HLOOKUP(VALUE(LEFT(#REF!,1)),Pxl!$C$3:$G$6,4,0))+(HLOOKUP(VALUE(LEFT(#REF!,1)+1),Pxl!$C$3:$G$6,4,0)))/2)))</f>
        <v/>
      </c>
      <c r="I689" s="281"/>
      <c r="J689" s="281"/>
      <c r="M689" s="276"/>
    </row>
    <row r="690" spans="1:13" s="25" customFormat="1" ht="15">
      <c r="A690" s="281"/>
      <c r="B690" s="281"/>
      <c r="C690" s="281"/>
      <c r="D690" s="277"/>
      <c r="E690" s="277"/>
      <c r="F690" s="277"/>
      <c r="G690" s="279"/>
      <c r="H690" s="280" t="str">
        <f>IF(G690="","",(IF(LEFT(G690,1)=LEFT(#REF!,1),((100-(HLOOKUP(VALUE(LEFT(G690,1)),Pxl!$C$3:$G$6,2,0)))/2+HLOOKUP(VALUE(LEFT(G690,1)),Pxl!$C$3:$G$6,2,0)),(((HLOOKUP(VALUE(LEFT(G690,1)),Pxl!$C$3:$G$6,2,0))+((HLOOKUP(VALUE(LEFT(G690,1)+1),Pxl!$C$3:$G$6,2,0))))/2)))/100*(IF(LEFT(#REF!,1)=LEFT(#REF!,1),(HLOOKUP(VALUE(LEFT(#REF!,1)),Pxl!$C$3:$G$6,4,0))*1.25,((HLOOKUP(VALUE(LEFT(#REF!,1)),Pxl!$C$3:$G$6,4,0))+(HLOOKUP(VALUE(LEFT(#REF!,1)+1),Pxl!$C$3:$G$6,4,0)))/2)))</f>
        <v/>
      </c>
      <c r="I690" s="281"/>
      <c r="J690" s="281"/>
      <c r="M690" s="276"/>
    </row>
    <row r="691" spans="1:13" s="25" customFormat="1" ht="15">
      <c r="A691" s="281"/>
      <c r="B691" s="281"/>
      <c r="C691" s="281"/>
      <c r="D691" s="277"/>
      <c r="E691" s="277"/>
      <c r="F691" s="277"/>
      <c r="G691" s="279"/>
      <c r="H691" s="280" t="str">
        <f>IF(G691="","",(IF(LEFT(G691,1)=LEFT(#REF!,1),((100-(HLOOKUP(VALUE(LEFT(G691,1)),Pxl!$C$3:$G$6,2,0)))/2+HLOOKUP(VALUE(LEFT(G691,1)),Pxl!$C$3:$G$6,2,0)),(((HLOOKUP(VALUE(LEFT(G691,1)),Pxl!$C$3:$G$6,2,0))+((HLOOKUP(VALUE(LEFT(G691,1)+1),Pxl!$C$3:$G$6,2,0))))/2)))/100*(IF(LEFT(#REF!,1)=LEFT(#REF!,1),(HLOOKUP(VALUE(LEFT(#REF!,1)),Pxl!$C$3:$G$6,4,0))*1.25,((HLOOKUP(VALUE(LEFT(#REF!,1)),Pxl!$C$3:$G$6,4,0))+(HLOOKUP(VALUE(LEFT(#REF!,1)+1),Pxl!$C$3:$G$6,4,0)))/2)))</f>
        <v/>
      </c>
      <c r="I691" s="281"/>
      <c r="J691" s="281"/>
      <c r="M691" s="276"/>
    </row>
    <row r="692" spans="1:13" s="25" customFormat="1" ht="15">
      <c r="A692" s="281"/>
      <c r="B692" s="281"/>
      <c r="C692" s="281"/>
      <c r="D692" s="277"/>
      <c r="E692" s="277"/>
      <c r="F692" s="277"/>
      <c r="G692" s="279"/>
      <c r="H692" s="280" t="str">
        <f>IF(G692="","",(IF(LEFT(G692,1)=LEFT(#REF!,1),((100-(HLOOKUP(VALUE(LEFT(G692,1)),Pxl!$C$3:$G$6,2,0)))/2+HLOOKUP(VALUE(LEFT(G692,1)),Pxl!$C$3:$G$6,2,0)),(((HLOOKUP(VALUE(LEFT(G692,1)),Pxl!$C$3:$G$6,2,0))+((HLOOKUP(VALUE(LEFT(G692,1)+1),Pxl!$C$3:$G$6,2,0))))/2)))/100*(IF(LEFT(#REF!,1)=LEFT(#REF!,1),(HLOOKUP(VALUE(LEFT(#REF!,1)),Pxl!$C$3:$G$6,4,0))*1.25,((HLOOKUP(VALUE(LEFT(#REF!,1)),Pxl!$C$3:$G$6,4,0))+(HLOOKUP(VALUE(LEFT(#REF!,1)+1),Pxl!$C$3:$G$6,4,0)))/2)))</f>
        <v/>
      </c>
      <c r="I692" s="281"/>
      <c r="J692" s="281"/>
      <c r="M692" s="276"/>
    </row>
    <row r="693" spans="1:13" s="25" customFormat="1" ht="15">
      <c r="A693" s="281"/>
      <c r="B693" s="281"/>
      <c r="C693" s="281"/>
      <c r="D693" s="277"/>
      <c r="E693" s="277"/>
      <c r="F693" s="277"/>
      <c r="G693" s="279"/>
      <c r="H693" s="280" t="str">
        <f>IF(G693="","",(IF(LEFT(G693,1)=LEFT(#REF!,1),((100-(HLOOKUP(VALUE(LEFT(G693,1)),Pxl!$C$3:$G$6,2,0)))/2+HLOOKUP(VALUE(LEFT(G693,1)),Pxl!$C$3:$G$6,2,0)),(((HLOOKUP(VALUE(LEFT(G693,1)),Pxl!$C$3:$G$6,2,0))+((HLOOKUP(VALUE(LEFT(G693,1)+1),Pxl!$C$3:$G$6,2,0))))/2)))/100*(IF(LEFT(#REF!,1)=LEFT(#REF!,1),(HLOOKUP(VALUE(LEFT(#REF!,1)),Pxl!$C$3:$G$6,4,0))*1.25,((HLOOKUP(VALUE(LEFT(#REF!,1)),Pxl!$C$3:$G$6,4,0))+(HLOOKUP(VALUE(LEFT(#REF!,1)+1),Pxl!$C$3:$G$6,4,0)))/2)))</f>
        <v/>
      </c>
      <c r="I693" s="281"/>
      <c r="J693" s="281"/>
      <c r="M693" s="276"/>
    </row>
    <row r="694" spans="1:13" s="25" customFormat="1" ht="15">
      <c r="A694" s="281"/>
      <c r="B694" s="281"/>
      <c r="C694" s="281"/>
      <c r="D694" s="277"/>
      <c r="E694" s="277"/>
      <c r="F694" s="277"/>
      <c r="G694" s="279"/>
      <c r="H694" s="280" t="str">
        <f>IF(G694="","",(IF(LEFT(G694,1)=LEFT(#REF!,1),((100-(HLOOKUP(VALUE(LEFT(G694,1)),Pxl!$C$3:$G$6,2,0)))/2+HLOOKUP(VALUE(LEFT(G694,1)),Pxl!$C$3:$G$6,2,0)),(((HLOOKUP(VALUE(LEFT(G694,1)),Pxl!$C$3:$G$6,2,0))+((HLOOKUP(VALUE(LEFT(G694,1)+1),Pxl!$C$3:$G$6,2,0))))/2)))/100*(IF(LEFT(#REF!,1)=LEFT(#REF!,1),(HLOOKUP(VALUE(LEFT(#REF!,1)),Pxl!$C$3:$G$6,4,0))*1.25,((HLOOKUP(VALUE(LEFT(#REF!,1)),Pxl!$C$3:$G$6,4,0))+(HLOOKUP(VALUE(LEFT(#REF!,1)+1),Pxl!$C$3:$G$6,4,0)))/2)))</f>
        <v/>
      </c>
      <c r="I694" s="281"/>
      <c r="J694" s="281"/>
      <c r="M694" s="276"/>
    </row>
    <row r="695" spans="1:13" s="25" customFormat="1" ht="15">
      <c r="A695" s="281"/>
      <c r="B695" s="281"/>
      <c r="C695" s="281"/>
      <c r="D695" s="277"/>
      <c r="E695" s="277"/>
      <c r="F695" s="277"/>
      <c r="G695" s="279"/>
      <c r="H695" s="280" t="str">
        <f>IF(G695="","",(IF(LEFT(G695,1)=LEFT(#REF!,1),((100-(HLOOKUP(VALUE(LEFT(G695,1)),Pxl!$C$3:$G$6,2,0)))/2+HLOOKUP(VALUE(LEFT(G695,1)),Pxl!$C$3:$G$6,2,0)),(((HLOOKUP(VALUE(LEFT(G695,1)),Pxl!$C$3:$G$6,2,0))+((HLOOKUP(VALUE(LEFT(G695,1)+1),Pxl!$C$3:$G$6,2,0))))/2)))/100*(IF(LEFT(#REF!,1)=LEFT(#REF!,1),(HLOOKUP(VALUE(LEFT(#REF!,1)),Pxl!$C$3:$G$6,4,0))*1.25,((HLOOKUP(VALUE(LEFT(#REF!,1)),Pxl!$C$3:$G$6,4,0))+(HLOOKUP(VALUE(LEFT(#REF!,1)+1),Pxl!$C$3:$G$6,4,0)))/2)))</f>
        <v/>
      </c>
      <c r="I695" s="281"/>
      <c r="J695" s="281"/>
      <c r="M695" s="276"/>
    </row>
    <row r="696" spans="1:13" s="25" customFormat="1" ht="15">
      <c r="A696" s="281"/>
      <c r="B696" s="281"/>
      <c r="C696" s="281"/>
      <c r="D696" s="277"/>
      <c r="E696" s="277"/>
      <c r="F696" s="277"/>
      <c r="G696" s="279"/>
      <c r="H696" s="280" t="str">
        <f>IF(G696="","",(IF(LEFT(G696,1)=LEFT(#REF!,1),((100-(HLOOKUP(VALUE(LEFT(G696,1)),Pxl!$C$3:$G$6,2,0)))/2+HLOOKUP(VALUE(LEFT(G696,1)),Pxl!$C$3:$G$6,2,0)),(((HLOOKUP(VALUE(LEFT(G696,1)),Pxl!$C$3:$G$6,2,0))+((HLOOKUP(VALUE(LEFT(G696,1)+1),Pxl!$C$3:$G$6,2,0))))/2)))/100*(IF(LEFT(#REF!,1)=LEFT(#REF!,1),(HLOOKUP(VALUE(LEFT(#REF!,1)),Pxl!$C$3:$G$6,4,0))*1.25,((HLOOKUP(VALUE(LEFT(#REF!,1)),Pxl!$C$3:$G$6,4,0))+(HLOOKUP(VALUE(LEFT(#REF!,1)+1),Pxl!$C$3:$G$6,4,0)))/2)))</f>
        <v/>
      </c>
      <c r="I696" s="281"/>
      <c r="J696" s="281"/>
      <c r="M696" s="276"/>
    </row>
    <row r="697" spans="1:13" s="25" customFormat="1" ht="15">
      <c r="A697" s="281"/>
      <c r="B697" s="281"/>
      <c r="C697" s="281"/>
      <c r="D697" s="277"/>
      <c r="E697" s="277"/>
      <c r="F697" s="277"/>
      <c r="G697" s="279"/>
      <c r="H697" s="280" t="str">
        <f>IF(G697="","",(IF(LEFT(G697,1)=LEFT(#REF!,1),((100-(HLOOKUP(VALUE(LEFT(G697,1)),Pxl!$C$3:$G$6,2,0)))/2+HLOOKUP(VALUE(LEFT(G697,1)),Pxl!$C$3:$G$6,2,0)),(((HLOOKUP(VALUE(LEFT(G697,1)),Pxl!$C$3:$G$6,2,0))+((HLOOKUP(VALUE(LEFT(G697,1)+1),Pxl!$C$3:$G$6,2,0))))/2)))/100*(IF(LEFT(#REF!,1)=LEFT(#REF!,1),(HLOOKUP(VALUE(LEFT(#REF!,1)),Pxl!$C$3:$G$6,4,0))*1.25,((HLOOKUP(VALUE(LEFT(#REF!,1)),Pxl!$C$3:$G$6,4,0))+(HLOOKUP(VALUE(LEFT(#REF!,1)+1),Pxl!$C$3:$G$6,4,0)))/2)))</f>
        <v/>
      </c>
      <c r="I697" s="281"/>
      <c r="J697" s="281"/>
      <c r="M697" s="276"/>
    </row>
    <row r="698" spans="1:13" s="25" customFormat="1" ht="15">
      <c r="A698" s="281"/>
      <c r="B698" s="281"/>
      <c r="C698" s="281"/>
      <c r="D698" s="277"/>
      <c r="E698" s="277"/>
      <c r="F698" s="277"/>
      <c r="G698" s="279"/>
      <c r="H698" s="280" t="str">
        <f>IF(G698="","",(IF(LEFT(G698,1)=LEFT(#REF!,1),((100-(HLOOKUP(VALUE(LEFT(G698,1)),Pxl!$C$3:$G$6,2,0)))/2+HLOOKUP(VALUE(LEFT(G698,1)),Pxl!$C$3:$G$6,2,0)),(((HLOOKUP(VALUE(LEFT(G698,1)),Pxl!$C$3:$G$6,2,0))+((HLOOKUP(VALUE(LEFT(G698,1)+1),Pxl!$C$3:$G$6,2,0))))/2)))/100*(IF(LEFT(#REF!,1)=LEFT(#REF!,1),(HLOOKUP(VALUE(LEFT(#REF!,1)),Pxl!$C$3:$G$6,4,0))*1.25,((HLOOKUP(VALUE(LEFT(#REF!,1)),Pxl!$C$3:$G$6,4,0))+(HLOOKUP(VALUE(LEFT(#REF!,1)+1),Pxl!$C$3:$G$6,4,0)))/2)))</f>
        <v/>
      </c>
      <c r="I698" s="281"/>
      <c r="J698" s="281"/>
      <c r="M698" s="276"/>
    </row>
    <row r="699" spans="1:13" s="25" customFormat="1" ht="15">
      <c r="A699" s="281"/>
      <c r="B699" s="281"/>
      <c r="C699" s="281"/>
      <c r="D699" s="277"/>
      <c r="E699" s="277"/>
      <c r="F699" s="277"/>
      <c r="G699" s="279"/>
      <c r="H699" s="280" t="str">
        <f>IF(G699="","",(IF(LEFT(G699,1)=LEFT(#REF!,1),((100-(HLOOKUP(VALUE(LEFT(G699,1)),Pxl!$C$3:$G$6,2,0)))/2+HLOOKUP(VALUE(LEFT(G699,1)),Pxl!$C$3:$G$6,2,0)),(((HLOOKUP(VALUE(LEFT(G699,1)),Pxl!$C$3:$G$6,2,0))+((HLOOKUP(VALUE(LEFT(G699,1)+1),Pxl!$C$3:$G$6,2,0))))/2)))/100*(IF(LEFT(#REF!,1)=LEFT(#REF!,1),(HLOOKUP(VALUE(LEFT(#REF!,1)),Pxl!$C$3:$G$6,4,0))*1.25,((HLOOKUP(VALUE(LEFT(#REF!,1)),Pxl!$C$3:$G$6,4,0))+(HLOOKUP(VALUE(LEFT(#REF!,1)+1),Pxl!$C$3:$G$6,4,0)))/2)))</f>
        <v/>
      </c>
      <c r="I699" s="281"/>
      <c r="J699" s="281"/>
      <c r="M699" s="276"/>
    </row>
    <row r="700" spans="1:13" s="25" customFormat="1" ht="15">
      <c r="A700" s="281"/>
      <c r="B700" s="281"/>
      <c r="C700" s="281"/>
      <c r="D700" s="277"/>
      <c r="E700" s="277"/>
      <c r="F700" s="277"/>
      <c r="G700" s="279"/>
      <c r="H700" s="280" t="str">
        <f>IF(G700="","",(IF(LEFT(G700,1)=LEFT(#REF!,1),((100-(HLOOKUP(VALUE(LEFT(G700,1)),Pxl!$C$3:$G$6,2,0)))/2+HLOOKUP(VALUE(LEFT(G700,1)),Pxl!$C$3:$G$6,2,0)),(((HLOOKUP(VALUE(LEFT(G700,1)),Pxl!$C$3:$G$6,2,0))+((HLOOKUP(VALUE(LEFT(G700,1)+1),Pxl!$C$3:$G$6,2,0))))/2)))/100*(IF(LEFT(#REF!,1)=LEFT(#REF!,1),(HLOOKUP(VALUE(LEFT(#REF!,1)),Pxl!$C$3:$G$6,4,0))*1.25,((HLOOKUP(VALUE(LEFT(#REF!,1)),Pxl!$C$3:$G$6,4,0))+(HLOOKUP(VALUE(LEFT(#REF!,1)+1),Pxl!$C$3:$G$6,4,0)))/2)))</f>
        <v/>
      </c>
      <c r="I700" s="281"/>
      <c r="J700" s="281"/>
      <c r="M700" s="276"/>
    </row>
    <row r="701" spans="1:13" s="25" customFormat="1" ht="15">
      <c r="A701" s="281"/>
      <c r="B701" s="281"/>
      <c r="C701" s="281"/>
      <c r="D701" s="277"/>
      <c r="E701" s="277"/>
      <c r="F701" s="277"/>
      <c r="G701" s="279"/>
      <c r="H701" s="280" t="str">
        <f>IF(G701="","",(IF(LEFT(G701,1)=LEFT(#REF!,1),((100-(HLOOKUP(VALUE(LEFT(G701,1)),Pxl!$C$3:$G$6,2,0)))/2+HLOOKUP(VALUE(LEFT(G701,1)),Pxl!$C$3:$G$6,2,0)),(((HLOOKUP(VALUE(LEFT(G701,1)),Pxl!$C$3:$G$6,2,0))+((HLOOKUP(VALUE(LEFT(G701,1)+1),Pxl!$C$3:$G$6,2,0))))/2)))/100*(IF(LEFT(#REF!,1)=LEFT(#REF!,1),(HLOOKUP(VALUE(LEFT(#REF!,1)),Pxl!$C$3:$G$6,4,0))*1.25,((HLOOKUP(VALUE(LEFT(#REF!,1)),Pxl!$C$3:$G$6,4,0))+(HLOOKUP(VALUE(LEFT(#REF!,1)+1),Pxl!$C$3:$G$6,4,0)))/2)))</f>
        <v/>
      </c>
      <c r="I701" s="281"/>
      <c r="J701" s="281"/>
      <c r="M701" s="276"/>
    </row>
    <row r="702" spans="1:13" s="25" customFormat="1" ht="15">
      <c r="A702" s="281"/>
      <c r="B702" s="281"/>
      <c r="C702" s="281"/>
      <c r="D702" s="277"/>
      <c r="E702" s="277"/>
      <c r="F702" s="277"/>
      <c r="G702" s="279"/>
      <c r="H702" s="280" t="str">
        <f>IF(G702="","",(IF(LEFT(G702,1)=LEFT(#REF!,1),((100-(HLOOKUP(VALUE(LEFT(G702,1)),Pxl!$C$3:$G$6,2,0)))/2+HLOOKUP(VALUE(LEFT(G702,1)),Pxl!$C$3:$G$6,2,0)),(((HLOOKUP(VALUE(LEFT(G702,1)),Pxl!$C$3:$G$6,2,0))+((HLOOKUP(VALUE(LEFT(G702,1)+1),Pxl!$C$3:$G$6,2,0))))/2)))/100*(IF(LEFT(#REF!,1)=LEFT(#REF!,1),(HLOOKUP(VALUE(LEFT(#REF!,1)),Pxl!$C$3:$G$6,4,0))*1.25,((HLOOKUP(VALUE(LEFT(#REF!,1)),Pxl!$C$3:$G$6,4,0))+(HLOOKUP(VALUE(LEFT(#REF!,1)+1),Pxl!$C$3:$G$6,4,0)))/2)))</f>
        <v/>
      </c>
      <c r="I702" s="281"/>
      <c r="J702" s="281"/>
      <c r="M702" s="276"/>
    </row>
    <row r="703" spans="1:13" s="25" customFormat="1" ht="15">
      <c r="A703" s="281"/>
      <c r="B703" s="281"/>
      <c r="C703" s="281"/>
      <c r="D703" s="277"/>
      <c r="E703" s="277"/>
      <c r="F703" s="277"/>
      <c r="G703" s="279"/>
      <c r="H703" s="280" t="str">
        <f>IF(G703="","",(IF(LEFT(G703,1)=LEFT(#REF!,1),((100-(HLOOKUP(VALUE(LEFT(G703,1)),Pxl!$C$3:$G$6,2,0)))/2+HLOOKUP(VALUE(LEFT(G703,1)),Pxl!$C$3:$G$6,2,0)),(((HLOOKUP(VALUE(LEFT(G703,1)),Pxl!$C$3:$G$6,2,0))+((HLOOKUP(VALUE(LEFT(G703,1)+1),Pxl!$C$3:$G$6,2,0))))/2)))/100*(IF(LEFT(#REF!,1)=LEFT(#REF!,1),(HLOOKUP(VALUE(LEFT(#REF!,1)),Pxl!$C$3:$G$6,4,0))*1.25,((HLOOKUP(VALUE(LEFT(#REF!,1)),Pxl!$C$3:$G$6,4,0))+(HLOOKUP(VALUE(LEFT(#REF!,1)+1),Pxl!$C$3:$G$6,4,0)))/2)))</f>
        <v/>
      </c>
      <c r="I703" s="281"/>
      <c r="J703" s="281"/>
      <c r="M703" s="276"/>
    </row>
    <row r="704" spans="1:13" s="25" customFormat="1" ht="15">
      <c r="A704" s="281"/>
      <c r="B704" s="281"/>
      <c r="C704" s="281"/>
      <c r="D704" s="277"/>
      <c r="E704" s="277"/>
      <c r="F704" s="277"/>
      <c r="G704" s="279"/>
      <c r="H704" s="280" t="str">
        <f>IF(G704="","",(IF(LEFT(G704,1)=LEFT(#REF!,1),((100-(HLOOKUP(VALUE(LEFT(G704,1)),Pxl!$C$3:$G$6,2,0)))/2+HLOOKUP(VALUE(LEFT(G704,1)),Pxl!$C$3:$G$6,2,0)),(((HLOOKUP(VALUE(LEFT(G704,1)),Pxl!$C$3:$G$6,2,0))+((HLOOKUP(VALUE(LEFT(G704,1)+1),Pxl!$C$3:$G$6,2,0))))/2)))/100*(IF(LEFT(#REF!,1)=LEFT(#REF!,1),(HLOOKUP(VALUE(LEFT(#REF!,1)),Pxl!$C$3:$G$6,4,0))*1.25,((HLOOKUP(VALUE(LEFT(#REF!,1)),Pxl!$C$3:$G$6,4,0))+(HLOOKUP(VALUE(LEFT(#REF!,1)+1),Pxl!$C$3:$G$6,4,0)))/2)))</f>
        <v/>
      </c>
      <c r="I704" s="281"/>
      <c r="J704" s="281"/>
      <c r="M704" s="276"/>
    </row>
    <row r="705" spans="1:13" s="25" customFormat="1" ht="15">
      <c r="A705" s="281"/>
      <c r="B705" s="281"/>
      <c r="C705" s="281"/>
      <c r="D705" s="277"/>
      <c r="E705" s="277"/>
      <c r="F705" s="277"/>
      <c r="G705" s="279"/>
      <c r="H705" s="280" t="str">
        <f>IF(G705="","",(IF(LEFT(G705,1)=LEFT(#REF!,1),((100-(HLOOKUP(VALUE(LEFT(G705,1)),Pxl!$C$3:$G$6,2,0)))/2+HLOOKUP(VALUE(LEFT(G705,1)),Pxl!$C$3:$G$6,2,0)),(((HLOOKUP(VALUE(LEFT(G705,1)),Pxl!$C$3:$G$6,2,0))+((HLOOKUP(VALUE(LEFT(G705,1)+1),Pxl!$C$3:$G$6,2,0))))/2)))/100*(IF(LEFT(#REF!,1)=LEFT(#REF!,1),(HLOOKUP(VALUE(LEFT(#REF!,1)),Pxl!$C$3:$G$6,4,0))*1.25,((HLOOKUP(VALUE(LEFT(#REF!,1)),Pxl!$C$3:$G$6,4,0))+(HLOOKUP(VALUE(LEFT(#REF!,1)+1),Pxl!$C$3:$G$6,4,0)))/2)))</f>
        <v/>
      </c>
      <c r="I705" s="281"/>
      <c r="J705" s="281"/>
      <c r="M705" s="276"/>
    </row>
    <row r="706" spans="1:13" s="25" customFormat="1" ht="15">
      <c r="A706" s="281"/>
      <c r="B706" s="281"/>
      <c r="C706" s="281"/>
      <c r="D706" s="277"/>
      <c r="E706" s="277"/>
      <c r="F706" s="277"/>
      <c r="G706" s="279"/>
      <c r="H706" s="280" t="str">
        <f>IF(G706="","",(IF(LEFT(G706,1)=LEFT(#REF!,1),((100-(HLOOKUP(VALUE(LEFT(G706,1)),Pxl!$C$3:$G$6,2,0)))/2+HLOOKUP(VALUE(LEFT(G706,1)),Pxl!$C$3:$G$6,2,0)),(((HLOOKUP(VALUE(LEFT(G706,1)),Pxl!$C$3:$G$6,2,0))+((HLOOKUP(VALUE(LEFT(G706,1)+1),Pxl!$C$3:$G$6,2,0))))/2)))/100*(IF(LEFT(#REF!,1)=LEFT(#REF!,1),(HLOOKUP(VALUE(LEFT(#REF!,1)),Pxl!$C$3:$G$6,4,0))*1.25,((HLOOKUP(VALUE(LEFT(#REF!,1)),Pxl!$C$3:$G$6,4,0))+(HLOOKUP(VALUE(LEFT(#REF!,1)+1),Pxl!$C$3:$G$6,4,0)))/2)))</f>
        <v/>
      </c>
      <c r="I706" s="281"/>
      <c r="J706" s="281"/>
      <c r="M706" s="276"/>
    </row>
    <row r="707" spans="1:13" s="25" customFormat="1" ht="15">
      <c r="A707" s="281"/>
      <c r="B707" s="281"/>
      <c r="C707" s="281"/>
      <c r="D707" s="277"/>
      <c r="E707" s="277"/>
      <c r="F707" s="277"/>
      <c r="G707" s="279"/>
      <c r="H707" s="280" t="str">
        <f>IF(G707="","",(IF(LEFT(G707,1)=LEFT(#REF!,1),((100-(HLOOKUP(VALUE(LEFT(G707,1)),Pxl!$C$3:$G$6,2,0)))/2+HLOOKUP(VALUE(LEFT(G707,1)),Pxl!$C$3:$G$6,2,0)),(((HLOOKUP(VALUE(LEFT(G707,1)),Pxl!$C$3:$G$6,2,0))+((HLOOKUP(VALUE(LEFT(G707,1)+1),Pxl!$C$3:$G$6,2,0))))/2)))/100*(IF(LEFT(#REF!,1)=LEFT(#REF!,1),(HLOOKUP(VALUE(LEFT(#REF!,1)),Pxl!$C$3:$G$6,4,0))*1.25,((HLOOKUP(VALUE(LEFT(#REF!,1)),Pxl!$C$3:$G$6,4,0))+(HLOOKUP(VALUE(LEFT(#REF!,1)+1),Pxl!$C$3:$G$6,4,0)))/2)))</f>
        <v/>
      </c>
      <c r="I707" s="281"/>
      <c r="J707" s="281"/>
      <c r="M707" s="276"/>
    </row>
    <row r="708" spans="1:13" s="25" customFormat="1" ht="15">
      <c r="A708" s="281"/>
      <c r="B708" s="281"/>
      <c r="C708" s="281"/>
      <c r="D708" s="277"/>
      <c r="E708" s="277"/>
      <c r="F708" s="277"/>
      <c r="G708" s="279"/>
      <c r="H708" s="280" t="str">
        <f>IF(G708="","",(IF(LEFT(G708,1)=LEFT(#REF!,1),((100-(HLOOKUP(VALUE(LEFT(G708,1)),Pxl!$C$3:$G$6,2,0)))/2+HLOOKUP(VALUE(LEFT(G708,1)),Pxl!$C$3:$G$6,2,0)),(((HLOOKUP(VALUE(LEFT(G708,1)),Pxl!$C$3:$G$6,2,0))+((HLOOKUP(VALUE(LEFT(G708,1)+1),Pxl!$C$3:$G$6,2,0))))/2)))/100*(IF(LEFT(#REF!,1)=LEFT(#REF!,1),(HLOOKUP(VALUE(LEFT(#REF!,1)),Pxl!$C$3:$G$6,4,0))*1.25,((HLOOKUP(VALUE(LEFT(#REF!,1)),Pxl!$C$3:$G$6,4,0))+(HLOOKUP(VALUE(LEFT(#REF!,1)+1),Pxl!$C$3:$G$6,4,0)))/2)))</f>
        <v/>
      </c>
      <c r="I708" s="281"/>
      <c r="J708" s="281"/>
      <c r="M708" s="276"/>
    </row>
    <row r="709" spans="1:13" s="25" customFormat="1" ht="15">
      <c r="A709" s="281"/>
      <c r="B709" s="281"/>
      <c r="C709" s="281"/>
      <c r="D709" s="277"/>
      <c r="E709" s="277"/>
      <c r="F709" s="277"/>
      <c r="G709" s="279"/>
      <c r="H709" s="280" t="str">
        <f>IF(G709="","",(IF(LEFT(G709,1)=LEFT(#REF!,1),((100-(HLOOKUP(VALUE(LEFT(G709,1)),Pxl!$C$3:$G$6,2,0)))/2+HLOOKUP(VALUE(LEFT(G709,1)),Pxl!$C$3:$G$6,2,0)),(((HLOOKUP(VALUE(LEFT(G709,1)),Pxl!$C$3:$G$6,2,0))+((HLOOKUP(VALUE(LEFT(G709,1)+1),Pxl!$C$3:$G$6,2,0))))/2)))/100*(IF(LEFT(#REF!,1)=LEFT(#REF!,1),(HLOOKUP(VALUE(LEFT(#REF!,1)),Pxl!$C$3:$G$6,4,0))*1.25,((HLOOKUP(VALUE(LEFT(#REF!,1)),Pxl!$C$3:$G$6,4,0))+(HLOOKUP(VALUE(LEFT(#REF!,1)+1),Pxl!$C$3:$G$6,4,0)))/2)))</f>
        <v/>
      </c>
      <c r="I709" s="281"/>
      <c r="J709" s="281"/>
      <c r="M709" s="276"/>
    </row>
    <row r="710" spans="1:13" s="25" customFormat="1" ht="15">
      <c r="A710" s="281"/>
      <c r="B710" s="281"/>
      <c r="C710" s="281"/>
      <c r="D710" s="277"/>
      <c r="E710" s="277"/>
      <c r="F710" s="277"/>
      <c r="G710" s="279"/>
      <c r="H710" s="280" t="str">
        <f>IF(G710="","",(IF(LEFT(G710,1)=LEFT(#REF!,1),((100-(HLOOKUP(VALUE(LEFT(G710,1)),Pxl!$C$3:$G$6,2,0)))/2+HLOOKUP(VALUE(LEFT(G710,1)),Pxl!$C$3:$G$6,2,0)),(((HLOOKUP(VALUE(LEFT(G710,1)),Pxl!$C$3:$G$6,2,0))+((HLOOKUP(VALUE(LEFT(G710,1)+1),Pxl!$C$3:$G$6,2,0))))/2)))/100*(IF(LEFT(#REF!,1)=LEFT(#REF!,1),(HLOOKUP(VALUE(LEFT(#REF!,1)),Pxl!$C$3:$G$6,4,0))*1.25,((HLOOKUP(VALUE(LEFT(#REF!,1)),Pxl!$C$3:$G$6,4,0))+(HLOOKUP(VALUE(LEFT(#REF!,1)+1),Pxl!$C$3:$G$6,4,0)))/2)))</f>
        <v/>
      </c>
      <c r="I710" s="281"/>
      <c r="J710" s="281"/>
      <c r="M710" s="276"/>
    </row>
    <row r="711" spans="1:13" s="25" customFormat="1" ht="15">
      <c r="A711" s="281"/>
      <c r="B711" s="281"/>
      <c r="C711" s="281"/>
      <c r="D711" s="277"/>
      <c r="E711" s="277"/>
      <c r="F711" s="277"/>
      <c r="G711" s="279"/>
      <c r="H711" s="280" t="str">
        <f>IF(G711="","",(IF(LEFT(G711,1)=LEFT(#REF!,1),((100-(HLOOKUP(VALUE(LEFT(G711,1)),Pxl!$C$3:$G$6,2,0)))/2+HLOOKUP(VALUE(LEFT(G711,1)),Pxl!$C$3:$G$6,2,0)),(((HLOOKUP(VALUE(LEFT(G711,1)),Pxl!$C$3:$G$6,2,0))+((HLOOKUP(VALUE(LEFT(G711,1)+1),Pxl!$C$3:$G$6,2,0))))/2)))/100*(IF(LEFT(#REF!,1)=LEFT(#REF!,1),(HLOOKUP(VALUE(LEFT(#REF!,1)),Pxl!$C$3:$G$6,4,0))*1.25,((HLOOKUP(VALUE(LEFT(#REF!,1)),Pxl!$C$3:$G$6,4,0))+(HLOOKUP(VALUE(LEFT(#REF!,1)+1),Pxl!$C$3:$G$6,4,0)))/2)))</f>
        <v/>
      </c>
      <c r="I711" s="281"/>
      <c r="J711" s="281"/>
      <c r="M711" s="276"/>
    </row>
    <row r="712" spans="1:13" s="25" customFormat="1" ht="15">
      <c r="A712" s="281"/>
      <c r="B712" s="281"/>
      <c r="C712" s="281"/>
      <c r="D712" s="277"/>
      <c r="E712" s="277"/>
      <c r="F712" s="277"/>
      <c r="G712" s="279"/>
      <c r="H712" s="280" t="str">
        <f>IF(G712="","",(IF(LEFT(G712,1)=LEFT(#REF!,1),((100-(HLOOKUP(VALUE(LEFT(G712,1)),Pxl!$C$3:$G$6,2,0)))/2+HLOOKUP(VALUE(LEFT(G712,1)),Pxl!$C$3:$G$6,2,0)),(((HLOOKUP(VALUE(LEFT(G712,1)),Pxl!$C$3:$G$6,2,0))+((HLOOKUP(VALUE(LEFT(G712,1)+1),Pxl!$C$3:$G$6,2,0))))/2)))/100*(IF(LEFT(#REF!,1)=LEFT(#REF!,1),(HLOOKUP(VALUE(LEFT(#REF!,1)),Pxl!$C$3:$G$6,4,0))*1.25,((HLOOKUP(VALUE(LEFT(#REF!,1)),Pxl!$C$3:$G$6,4,0))+(HLOOKUP(VALUE(LEFT(#REF!,1)+1),Pxl!$C$3:$G$6,4,0)))/2)))</f>
        <v/>
      </c>
      <c r="I712" s="281"/>
      <c r="J712" s="281"/>
      <c r="M712" s="276"/>
    </row>
    <row r="713" spans="1:13" s="25" customFormat="1" ht="15">
      <c r="A713" s="281"/>
      <c r="B713" s="281"/>
      <c r="C713" s="281"/>
      <c r="D713" s="277"/>
      <c r="E713" s="277"/>
      <c r="F713" s="277"/>
      <c r="G713" s="279"/>
      <c r="H713" s="280" t="str">
        <f>IF(G713="","",(IF(LEFT(G713,1)=LEFT(#REF!,1),((100-(HLOOKUP(VALUE(LEFT(G713,1)),Pxl!$C$3:$G$6,2,0)))/2+HLOOKUP(VALUE(LEFT(G713,1)),Pxl!$C$3:$G$6,2,0)),(((HLOOKUP(VALUE(LEFT(G713,1)),Pxl!$C$3:$G$6,2,0))+((HLOOKUP(VALUE(LEFT(G713,1)+1),Pxl!$C$3:$G$6,2,0))))/2)))/100*(IF(LEFT(#REF!,1)=LEFT(#REF!,1),(HLOOKUP(VALUE(LEFT(#REF!,1)),Pxl!$C$3:$G$6,4,0))*1.25,((HLOOKUP(VALUE(LEFT(#REF!,1)),Pxl!$C$3:$G$6,4,0))+(HLOOKUP(VALUE(LEFT(#REF!,1)+1),Pxl!$C$3:$G$6,4,0)))/2)))</f>
        <v/>
      </c>
      <c r="I713" s="281"/>
      <c r="J713" s="281"/>
      <c r="M713" s="276"/>
    </row>
    <row r="714" spans="1:13" s="25" customFormat="1" ht="15">
      <c r="A714" s="281"/>
      <c r="B714" s="281"/>
      <c r="C714" s="281"/>
      <c r="D714" s="277"/>
      <c r="E714" s="277"/>
      <c r="F714" s="277"/>
      <c r="G714" s="279"/>
      <c r="H714" s="280" t="str">
        <f>IF(G714="","",(IF(LEFT(G714,1)=LEFT(#REF!,1),((100-(HLOOKUP(VALUE(LEFT(G714,1)),Pxl!$C$3:$G$6,2,0)))/2+HLOOKUP(VALUE(LEFT(G714,1)),Pxl!$C$3:$G$6,2,0)),(((HLOOKUP(VALUE(LEFT(G714,1)),Pxl!$C$3:$G$6,2,0))+((HLOOKUP(VALUE(LEFT(G714,1)+1),Pxl!$C$3:$G$6,2,0))))/2)))/100*(IF(LEFT(#REF!,1)=LEFT(#REF!,1),(HLOOKUP(VALUE(LEFT(#REF!,1)),Pxl!$C$3:$G$6,4,0))*1.25,((HLOOKUP(VALUE(LEFT(#REF!,1)),Pxl!$C$3:$G$6,4,0))+(HLOOKUP(VALUE(LEFT(#REF!,1)+1),Pxl!$C$3:$G$6,4,0)))/2)))</f>
        <v/>
      </c>
      <c r="I714" s="281"/>
      <c r="J714" s="281"/>
      <c r="M714" s="276"/>
    </row>
    <row r="715" spans="1:13" s="25" customFormat="1" ht="15">
      <c r="A715" s="281"/>
      <c r="B715" s="281"/>
      <c r="C715" s="281"/>
      <c r="D715" s="277"/>
      <c r="E715" s="277"/>
      <c r="F715" s="277"/>
      <c r="G715" s="279"/>
      <c r="H715" s="280" t="str">
        <f>IF(G715="","",(IF(LEFT(G715,1)=LEFT(#REF!,1),((100-(HLOOKUP(VALUE(LEFT(G715,1)),Pxl!$C$3:$G$6,2,0)))/2+HLOOKUP(VALUE(LEFT(G715,1)),Pxl!$C$3:$G$6,2,0)),(((HLOOKUP(VALUE(LEFT(G715,1)),Pxl!$C$3:$G$6,2,0))+((HLOOKUP(VALUE(LEFT(G715,1)+1),Pxl!$C$3:$G$6,2,0))))/2)))/100*(IF(LEFT(#REF!,1)=LEFT(#REF!,1),(HLOOKUP(VALUE(LEFT(#REF!,1)),Pxl!$C$3:$G$6,4,0))*1.25,((HLOOKUP(VALUE(LEFT(#REF!,1)),Pxl!$C$3:$G$6,4,0))+(HLOOKUP(VALUE(LEFT(#REF!,1)+1),Pxl!$C$3:$G$6,4,0)))/2)))</f>
        <v/>
      </c>
      <c r="I715" s="281"/>
      <c r="J715" s="281"/>
      <c r="M715" s="276"/>
    </row>
    <row r="716" spans="1:13" s="25" customFormat="1" ht="15">
      <c r="A716" s="281"/>
      <c r="B716" s="281"/>
      <c r="C716" s="281"/>
      <c r="D716" s="277"/>
      <c r="E716" s="277"/>
      <c r="F716" s="277"/>
      <c r="G716" s="279"/>
      <c r="H716" s="280" t="str">
        <f>IF(G716="","",(IF(LEFT(G716,1)=LEFT(#REF!,1),((100-(HLOOKUP(VALUE(LEFT(G716,1)),Pxl!$C$3:$G$6,2,0)))/2+HLOOKUP(VALUE(LEFT(G716,1)),Pxl!$C$3:$G$6,2,0)),(((HLOOKUP(VALUE(LEFT(G716,1)),Pxl!$C$3:$G$6,2,0))+((HLOOKUP(VALUE(LEFT(G716,1)+1),Pxl!$C$3:$G$6,2,0))))/2)))/100*(IF(LEFT(#REF!,1)=LEFT(#REF!,1),(HLOOKUP(VALUE(LEFT(#REF!,1)),Pxl!$C$3:$G$6,4,0))*1.25,((HLOOKUP(VALUE(LEFT(#REF!,1)),Pxl!$C$3:$G$6,4,0))+(HLOOKUP(VALUE(LEFT(#REF!,1)+1),Pxl!$C$3:$G$6,4,0)))/2)))</f>
        <v/>
      </c>
      <c r="I716" s="281"/>
      <c r="J716" s="281"/>
      <c r="M716" s="276"/>
    </row>
    <row r="717" spans="1:13" s="25" customFormat="1" ht="15">
      <c r="A717" s="281"/>
      <c r="B717" s="281"/>
      <c r="C717" s="281"/>
      <c r="D717" s="277"/>
      <c r="E717" s="277"/>
      <c r="F717" s="277"/>
      <c r="G717" s="279"/>
      <c r="H717" s="280" t="str">
        <f>IF(G717="","",(IF(LEFT(G717,1)=LEFT(#REF!,1),((100-(HLOOKUP(VALUE(LEFT(G717,1)),Pxl!$C$3:$G$6,2,0)))/2+HLOOKUP(VALUE(LEFT(G717,1)),Pxl!$C$3:$G$6,2,0)),(((HLOOKUP(VALUE(LEFT(G717,1)),Pxl!$C$3:$G$6,2,0))+((HLOOKUP(VALUE(LEFT(G717,1)+1),Pxl!$C$3:$G$6,2,0))))/2)))/100*(IF(LEFT(#REF!,1)=LEFT(#REF!,1),(HLOOKUP(VALUE(LEFT(#REF!,1)),Pxl!$C$3:$G$6,4,0))*1.25,((HLOOKUP(VALUE(LEFT(#REF!,1)),Pxl!$C$3:$G$6,4,0))+(HLOOKUP(VALUE(LEFT(#REF!,1)+1),Pxl!$C$3:$G$6,4,0)))/2)))</f>
        <v/>
      </c>
      <c r="I717" s="281"/>
      <c r="J717" s="281"/>
      <c r="M717" s="276"/>
    </row>
    <row r="718" spans="1:13" s="25" customFormat="1" ht="15">
      <c r="A718" s="281"/>
      <c r="B718" s="281"/>
      <c r="C718" s="281"/>
      <c r="D718" s="277"/>
      <c r="E718" s="277"/>
      <c r="F718" s="277"/>
      <c r="G718" s="279"/>
      <c r="H718" s="280" t="str">
        <f>IF(G718="","",(IF(LEFT(G718,1)=LEFT(#REF!,1),((100-(HLOOKUP(VALUE(LEFT(G718,1)),Pxl!$C$3:$G$6,2,0)))/2+HLOOKUP(VALUE(LEFT(G718,1)),Pxl!$C$3:$G$6,2,0)),(((HLOOKUP(VALUE(LEFT(G718,1)),Pxl!$C$3:$G$6,2,0))+((HLOOKUP(VALUE(LEFT(G718,1)+1),Pxl!$C$3:$G$6,2,0))))/2)))/100*(IF(LEFT(#REF!,1)=LEFT(#REF!,1),(HLOOKUP(VALUE(LEFT(#REF!,1)),Pxl!$C$3:$G$6,4,0))*1.25,((HLOOKUP(VALUE(LEFT(#REF!,1)),Pxl!$C$3:$G$6,4,0))+(HLOOKUP(VALUE(LEFT(#REF!,1)+1),Pxl!$C$3:$G$6,4,0)))/2)))</f>
        <v/>
      </c>
      <c r="I718" s="281"/>
      <c r="J718" s="281"/>
      <c r="M718" s="276"/>
    </row>
    <row r="719" spans="1:13" s="25" customFormat="1" ht="15">
      <c r="A719" s="281"/>
      <c r="B719" s="281"/>
      <c r="C719" s="281"/>
      <c r="D719" s="277"/>
      <c r="E719" s="277"/>
      <c r="F719" s="277"/>
      <c r="G719" s="279"/>
      <c r="H719" s="280" t="str">
        <f>IF(G719="","",(IF(LEFT(G719,1)=LEFT(#REF!,1),((100-(HLOOKUP(VALUE(LEFT(G719,1)),Pxl!$C$3:$G$6,2,0)))/2+HLOOKUP(VALUE(LEFT(G719,1)),Pxl!$C$3:$G$6,2,0)),(((HLOOKUP(VALUE(LEFT(G719,1)),Pxl!$C$3:$G$6,2,0))+((HLOOKUP(VALUE(LEFT(G719,1)+1),Pxl!$C$3:$G$6,2,0))))/2)))/100*(IF(LEFT(#REF!,1)=LEFT(#REF!,1),(HLOOKUP(VALUE(LEFT(#REF!,1)),Pxl!$C$3:$G$6,4,0))*1.25,((HLOOKUP(VALUE(LEFT(#REF!,1)),Pxl!$C$3:$G$6,4,0))+(HLOOKUP(VALUE(LEFT(#REF!,1)+1),Pxl!$C$3:$G$6,4,0)))/2)))</f>
        <v/>
      </c>
      <c r="I719" s="281"/>
      <c r="J719" s="281"/>
      <c r="M719" s="276"/>
    </row>
    <row r="720" spans="1:13" s="25" customFormat="1" ht="15">
      <c r="A720" s="281"/>
      <c r="B720" s="281"/>
      <c r="C720" s="281"/>
      <c r="D720" s="277"/>
      <c r="E720" s="277"/>
      <c r="F720" s="277"/>
      <c r="G720" s="279"/>
      <c r="H720" s="280" t="str">
        <f>IF(G720="","",(IF(LEFT(G720,1)=LEFT(#REF!,1),((100-(HLOOKUP(VALUE(LEFT(G720,1)),Pxl!$C$3:$G$6,2,0)))/2+HLOOKUP(VALUE(LEFT(G720,1)),Pxl!$C$3:$G$6,2,0)),(((HLOOKUP(VALUE(LEFT(G720,1)),Pxl!$C$3:$G$6,2,0))+((HLOOKUP(VALUE(LEFT(G720,1)+1),Pxl!$C$3:$G$6,2,0))))/2)))/100*(IF(LEFT(#REF!,1)=LEFT(#REF!,1),(HLOOKUP(VALUE(LEFT(#REF!,1)),Pxl!$C$3:$G$6,4,0))*1.25,((HLOOKUP(VALUE(LEFT(#REF!,1)),Pxl!$C$3:$G$6,4,0))+(HLOOKUP(VALUE(LEFT(#REF!,1)+1),Pxl!$C$3:$G$6,4,0)))/2)))</f>
        <v/>
      </c>
      <c r="I720" s="281"/>
      <c r="J720" s="281"/>
      <c r="M720" s="276"/>
    </row>
    <row r="721" spans="1:13" s="25" customFormat="1" ht="15">
      <c r="A721" s="281"/>
      <c r="B721" s="281"/>
      <c r="C721" s="281"/>
      <c r="D721" s="277"/>
      <c r="E721" s="277"/>
      <c r="F721" s="277"/>
      <c r="G721" s="279"/>
      <c r="H721" s="280" t="str">
        <f>IF(G721="","",(IF(LEFT(G721,1)=LEFT(#REF!,1),((100-(HLOOKUP(VALUE(LEFT(G721,1)),Pxl!$C$3:$G$6,2,0)))/2+HLOOKUP(VALUE(LEFT(G721,1)),Pxl!$C$3:$G$6,2,0)),(((HLOOKUP(VALUE(LEFT(G721,1)),Pxl!$C$3:$G$6,2,0))+((HLOOKUP(VALUE(LEFT(G721,1)+1),Pxl!$C$3:$G$6,2,0))))/2)))/100*(IF(LEFT(#REF!,1)=LEFT(#REF!,1),(HLOOKUP(VALUE(LEFT(#REF!,1)),Pxl!$C$3:$G$6,4,0))*1.25,((HLOOKUP(VALUE(LEFT(#REF!,1)),Pxl!$C$3:$G$6,4,0))+(HLOOKUP(VALUE(LEFT(#REF!,1)+1),Pxl!$C$3:$G$6,4,0)))/2)))</f>
        <v/>
      </c>
      <c r="I721" s="281"/>
      <c r="J721" s="281"/>
      <c r="M721" s="276"/>
    </row>
    <row r="722" spans="1:13" s="25" customFormat="1" ht="15">
      <c r="A722" s="281"/>
      <c r="B722" s="281"/>
      <c r="C722" s="281"/>
      <c r="D722" s="277"/>
      <c r="E722" s="277"/>
      <c r="F722" s="277"/>
      <c r="G722" s="279"/>
      <c r="H722" s="280" t="str">
        <f>IF(G722="","",(IF(LEFT(G722,1)=LEFT(#REF!,1),((100-(HLOOKUP(VALUE(LEFT(G722,1)),Pxl!$C$3:$G$6,2,0)))/2+HLOOKUP(VALUE(LEFT(G722,1)),Pxl!$C$3:$G$6,2,0)),(((HLOOKUP(VALUE(LEFT(G722,1)),Pxl!$C$3:$G$6,2,0))+((HLOOKUP(VALUE(LEFT(G722,1)+1),Pxl!$C$3:$G$6,2,0))))/2)))/100*(IF(LEFT(#REF!,1)=LEFT(#REF!,1),(HLOOKUP(VALUE(LEFT(#REF!,1)),Pxl!$C$3:$G$6,4,0))*1.25,((HLOOKUP(VALUE(LEFT(#REF!,1)),Pxl!$C$3:$G$6,4,0))+(HLOOKUP(VALUE(LEFT(#REF!,1)+1),Pxl!$C$3:$G$6,4,0)))/2)))</f>
        <v/>
      </c>
      <c r="I722" s="281"/>
      <c r="J722" s="281"/>
      <c r="M722" s="276"/>
    </row>
    <row r="723" spans="1:13" s="25" customFormat="1" ht="15">
      <c r="A723" s="281"/>
      <c r="B723" s="281"/>
      <c r="C723" s="281"/>
      <c r="D723" s="277"/>
      <c r="E723" s="277"/>
      <c r="F723" s="277"/>
      <c r="G723" s="279"/>
      <c r="H723" s="280" t="str">
        <f>IF(G723="","",(IF(LEFT(G723,1)=LEFT(#REF!,1),((100-(HLOOKUP(VALUE(LEFT(G723,1)),Pxl!$C$3:$G$6,2,0)))/2+HLOOKUP(VALUE(LEFT(G723,1)),Pxl!$C$3:$G$6,2,0)),(((HLOOKUP(VALUE(LEFT(G723,1)),Pxl!$C$3:$G$6,2,0))+((HLOOKUP(VALUE(LEFT(G723,1)+1),Pxl!$C$3:$G$6,2,0))))/2)))/100*(IF(LEFT(#REF!,1)=LEFT(#REF!,1),(HLOOKUP(VALUE(LEFT(#REF!,1)),Pxl!$C$3:$G$6,4,0))*1.25,((HLOOKUP(VALUE(LEFT(#REF!,1)),Pxl!$C$3:$G$6,4,0))+(HLOOKUP(VALUE(LEFT(#REF!,1)+1),Pxl!$C$3:$G$6,4,0)))/2)))</f>
        <v/>
      </c>
      <c r="I723" s="281"/>
      <c r="J723" s="281"/>
      <c r="M723" s="276"/>
    </row>
    <row r="724" spans="1:13" s="25" customFormat="1" ht="15">
      <c r="A724" s="281"/>
      <c r="B724" s="281"/>
      <c r="C724" s="281"/>
      <c r="D724" s="277"/>
      <c r="E724" s="277"/>
      <c r="F724" s="277"/>
      <c r="G724" s="279"/>
      <c r="H724" s="280" t="str">
        <f>IF(G724="","",(IF(LEFT(G724,1)=LEFT(#REF!,1),((100-(HLOOKUP(VALUE(LEFT(G724,1)),Pxl!$C$3:$G$6,2,0)))/2+HLOOKUP(VALUE(LEFT(G724,1)),Pxl!$C$3:$G$6,2,0)),(((HLOOKUP(VALUE(LEFT(G724,1)),Pxl!$C$3:$G$6,2,0))+((HLOOKUP(VALUE(LEFT(G724,1)+1),Pxl!$C$3:$G$6,2,0))))/2)))/100*(IF(LEFT(#REF!,1)=LEFT(#REF!,1),(HLOOKUP(VALUE(LEFT(#REF!,1)),Pxl!$C$3:$G$6,4,0))*1.25,((HLOOKUP(VALUE(LEFT(#REF!,1)),Pxl!$C$3:$G$6,4,0))+(HLOOKUP(VALUE(LEFT(#REF!,1)+1),Pxl!$C$3:$G$6,4,0)))/2)))</f>
        <v/>
      </c>
      <c r="I724" s="281"/>
      <c r="J724" s="281"/>
      <c r="M724" s="276"/>
    </row>
    <row r="725" spans="1:13" s="25" customFormat="1" ht="15">
      <c r="A725" s="281"/>
      <c r="B725" s="281"/>
      <c r="C725" s="281"/>
      <c r="D725" s="277"/>
      <c r="E725" s="277"/>
      <c r="F725" s="277"/>
      <c r="G725" s="279"/>
      <c r="H725" s="280" t="str">
        <f>IF(G725="","",(IF(LEFT(G725,1)=LEFT(#REF!,1),((100-(HLOOKUP(VALUE(LEFT(G725,1)),Pxl!$C$3:$G$6,2,0)))/2+HLOOKUP(VALUE(LEFT(G725,1)),Pxl!$C$3:$G$6,2,0)),(((HLOOKUP(VALUE(LEFT(G725,1)),Pxl!$C$3:$G$6,2,0))+((HLOOKUP(VALUE(LEFT(G725,1)+1),Pxl!$C$3:$G$6,2,0))))/2)))/100*(IF(LEFT(#REF!,1)=LEFT(#REF!,1),(HLOOKUP(VALUE(LEFT(#REF!,1)),Pxl!$C$3:$G$6,4,0))*1.25,((HLOOKUP(VALUE(LEFT(#REF!,1)),Pxl!$C$3:$G$6,4,0))+(HLOOKUP(VALUE(LEFT(#REF!,1)+1),Pxl!$C$3:$G$6,4,0)))/2)))</f>
        <v/>
      </c>
      <c r="I725" s="281"/>
      <c r="J725" s="281"/>
      <c r="M725" s="276"/>
    </row>
    <row r="726" spans="1:13" s="25" customFormat="1" ht="15">
      <c r="A726" s="281"/>
      <c r="B726" s="281"/>
      <c r="C726" s="281"/>
      <c r="D726" s="277"/>
      <c r="E726" s="277"/>
      <c r="F726" s="277"/>
      <c r="G726" s="279"/>
      <c r="H726" s="280" t="str">
        <f>IF(G726="","",(IF(LEFT(G726,1)=LEFT(#REF!,1),((100-(HLOOKUP(VALUE(LEFT(G726,1)),Pxl!$C$3:$G$6,2,0)))/2+HLOOKUP(VALUE(LEFT(G726,1)),Pxl!$C$3:$G$6,2,0)),(((HLOOKUP(VALUE(LEFT(G726,1)),Pxl!$C$3:$G$6,2,0))+((HLOOKUP(VALUE(LEFT(G726,1)+1),Pxl!$C$3:$G$6,2,0))))/2)))/100*(IF(LEFT(#REF!,1)=LEFT(#REF!,1),(HLOOKUP(VALUE(LEFT(#REF!,1)),Pxl!$C$3:$G$6,4,0))*1.25,((HLOOKUP(VALUE(LEFT(#REF!,1)),Pxl!$C$3:$G$6,4,0))+(HLOOKUP(VALUE(LEFT(#REF!,1)+1),Pxl!$C$3:$G$6,4,0)))/2)))</f>
        <v/>
      </c>
      <c r="I726" s="281"/>
      <c r="J726" s="281"/>
      <c r="M726" s="276"/>
    </row>
    <row r="727" spans="1:13" s="25" customFormat="1" ht="15">
      <c r="A727" s="281"/>
      <c r="B727" s="281"/>
      <c r="C727" s="281"/>
      <c r="D727" s="277"/>
      <c r="E727" s="277"/>
      <c r="F727" s="277"/>
      <c r="G727" s="279"/>
      <c r="H727" s="280" t="str">
        <f>IF(G727="","",(IF(LEFT(G727,1)=LEFT(#REF!,1),((100-(HLOOKUP(VALUE(LEFT(G727,1)),Pxl!$C$3:$G$6,2,0)))/2+HLOOKUP(VALUE(LEFT(G727,1)),Pxl!$C$3:$G$6,2,0)),(((HLOOKUP(VALUE(LEFT(G727,1)),Pxl!$C$3:$G$6,2,0))+((HLOOKUP(VALUE(LEFT(G727,1)+1),Pxl!$C$3:$G$6,2,0))))/2)))/100*(IF(LEFT(#REF!,1)=LEFT(#REF!,1),(HLOOKUP(VALUE(LEFT(#REF!,1)),Pxl!$C$3:$G$6,4,0))*1.25,((HLOOKUP(VALUE(LEFT(#REF!,1)),Pxl!$C$3:$G$6,4,0))+(HLOOKUP(VALUE(LEFT(#REF!,1)+1),Pxl!$C$3:$G$6,4,0)))/2)))</f>
        <v/>
      </c>
      <c r="I727" s="281"/>
      <c r="J727" s="281"/>
      <c r="M727" s="276"/>
    </row>
    <row r="728" spans="1:13" s="25" customFormat="1" ht="15">
      <c r="A728" s="281"/>
      <c r="B728" s="281"/>
      <c r="C728" s="281"/>
      <c r="D728" s="277"/>
      <c r="E728" s="277"/>
      <c r="F728" s="277"/>
      <c r="G728" s="279"/>
      <c r="H728" s="280" t="str">
        <f>IF(G728="","",(IF(LEFT(G728,1)=LEFT(#REF!,1),((100-(HLOOKUP(VALUE(LEFT(G728,1)),Pxl!$C$3:$G$6,2,0)))/2+HLOOKUP(VALUE(LEFT(G728,1)),Pxl!$C$3:$G$6,2,0)),(((HLOOKUP(VALUE(LEFT(G728,1)),Pxl!$C$3:$G$6,2,0))+((HLOOKUP(VALUE(LEFT(G728,1)+1),Pxl!$C$3:$G$6,2,0))))/2)))/100*(IF(LEFT(#REF!,1)=LEFT(#REF!,1),(HLOOKUP(VALUE(LEFT(#REF!,1)),Pxl!$C$3:$G$6,4,0))*1.25,((HLOOKUP(VALUE(LEFT(#REF!,1)),Pxl!$C$3:$G$6,4,0))+(HLOOKUP(VALUE(LEFT(#REF!,1)+1),Pxl!$C$3:$G$6,4,0)))/2)))</f>
        <v/>
      </c>
      <c r="I728" s="281"/>
      <c r="J728" s="281"/>
      <c r="M728" s="276"/>
    </row>
    <row r="729" spans="1:13" s="25" customFormat="1" ht="15">
      <c r="A729" s="281"/>
      <c r="B729" s="281"/>
      <c r="C729" s="281"/>
      <c r="D729" s="277"/>
      <c r="E729" s="277"/>
      <c r="F729" s="277"/>
      <c r="G729" s="279"/>
      <c r="H729" s="280" t="str">
        <f>IF(G729="","",(IF(LEFT(G729,1)=LEFT(#REF!,1),((100-(HLOOKUP(VALUE(LEFT(G729,1)),Pxl!$C$3:$G$6,2,0)))/2+HLOOKUP(VALUE(LEFT(G729,1)),Pxl!$C$3:$G$6,2,0)),(((HLOOKUP(VALUE(LEFT(G729,1)),Pxl!$C$3:$G$6,2,0))+((HLOOKUP(VALUE(LEFT(G729,1)+1),Pxl!$C$3:$G$6,2,0))))/2)))/100*(IF(LEFT(#REF!,1)=LEFT(#REF!,1),(HLOOKUP(VALUE(LEFT(#REF!,1)),Pxl!$C$3:$G$6,4,0))*1.25,((HLOOKUP(VALUE(LEFT(#REF!,1)),Pxl!$C$3:$G$6,4,0))+(HLOOKUP(VALUE(LEFT(#REF!,1)+1),Pxl!$C$3:$G$6,4,0)))/2)))</f>
        <v/>
      </c>
      <c r="I729" s="281"/>
      <c r="J729" s="281"/>
      <c r="M729" s="276"/>
    </row>
    <row r="730" spans="1:13" s="25" customFormat="1" ht="15">
      <c r="A730" s="281"/>
      <c r="B730" s="281"/>
      <c r="C730" s="281"/>
      <c r="D730" s="277"/>
      <c r="E730" s="277"/>
      <c r="F730" s="277"/>
      <c r="G730" s="279"/>
      <c r="H730" s="280" t="str">
        <f>IF(G730="","",(IF(LEFT(G730,1)=LEFT(#REF!,1),((100-(HLOOKUP(VALUE(LEFT(G730,1)),Pxl!$C$3:$G$6,2,0)))/2+HLOOKUP(VALUE(LEFT(G730,1)),Pxl!$C$3:$G$6,2,0)),(((HLOOKUP(VALUE(LEFT(G730,1)),Pxl!$C$3:$G$6,2,0))+((HLOOKUP(VALUE(LEFT(G730,1)+1),Pxl!$C$3:$G$6,2,0))))/2)))/100*(IF(LEFT(#REF!,1)=LEFT(#REF!,1),(HLOOKUP(VALUE(LEFT(#REF!,1)),Pxl!$C$3:$G$6,4,0))*1.25,((HLOOKUP(VALUE(LEFT(#REF!,1)),Pxl!$C$3:$G$6,4,0))+(HLOOKUP(VALUE(LEFT(#REF!,1)+1),Pxl!$C$3:$G$6,4,0)))/2)))</f>
        <v/>
      </c>
      <c r="I730" s="281"/>
      <c r="J730" s="281"/>
      <c r="M730" s="276"/>
    </row>
    <row r="731" spans="1:13" s="25" customFormat="1" ht="15">
      <c r="A731" s="281"/>
      <c r="B731" s="281"/>
      <c r="C731" s="281"/>
      <c r="D731" s="277"/>
      <c r="E731" s="277"/>
      <c r="F731" s="277"/>
      <c r="G731" s="279"/>
      <c r="H731" s="280" t="str">
        <f>IF(G731="","",(IF(LEFT(G731,1)=LEFT(#REF!,1),((100-(HLOOKUP(VALUE(LEFT(G731,1)),Pxl!$C$3:$G$6,2,0)))/2+HLOOKUP(VALUE(LEFT(G731,1)),Pxl!$C$3:$G$6,2,0)),(((HLOOKUP(VALUE(LEFT(G731,1)),Pxl!$C$3:$G$6,2,0))+((HLOOKUP(VALUE(LEFT(G731,1)+1),Pxl!$C$3:$G$6,2,0))))/2)))/100*(IF(LEFT(#REF!,1)=LEFT(#REF!,1),(HLOOKUP(VALUE(LEFT(#REF!,1)),Pxl!$C$3:$G$6,4,0))*1.25,((HLOOKUP(VALUE(LEFT(#REF!,1)),Pxl!$C$3:$G$6,4,0))+(HLOOKUP(VALUE(LEFT(#REF!,1)+1),Pxl!$C$3:$G$6,4,0)))/2)))</f>
        <v/>
      </c>
      <c r="I731" s="281"/>
      <c r="J731" s="281"/>
      <c r="M731" s="276"/>
    </row>
    <row r="732" spans="1:13" s="25" customFormat="1" ht="15">
      <c r="A732" s="281"/>
      <c r="B732" s="281"/>
      <c r="C732" s="281"/>
      <c r="D732" s="277"/>
      <c r="E732" s="277"/>
      <c r="F732" s="277"/>
      <c r="G732" s="279"/>
      <c r="H732" s="280" t="str">
        <f>IF(G732="","",(IF(LEFT(G732,1)=LEFT(#REF!,1),((100-(HLOOKUP(VALUE(LEFT(G732,1)),Pxl!$C$3:$G$6,2,0)))/2+HLOOKUP(VALUE(LEFT(G732,1)),Pxl!$C$3:$G$6,2,0)),(((HLOOKUP(VALUE(LEFT(G732,1)),Pxl!$C$3:$G$6,2,0))+((HLOOKUP(VALUE(LEFT(G732,1)+1),Pxl!$C$3:$G$6,2,0))))/2)))/100*(IF(LEFT(#REF!,1)=LEFT(#REF!,1),(HLOOKUP(VALUE(LEFT(#REF!,1)),Pxl!$C$3:$G$6,4,0))*1.25,((HLOOKUP(VALUE(LEFT(#REF!,1)),Pxl!$C$3:$G$6,4,0))+(HLOOKUP(VALUE(LEFT(#REF!,1)+1),Pxl!$C$3:$G$6,4,0)))/2)))</f>
        <v/>
      </c>
      <c r="I732" s="281"/>
      <c r="J732" s="281"/>
      <c r="M732" s="276"/>
    </row>
    <row r="733" spans="1:13" s="25" customFormat="1" ht="15">
      <c r="A733" s="281"/>
      <c r="B733" s="281"/>
      <c r="C733" s="281"/>
      <c r="D733" s="277"/>
      <c r="E733" s="277"/>
      <c r="F733" s="277"/>
      <c r="G733" s="279"/>
      <c r="H733" s="280" t="str">
        <f>IF(G733="","",(IF(LEFT(G733,1)=LEFT(#REF!,1),((100-(HLOOKUP(VALUE(LEFT(G733,1)),Pxl!$C$3:$G$6,2,0)))/2+HLOOKUP(VALUE(LEFT(G733,1)),Pxl!$C$3:$G$6,2,0)),(((HLOOKUP(VALUE(LEFT(G733,1)),Pxl!$C$3:$G$6,2,0))+((HLOOKUP(VALUE(LEFT(G733,1)+1),Pxl!$C$3:$G$6,2,0))))/2)))/100*(IF(LEFT(#REF!,1)=LEFT(#REF!,1),(HLOOKUP(VALUE(LEFT(#REF!,1)),Pxl!$C$3:$G$6,4,0))*1.25,((HLOOKUP(VALUE(LEFT(#REF!,1)),Pxl!$C$3:$G$6,4,0))+(HLOOKUP(VALUE(LEFT(#REF!,1)+1),Pxl!$C$3:$G$6,4,0)))/2)))</f>
        <v/>
      </c>
      <c r="I733" s="281"/>
      <c r="J733" s="281"/>
      <c r="M733" s="276"/>
    </row>
    <row r="734" spans="1:13" s="25" customFormat="1" ht="15">
      <c r="A734" s="281"/>
      <c r="B734" s="281"/>
      <c r="C734" s="281"/>
      <c r="D734" s="277"/>
      <c r="E734" s="277"/>
      <c r="F734" s="277"/>
      <c r="G734" s="279"/>
      <c r="H734" s="280" t="str">
        <f>IF(G734="","",(IF(LEFT(G734,1)=LEFT(#REF!,1),((100-(HLOOKUP(VALUE(LEFT(G734,1)),Pxl!$C$3:$G$6,2,0)))/2+HLOOKUP(VALUE(LEFT(G734,1)),Pxl!$C$3:$G$6,2,0)),(((HLOOKUP(VALUE(LEFT(G734,1)),Pxl!$C$3:$G$6,2,0))+((HLOOKUP(VALUE(LEFT(G734,1)+1),Pxl!$C$3:$G$6,2,0))))/2)))/100*(IF(LEFT(#REF!,1)=LEFT(#REF!,1),(HLOOKUP(VALUE(LEFT(#REF!,1)),Pxl!$C$3:$G$6,4,0))*1.25,((HLOOKUP(VALUE(LEFT(#REF!,1)),Pxl!$C$3:$G$6,4,0))+(HLOOKUP(VALUE(LEFT(#REF!,1)+1),Pxl!$C$3:$G$6,4,0)))/2)))</f>
        <v/>
      </c>
      <c r="I734" s="281"/>
      <c r="J734" s="281"/>
      <c r="M734" s="276"/>
    </row>
    <row r="735" spans="1:13" s="25" customFormat="1" ht="15">
      <c r="A735" s="281"/>
      <c r="B735" s="281"/>
      <c r="C735" s="281"/>
      <c r="D735" s="277"/>
      <c r="E735" s="277"/>
      <c r="F735" s="277"/>
      <c r="G735" s="279"/>
      <c r="H735" s="280" t="str">
        <f>IF(G735="","",(IF(LEFT(G735,1)=LEFT(#REF!,1),((100-(HLOOKUP(VALUE(LEFT(G735,1)),Pxl!$C$3:$G$6,2,0)))/2+HLOOKUP(VALUE(LEFT(G735,1)),Pxl!$C$3:$G$6,2,0)),(((HLOOKUP(VALUE(LEFT(G735,1)),Pxl!$C$3:$G$6,2,0))+((HLOOKUP(VALUE(LEFT(G735,1)+1),Pxl!$C$3:$G$6,2,0))))/2)))/100*(IF(LEFT(#REF!,1)=LEFT(#REF!,1),(HLOOKUP(VALUE(LEFT(#REF!,1)),Pxl!$C$3:$G$6,4,0))*1.25,((HLOOKUP(VALUE(LEFT(#REF!,1)),Pxl!$C$3:$G$6,4,0))+(HLOOKUP(VALUE(LEFT(#REF!,1)+1),Pxl!$C$3:$G$6,4,0)))/2)))</f>
        <v/>
      </c>
      <c r="I735" s="281"/>
      <c r="J735" s="281"/>
      <c r="M735" s="276"/>
    </row>
    <row r="736" spans="1:13" s="25" customFormat="1" ht="15">
      <c r="A736" s="281"/>
      <c r="B736" s="281"/>
      <c r="C736" s="281"/>
      <c r="D736" s="277"/>
      <c r="E736" s="277"/>
      <c r="F736" s="277"/>
      <c r="G736" s="279"/>
      <c r="H736" s="280" t="str">
        <f>IF(G736="","",(IF(LEFT(G736,1)=LEFT(#REF!,1),((100-(HLOOKUP(VALUE(LEFT(G736,1)),Pxl!$C$3:$G$6,2,0)))/2+HLOOKUP(VALUE(LEFT(G736,1)),Pxl!$C$3:$G$6,2,0)),(((HLOOKUP(VALUE(LEFT(G736,1)),Pxl!$C$3:$G$6,2,0))+((HLOOKUP(VALUE(LEFT(G736,1)+1),Pxl!$C$3:$G$6,2,0))))/2)))/100*(IF(LEFT(#REF!,1)=LEFT(#REF!,1),(HLOOKUP(VALUE(LEFT(#REF!,1)),Pxl!$C$3:$G$6,4,0))*1.25,((HLOOKUP(VALUE(LEFT(#REF!,1)),Pxl!$C$3:$G$6,4,0))+(HLOOKUP(VALUE(LEFT(#REF!,1)+1),Pxl!$C$3:$G$6,4,0)))/2)))</f>
        <v/>
      </c>
      <c r="I736" s="281"/>
      <c r="J736" s="281"/>
      <c r="M736" s="276"/>
    </row>
    <row r="737" spans="1:13" s="25" customFormat="1" ht="15">
      <c r="A737" s="281"/>
      <c r="B737" s="281"/>
      <c r="C737" s="281"/>
      <c r="D737" s="277"/>
      <c r="E737" s="277"/>
      <c r="F737" s="277"/>
      <c r="G737" s="279"/>
      <c r="H737" s="280" t="str">
        <f>IF(G737="","",(IF(LEFT(G737,1)=LEFT(#REF!,1),((100-(HLOOKUP(VALUE(LEFT(G737,1)),Pxl!$C$3:$G$6,2,0)))/2+HLOOKUP(VALUE(LEFT(G737,1)),Pxl!$C$3:$G$6,2,0)),(((HLOOKUP(VALUE(LEFT(G737,1)),Pxl!$C$3:$G$6,2,0))+((HLOOKUP(VALUE(LEFT(G737,1)+1),Pxl!$C$3:$G$6,2,0))))/2)))/100*(IF(LEFT(#REF!,1)=LEFT(#REF!,1),(HLOOKUP(VALUE(LEFT(#REF!,1)),Pxl!$C$3:$G$6,4,0))*1.25,((HLOOKUP(VALUE(LEFT(#REF!,1)),Pxl!$C$3:$G$6,4,0))+(HLOOKUP(VALUE(LEFT(#REF!,1)+1),Pxl!$C$3:$G$6,4,0)))/2)))</f>
        <v/>
      </c>
      <c r="I737" s="281"/>
      <c r="J737" s="281"/>
      <c r="M737" s="276"/>
    </row>
    <row r="738" spans="1:13" s="25" customFormat="1" ht="15">
      <c r="A738" s="281"/>
      <c r="B738" s="281"/>
      <c r="C738" s="281"/>
      <c r="D738" s="277"/>
      <c r="E738" s="277"/>
      <c r="F738" s="277"/>
      <c r="G738" s="279"/>
      <c r="H738" s="280" t="str">
        <f>IF(G738="","",(IF(LEFT(G738,1)=LEFT(#REF!,1),((100-(HLOOKUP(VALUE(LEFT(G738,1)),Pxl!$C$3:$G$6,2,0)))/2+HLOOKUP(VALUE(LEFT(G738,1)),Pxl!$C$3:$G$6,2,0)),(((HLOOKUP(VALUE(LEFT(G738,1)),Pxl!$C$3:$G$6,2,0))+((HLOOKUP(VALUE(LEFT(G738,1)+1),Pxl!$C$3:$G$6,2,0))))/2)))/100*(IF(LEFT(#REF!,1)=LEFT(#REF!,1),(HLOOKUP(VALUE(LEFT(#REF!,1)),Pxl!$C$3:$G$6,4,0))*1.25,((HLOOKUP(VALUE(LEFT(#REF!,1)),Pxl!$C$3:$G$6,4,0))+(HLOOKUP(VALUE(LEFT(#REF!,1)+1),Pxl!$C$3:$G$6,4,0)))/2)))</f>
        <v/>
      </c>
      <c r="I738" s="281"/>
      <c r="J738" s="281"/>
      <c r="M738" s="276"/>
    </row>
    <row r="739" spans="1:13" s="25" customFormat="1" ht="15">
      <c r="A739" s="281"/>
      <c r="B739" s="281"/>
      <c r="C739" s="281"/>
      <c r="D739" s="277"/>
      <c r="E739" s="277"/>
      <c r="F739" s="277"/>
      <c r="G739" s="279"/>
      <c r="H739" s="280" t="str">
        <f>IF(G739="","",(IF(LEFT(G739,1)=LEFT(#REF!,1),((100-(HLOOKUP(VALUE(LEFT(G739,1)),Pxl!$C$3:$G$6,2,0)))/2+HLOOKUP(VALUE(LEFT(G739,1)),Pxl!$C$3:$G$6,2,0)),(((HLOOKUP(VALUE(LEFT(G739,1)),Pxl!$C$3:$G$6,2,0))+((HLOOKUP(VALUE(LEFT(G739,1)+1),Pxl!$C$3:$G$6,2,0))))/2)))/100*(IF(LEFT(#REF!,1)=LEFT(#REF!,1),(HLOOKUP(VALUE(LEFT(#REF!,1)),Pxl!$C$3:$G$6,4,0))*1.25,((HLOOKUP(VALUE(LEFT(#REF!,1)),Pxl!$C$3:$G$6,4,0))+(HLOOKUP(VALUE(LEFT(#REF!,1)+1),Pxl!$C$3:$G$6,4,0)))/2)))</f>
        <v/>
      </c>
      <c r="I739" s="281"/>
      <c r="J739" s="281"/>
      <c r="M739" s="276"/>
    </row>
    <row r="740" spans="1:13" s="25" customFormat="1" ht="15">
      <c r="A740" s="281"/>
      <c r="B740" s="281"/>
      <c r="C740" s="281"/>
      <c r="D740" s="277"/>
      <c r="E740" s="277"/>
      <c r="F740" s="277"/>
      <c r="G740" s="279"/>
      <c r="H740" s="280" t="str">
        <f>IF(G740="","",(IF(LEFT(G740,1)=LEFT(#REF!,1),((100-(HLOOKUP(VALUE(LEFT(G740,1)),Pxl!$C$3:$G$6,2,0)))/2+HLOOKUP(VALUE(LEFT(G740,1)),Pxl!$C$3:$G$6,2,0)),(((HLOOKUP(VALUE(LEFT(G740,1)),Pxl!$C$3:$G$6,2,0))+((HLOOKUP(VALUE(LEFT(G740,1)+1),Pxl!$C$3:$G$6,2,0))))/2)))/100*(IF(LEFT(#REF!,1)=LEFT(#REF!,1),(HLOOKUP(VALUE(LEFT(#REF!,1)),Pxl!$C$3:$G$6,4,0))*1.25,((HLOOKUP(VALUE(LEFT(#REF!,1)),Pxl!$C$3:$G$6,4,0))+(HLOOKUP(VALUE(LEFT(#REF!,1)+1),Pxl!$C$3:$G$6,4,0)))/2)))</f>
        <v/>
      </c>
      <c r="I740" s="281"/>
      <c r="J740" s="281"/>
      <c r="M740" s="276"/>
    </row>
    <row r="741" spans="1:13" s="25" customFormat="1" ht="15">
      <c r="A741" s="281"/>
      <c r="B741" s="281"/>
      <c r="C741" s="281"/>
      <c r="D741" s="277"/>
      <c r="E741" s="277"/>
      <c r="F741" s="277"/>
      <c r="G741" s="279"/>
      <c r="H741" s="280" t="str">
        <f>IF(G741="","",(IF(LEFT(G741,1)=LEFT(#REF!,1),((100-(HLOOKUP(VALUE(LEFT(G741,1)),Pxl!$C$3:$G$6,2,0)))/2+HLOOKUP(VALUE(LEFT(G741,1)),Pxl!$C$3:$G$6,2,0)),(((HLOOKUP(VALUE(LEFT(G741,1)),Pxl!$C$3:$G$6,2,0))+((HLOOKUP(VALUE(LEFT(G741,1)+1),Pxl!$C$3:$G$6,2,0))))/2)))/100*(IF(LEFT(#REF!,1)=LEFT(#REF!,1),(HLOOKUP(VALUE(LEFT(#REF!,1)),Pxl!$C$3:$G$6,4,0))*1.25,((HLOOKUP(VALUE(LEFT(#REF!,1)),Pxl!$C$3:$G$6,4,0))+(HLOOKUP(VALUE(LEFT(#REF!,1)+1),Pxl!$C$3:$G$6,4,0)))/2)))</f>
        <v/>
      </c>
      <c r="I741" s="281"/>
      <c r="J741" s="281"/>
      <c r="M741" s="276"/>
    </row>
    <row r="742" spans="1:13" s="25" customFormat="1" ht="15">
      <c r="A742" s="281"/>
      <c r="B742" s="281"/>
      <c r="C742" s="281"/>
      <c r="D742" s="277"/>
      <c r="E742" s="277"/>
      <c r="F742" s="277"/>
      <c r="G742" s="279"/>
      <c r="H742" s="280" t="str">
        <f>IF(G742="","",(IF(LEFT(G742,1)=LEFT(#REF!,1),((100-(HLOOKUP(VALUE(LEFT(G742,1)),Pxl!$C$3:$G$6,2,0)))/2+HLOOKUP(VALUE(LEFT(G742,1)),Pxl!$C$3:$G$6,2,0)),(((HLOOKUP(VALUE(LEFT(G742,1)),Pxl!$C$3:$G$6,2,0))+((HLOOKUP(VALUE(LEFT(G742,1)+1),Pxl!$C$3:$G$6,2,0))))/2)))/100*(IF(LEFT(#REF!,1)=LEFT(#REF!,1),(HLOOKUP(VALUE(LEFT(#REF!,1)),Pxl!$C$3:$G$6,4,0))*1.25,((HLOOKUP(VALUE(LEFT(#REF!,1)),Pxl!$C$3:$G$6,4,0))+(HLOOKUP(VALUE(LEFT(#REF!,1)+1),Pxl!$C$3:$G$6,4,0)))/2)))</f>
        <v/>
      </c>
      <c r="I742" s="281"/>
      <c r="J742" s="281"/>
      <c r="M742" s="276"/>
    </row>
    <row r="743" spans="1:13" s="25" customFormat="1" ht="15">
      <c r="A743" s="281"/>
      <c r="B743" s="281"/>
      <c r="C743" s="281"/>
      <c r="D743" s="277"/>
      <c r="E743" s="277"/>
      <c r="F743" s="277"/>
      <c r="G743" s="279"/>
      <c r="H743" s="280" t="str">
        <f>IF(G743="","",(IF(LEFT(G743,1)=LEFT(#REF!,1),((100-(HLOOKUP(VALUE(LEFT(G743,1)),Pxl!$C$3:$G$6,2,0)))/2+HLOOKUP(VALUE(LEFT(G743,1)),Pxl!$C$3:$G$6,2,0)),(((HLOOKUP(VALUE(LEFT(G743,1)),Pxl!$C$3:$G$6,2,0))+((HLOOKUP(VALUE(LEFT(G743,1)+1),Pxl!$C$3:$G$6,2,0))))/2)))/100*(IF(LEFT(#REF!,1)=LEFT(#REF!,1),(HLOOKUP(VALUE(LEFT(#REF!,1)),Pxl!$C$3:$G$6,4,0))*1.25,((HLOOKUP(VALUE(LEFT(#REF!,1)),Pxl!$C$3:$G$6,4,0))+(HLOOKUP(VALUE(LEFT(#REF!,1)+1),Pxl!$C$3:$G$6,4,0)))/2)))</f>
        <v/>
      </c>
      <c r="I743" s="281"/>
      <c r="J743" s="281"/>
      <c r="M743" s="276"/>
    </row>
    <row r="744" spans="1:13" s="25" customFormat="1" ht="15">
      <c r="A744" s="281"/>
      <c r="B744" s="281"/>
      <c r="C744" s="281"/>
      <c r="D744" s="277"/>
      <c r="E744" s="277"/>
      <c r="F744" s="277"/>
      <c r="G744" s="279"/>
      <c r="H744" s="280" t="str">
        <f>IF(G744="","",(IF(LEFT(G744,1)=LEFT(#REF!,1),((100-(HLOOKUP(VALUE(LEFT(G744,1)),Pxl!$C$3:$G$6,2,0)))/2+HLOOKUP(VALUE(LEFT(G744,1)),Pxl!$C$3:$G$6,2,0)),(((HLOOKUP(VALUE(LEFT(G744,1)),Pxl!$C$3:$G$6,2,0))+((HLOOKUP(VALUE(LEFT(G744,1)+1),Pxl!$C$3:$G$6,2,0))))/2)))/100*(IF(LEFT(#REF!,1)=LEFT(#REF!,1),(HLOOKUP(VALUE(LEFT(#REF!,1)),Pxl!$C$3:$G$6,4,0))*1.25,((HLOOKUP(VALUE(LEFT(#REF!,1)),Pxl!$C$3:$G$6,4,0))+(HLOOKUP(VALUE(LEFT(#REF!,1)+1),Pxl!$C$3:$G$6,4,0)))/2)))</f>
        <v/>
      </c>
      <c r="I744" s="281"/>
      <c r="J744" s="281"/>
      <c r="M744" s="276"/>
    </row>
    <row r="745" spans="1:13" s="25" customFormat="1" ht="15">
      <c r="A745" s="281"/>
      <c r="B745" s="281"/>
      <c r="C745" s="281"/>
      <c r="D745" s="277"/>
      <c r="E745" s="277"/>
      <c r="F745" s="277"/>
      <c r="G745" s="279"/>
      <c r="H745" s="280" t="str">
        <f>IF(G745="","",(IF(LEFT(G745,1)=LEFT(#REF!,1),((100-(HLOOKUP(VALUE(LEFT(G745,1)),Pxl!$C$3:$G$6,2,0)))/2+HLOOKUP(VALUE(LEFT(G745,1)),Pxl!$C$3:$G$6,2,0)),(((HLOOKUP(VALUE(LEFT(G745,1)),Pxl!$C$3:$G$6,2,0))+((HLOOKUP(VALUE(LEFT(G745,1)+1),Pxl!$C$3:$G$6,2,0))))/2)))/100*(IF(LEFT(#REF!,1)=LEFT(#REF!,1),(HLOOKUP(VALUE(LEFT(#REF!,1)),Pxl!$C$3:$G$6,4,0))*1.25,((HLOOKUP(VALUE(LEFT(#REF!,1)),Pxl!$C$3:$G$6,4,0))+(HLOOKUP(VALUE(LEFT(#REF!,1)+1),Pxl!$C$3:$G$6,4,0)))/2)))</f>
        <v/>
      </c>
      <c r="I745" s="281"/>
      <c r="J745" s="281"/>
      <c r="M745" s="276"/>
    </row>
    <row r="746" spans="1:13" s="25" customFormat="1" ht="15">
      <c r="A746" s="281"/>
      <c r="B746" s="281"/>
      <c r="C746" s="281"/>
      <c r="D746" s="277"/>
      <c r="E746" s="277"/>
      <c r="F746" s="277"/>
      <c r="G746" s="279"/>
      <c r="H746" s="280" t="str">
        <f>IF(G746="","",(IF(LEFT(G746,1)=LEFT(#REF!,1),((100-(HLOOKUP(VALUE(LEFT(G746,1)),Pxl!$C$3:$G$6,2,0)))/2+HLOOKUP(VALUE(LEFT(G746,1)),Pxl!$C$3:$G$6,2,0)),(((HLOOKUP(VALUE(LEFT(G746,1)),Pxl!$C$3:$G$6,2,0))+((HLOOKUP(VALUE(LEFT(G746,1)+1),Pxl!$C$3:$G$6,2,0))))/2)))/100*(IF(LEFT(#REF!,1)=LEFT(#REF!,1),(HLOOKUP(VALUE(LEFT(#REF!,1)),Pxl!$C$3:$G$6,4,0))*1.25,((HLOOKUP(VALUE(LEFT(#REF!,1)),Pxl!$C$3:$G$6,4,0))+(HLOOKUP(VALUE(LEFT(#REF!,1)+1),Pxl!$C$3:$G$6,4,0)))/2)))</f>
        <v/>
      </c>
      <c r="I746" s="281"/>
      <c r="J746" s="281"/>
      <c r="M746" s="276"/>
    </row>
    <row r="747" spans="1:13" s="25" customFormat="1" ht="15">
      <c r="A747" s="281"/>
      <c r="B747" s="281"/>
      <c r="C747" s="281"/>
      <c r="D747" s="277"/>
      <c r="E747" s="277"/>
      <c r="F747" s="277"/>
      <c r="G747" s="279"/>
      <c r="H747" s="280" t="str">
        <f>IF(G747="","",(IF(LEFT(G747,1)=LEFT(#REF!,1),((100-(HLOOKUP(VALUE(LEFT(G747,1)),Pxl!$C$3:$G$6,2,0)))/2+HLOOKUP(VALUE(LEFT(G747,1)),Pxl!$C$3:$G$6,2,0)),(((HLOOKUP(VALUE(LEFT(G747,1)),Pxl!$C$3:$G$6,2,0))+((HLOOKUP(VALUE(LEFT(G747,1)+1),Pxl!$C$3:$G$6,2,0))))/2)))/100*(IF(LEFT(#REF!,1)=LEFT(#REF!,1),(HLOOKUP(VALUE(LEFT(#REF!,1)),Pxl!$C$3:$G$6,4,0))*1.25,((HLOOKUP(VALUE(LEFT(#REF!,1)),Pxl!$C$3:$G$6,4,0))+(HLOOKUP(VALUE(LEFT(#REF!,1)+1),Pxl!$C$3:$G$6,4,0)))/2)))</f>
        <v/>
      </c>
      <c r="I747" s="281"/>
      <c r="J747" s="281"/>
      <c r="M747" s="276"/>
    </row>
    <row r="748" spans="1:13" s="25" customFormat="1" ht="15">
      <c r="A748" s="281"/>
      <c r="B748" s="281"/>
      <c r="C748" s="281"/>
      <c r="D748" s="277"/>
      <c r="E748" s="277"/>
      <c r="F748" s="277"/>
      <c r="G748" s="279"/>
      <c r="H748" s="280" t="str">
        <f>IF(G748="","",(IF(LEFT(G748,1)=LEFT(#REF!,1),((100-(HLOOKUP(VALUE(LEFT(G748,1)),Pxl!$C$3:$G$6,2,0)))/2+HLOOKUP(VALUE(LEFT(G748,1)),Pxl!$C$3:$G$6,2,0)),(((HLOOKUP(VALUE(LEFT(G748,1)),Pxl!$C$3:$G$6,2,0))+((HLOOKUP(VALUE(LEFT(G748,1)+1),Pxl!$C$3:$G$6,2,0))))/2)))/100*(IF(LEFT(#REF!,1)=LEFT(#REF!,1),(HLOOKUP(VALUE(LEFT(#REF!,1)),Pxl!$C$3:$G$6,4,0))*1.25,((HLOOKUP(VALUE(LEFT(#REF!,1)),Pxl!$C$3:$G$6,4,0))+(HLOOKUP(VALUE(LEFT(#REF!,1)+1),Pxl!$C$3:$G$6,4,0)))/2)))</f>
        <v/>
      </c>
      <c r="I748" s="281"/>
      <c r="J748" s="281"/>
      <c r="M748" s="276"/>
    </row>
    <row r="749" spans="1:13" s="25" customFormat="1" ht="15">
      <c r="A749" s="281"/>
      <c r="B749" s="281"/>
      <c r="C749" s="281"/>
      <c r="D749" s="277"/>
      <c r="E749" s="277"/>
      <c r="F749" s="277"/>
      <c r="G749" s="279"/>
      <c r="H749" s="280" t="str">
        <f>IF(G749="","",(IF(LEFT(G749,1)=LEFT(#REF!,1),((100-(HLOOKUP(VALUE(LEFT(G749,1)),Pxl!$C$3:$G$6,2,0)))/2+HLOOKUP(VALUE(LEFT(G749,1)),Pxl!$C$3:$G$6,2,0)),(((HLOOKUP(VALUE(LEFT(G749,1)),Pxl!$C$3:$G$6,2,0))+((HLOOKUP(VALUE(LEFT(G749,1)+1),Pxl!$C$3:$G$6,2,0))))/2)))/100*(IF(LEFT(#REF!,1)=LEFT(#REF!,1),(HLOOKUP(VALUE(LEFT(#REF!,1)),Pxl!$C$3:$G$6,4,0))*1.25,((HLOOKUP(VALUE(LEFT(#REF!,1)),Pxl!$C$3:$G$6,4,0))+(HLOOKUP(VALUE(LEFT(#REF!,1)+1),Pxl!$C$3:$G$6,4,0)))/2)))</f>
        <v/>
      </c>
      <c r="I749" s="281"/>
      <c r="J749" s="281"/>
      <c r="M749" s="276"/>
    </row>
    <row r="750" spans="1:13" s="25" customFormat="1" ht="15">
      <c r="A750" s="281"/>
      <c r="B750" s="281"/>
      <c r="C750" s="281"/>
      <c r="D750" s="277"/>
      <c r="E750" s="277"/>
      <c r="F750" s="277"/>
      <c r="G750" s="279"/>
      <c r="H750" s="280" t="str">
        <f>IF(G750="","",(IF(LEFT(G750,1)=LEFT(#REF!,1),((100-(HLOOKUP(VALUE(LEFT(G750,1)),Pxl!$C$3:$G$6,2,0)))/2+HLOOKUP(VALUE(LEFT(G750,1)),Pxl!$C$3:$G$6,2,0)),(((HLOOKUP(VALUE(LEFT(G750,1)),Pxl!$C$3:$G$6,2,0))+((HLOOKUP(VALUE(LEFT(G750,1)+1),Pxl!$C$3:$G$6,2,0))))/2)))/100*(IF(LEFT(#REF!,1)=LEFT(#REF!,1),(HLOOKUP(VALUE(LEFT(#REF!,1)),Pxl!$C$3:$G$6,4,0))*1.25,((HLOOKUP(VALUE(LEFT(#REF!,1)),Pxl!$C$3:$G$6,4,0))+(HLOOKUP(VALUE(LEFT(#REF!,1)+1),Pxl!$C$3:$G$6,4,0)))/2)))</f>
        <v/>
      </c>
      <c r="I750" s="281"/>
      <c r="J750" s="281"/>
      <c r="M750" s="276"/>
    </row>
    <row r="751" spans="1:13" s="25" customFormat="1" ht="15">
      <c r="A751" s="281"/>
      <c r="B751" s="281"/>
      <c r="C751" s="281"/>
      <c r="D751" s="277"/>
      <c r="E751" s="277"/>
      <c r="F751" s="277"/>
      <c r="G751" s="279"/>
      <c r="H751" s="280" t="str">
        <f>IF(G751="","",(IF(LEFT(G751,1)=LEFT(#REF!,1),((100-(HLOOKUP(VALUE(LEFT(G751,1)),Pxl!$C$3:$G$6,2,0)))/2+HLOOKUP(VALUE(LEFT(G751,1)),Pxl!$C$3:$G$6,2,0)),(((HLOOKUP(VALUE(LEFT(G751,1)),Pxl!$C$3:$G$6,2,0))+((HLOOKUP(VALUE(LEFT(G751,1)+1),Pxl!$C$3:$G$6,2,0))))/2)))/100*(IF(LEFT(#REF!,1)=LEFT(#REF!,1),(HLOOKUP(VALUE(LEFT(#REF!,1)),Pxl!$C$3:$G$6,4,0))*1.25,((HLOOKUP(VALUE(LEFT(#REF!,1)),Pxl!$C$3:$G$6,4,0))+(HLOOKUP(VALUE(LEFT(#REF!,1)+1),Pxl!$C$3:$G$6,4,0)))/2)))</f>
        <v/>
      </c>
      <c r="I751" s="281"/>
      <c r="J751" s="281"/>
      <c r="M751" s="276"/>
    </row>
    <row r="752" spans="1:13" s="25" customFormat="1" ht="15">
      <c r="A752" s="281"/>
      <c r="B752" s="281"/>
      <c r="C752" s="281"/>
      <c r="D752" s="277"/>
      <c r="E752" s="277"/>
      <c r="F752" s="277"/>
      <c r="G752" s="279"/>
      <c r="H752" s="280" t="str">
        <f>IF(G752="","",(IF(LEFT(G752,1)=LEFT(#REF!,1),((100-(HLOOKUP(VALUE(LEFT(G752,1)),Pxl!$C$3:$G$6,2,0)))/2+HLOOKUP(VALUE(LEFT(G752,1)),Pxl!$C$3:$G$6,2,0)),(((HLOOKUP(VALUE(LEFT(G752,1)),Pxl!$C$3:$G$6,2,0))+((HLOOKUP(VALUE(LEFT(G752,1)+1),Pxl!$C$3:$G$6,2,0))))/2)))/100*(IF(LEFT(#REF!,1)=LEFT(#REF!,1),(HLOOKUP(VALUE(LEFT(#REF!,1)),Pxl!$C$3:$G$6,4,0))*1.25,((HLOOKUP(VALUE(LEFT(#REF!,1)),Pxl!$C$3:$G$6,4,0))+(HLOOKUP(VALUE(LEFT(#REF!,1)+1),Pxl!$C$3:$G$6,4,0)))/2)))</f>
        <v/>
      </c>
      <c r="I752" s="281"/>
      <c r="J752" s="281"/>
      <c r="M752" s="276"/>
    </row>
    <row r="753" spans="1:13" s="25" customFormat="1" ht="15">
      <c r="A753" s="281"/>
      <c r="B753" s="281"/>
      <c r="C753" s="281"/>
      <c r="D753" s="277"/>
      <c r="E753" s="277"/>
      <c r="F753" s="277"/>
      <c r="G753" s="279"/>
      <c r="H753" s="280" t="str">
        <f>IF(G753="","",(IF(LEFT(G753,1)=LEFT(#REF!,1),((100-(HLOOKUP(VALUE(LEFT(G753,1)),Pxl!$C$3:$G$6,2,0)))/2+HLOOKUP(VALUE(LEFT(G753,1)),Pxl!$C$3:$G$6,2,0)),(((HLOOKUP(VALUE(LEFT(G753,1)),Pxl!$C$3:$G$6,2,0))+((HLOOKUP(VALUE(LEFT(G753,1)+1),Pxl!$C$3:$G$6,2,0))))/2)))/100*(IF(LEFT(#REF!,1)=LEFT(#REF!,1),(HLOOKUP(VALUE(LEFT(#REF!,1)),Pxl!$C$3:$G$6,4,0))*1.25,((HLOOKUP(VALUE(LEFT(#REF!,1)),Pxl!$C$3:$G$6,4,0))+(HLOOKUP(VALUE(LEFT(#REF!,1)+1),Pxl!$C$3:$G$6,4,0)))/2)))</f>
        <v/>
      </c>
      <c r="I753" s="281"/>
      <c r="J753" s="281"/>
      <c r="M753" s="276"/>
    </row>
    <row r="754" spans="1:13" s="25" customFormat="1" ht="15">
      <c r="A754" s="281"/>
      <c r="B754" s="281"/>
      <c r="C754" s="281"/>
      <c r="D754" s="277"/>
      <c r="E754" s="277"/>
      <c r="F754" s="277"/>
      <c r="G754" s="279"/>
      <c r="H754" s="280" t="str">
        <f>IF(G754="","",(IF(LEFT(G754,1)=LEFT(#REF!,1),((100-(HLOOKUP(VALUE(LEFT(G754,1)),Pxl!$C$3:$G$6,2,0)))/2+HLOOKUP(VALUE(LEFT(G754,1)),Pxl!$C$3:$G$6,2,0)),(((HLOOKUP(VALUE(LEFT(G754,1)),Pxl!$C$3:$G$6,2,0))+((HLOOKUP(VALUE(LEFT(G754,1)+1),Pxl!$C$3:$G$6,2,0))))/2)))/100*(IF(LEFT(#REF!,1)=LEFT(#REF!,1),(HLOOKUP(VALUE(LEFT(#REF!,1)),Pxl!$C$3:$G$6,4,0))*1.25,((HLOOKUP(VALUE(LEFT(#REF!,1)),Pxl!$C$3:$G$6,4,0))+(HLOOKUP(VALUE(LEFT(#REF!,1)+1),Pxl!$C$3:$G$6,4,0)))/2)))</f>
        <v/>
      </c>
      <c r="I754" s="281"/>
      <c r="J754" s="281"/>
      <c r="M754" s="276"/>
    </row>
    <row r="755" spans="1:13" s="25" customFormat="1" ht="15">
      <c r="A755" s="281"/>
      <c r="B755" s="281"/>
      <c r="C755" s="281"/>
      <c r="D755" s="277"/>
      <c r="E755" s="277"/>
      <c r="F755" s="277"/>
      <c r="G755" s="279"/>
      <c r="H755" s="280" t="str">
        <f>IF(G755="","",(IF(LEFT(G755,1)=LEFT(#REF!,1),((100-(HLOOKUP(VALUE(LEFT(G755,1)),Pxl!$C$3:$G$6,2,0)))/2+HLOOKUP(VALUE(LEFT(G755,1)),Pxl!$C$3:$G$6,2,0)),(((HLOOKUP(VALUE(LEFT(G755,1)),Pxl!$C$3:$G$6,2,0))+((HLOOKUP(VALUE(LEFT(G755,1)+1),Pxl!$C$3:$G$6,2,0))))/2)))/100*(IF(LEFT(#REF!,1)=LEFT(#REF!,1),(HLOOKUP(VALUE(LEFT(#REF!,1)),Pxl!$C$3:$G$6,4,0))*1.25,((HLOOKUP(VALUE(LEFT(#REF!,1)),Pxl!$C$3:$G$6,4,0))+(HLOOKUP(VALUE(LEFT(#REF!,1)+1),Pxl!$C$3:$G$6,4,0)))/2)))</f>
        <v/>
      </c>
      <c r="I755" s="281"/>
      <c r="J755" s="281"/>
      <c r="M755" s="276"/>
    </row>
    <row r="756" spans="1:13" s="25" customFormat="1" ht="15">
      <c r="A756" s="281"/>
      <c r="B756" s="281"/>
      <c r="C756" s="281"/>
      <c r="D756" s="277"/>
      <c r="E756" s="277"/>
      <c r="F756" s="277"/>
      <c r="G756" s="279"/>
      <c r="H756" s="280" t="str">
        <f>IF(G756="","",(IF(LEFT(G756,1)=LEFT(#REF!,1),((100-(HLOOKUP(VALUE(LEFT(G756,1)),Pxl!$C$3:$G$6,2,0)))/2+HLOOKUP(VALUE(LEFT(G756,1)),Pxl!$C$3:$G$6,2,0)),(((HLOOKUP(VALUE(LEFT(G756,1)),Pxl!$C$3:$G$6,2,0))+((HLOOKUP(VALUE(LEFT(G756,1)+1),Pxl!$C$3:$G$6,2,0))))/2)))/100*(IF(LEFT(#REF!,1)=LEFT(#REF!,1),(HLOOKUP(VALUE(LEFT(#REF!,1)),Pxl!$C$3:$G$6,4,0))*1.25,((HLOOKUP(VALUE(LEFT(#REF!,1)),Pxl!$C$3:$G$6,4,0))+(HLOOKUP(VALUE(LEFT(#REF!,1)+1),Pxl!$C$3:$G$6,4,0)))/2)))</f>
        <v/>
      </c>
      <c r="I756" s="281"/>
      <c r="J756" s="281"/>
      <c r="M756" s="276"/>
    </row>
    <row r="757" spans="1:13" s="25" customFormat="1" ht="15">
      <c r="A757" s="281"/>
      <c r="B757" s="281"/>
      <c r="C757" s="281"/>
      <c r="D757" s="277"/>
      <c r="E757" s="277"/>
      <c r="F757" s="277"/>
      <c r="G757" s="279"/>
      <c r="H757" s="280" t="str">
        <f>IF(G757="","",(IF(LEFT(G757,1)=LEFT(#REF!,1),((100-(HLOOKUP(VALUE(LEFT(G757,1)),Pxl!$C$3:$G$6,2,0)))/2+HLOOKUP(VALUE(LEFT(G757,1)),Pxl!$C$3:$G$6,2,0)),(((HLOOKUP(VALUE(LEFT(G757,1)),Pxl!$C$3:$G$6,2,0))+((HLOOKUP(VALUE(LEFT(G757,1)+1),Pxl!$C$3:$G$6,2,0))))/2)))/100*(IF(LEFT(#REF!,1)=LEFT(#REF!,1),(HLOOKUP(VALUE(LEFT(#REF!,1)),Pxl!$C$3:$G$6,4,0))*1.25,((HLOOKUP(VALUE(LEFT(#REF!,1)),Pxl!$C$3:$G$6,4,0))+(HLOOKUP(VALUE(LEFT(#REF!,1)+1),Pxl!$C$3:$G$6,4,0)))/2)))</f>
        <v/>
      </c>
      <c r="I757" s="281"/>
      <c r="J757" s="281"/>
      <c r="M757" s="276"/>
    </row>
    <row r="758" spans="1:13" s="25" customFormat="1" ht="15">
      <c r="A758" s="281"/>
      <c r="B758" s="281"/>
      <c r="C758" s="281"/>
      <c r="D758" s="277"/>
      <c r="E758" s="277"/>
      <c r="F758" s="277"/>
      <c r="G758" s="279"/>
      <c r="H758" s="280" t="str">
        <f>IF(G758="","",(IF(LEFT(G758,1)=LEFT(#REF!,1),((100-(HLOOKUP(VALUE(LEFT(G758,1)),Pxl!$C$3:$G$6,2,0)))/2+HLOOKUP(VALUE(LEFT(G758,1)),Pxl!$C$3:$G$6,2,0)),(((HLOOKUP(VALUE(LEFT(G758,1)),Pxl!$C$3:$G$6,2,0))+((HLOOKUP(VALUE(LEFT(G758,1)+1),Pxl!$C$3:$G$6,2,0))))/2)))/100*(IF(LEFT(#REF!,1)=LEFT(#REF!,1),(HLOOKUP(VALUE(LEFT(#REF!,1)),Pxl!$C$3:$G$6,4,0))*1.25,((HLOOKUP(VALUE(LEFT(#REF!,1)),Pxl!$C$3:$G$6,4,0))+(HLOOKUP(VALUE(LEFT(#REF!,1)+1),Pxl!$C$3:$G$6,4,0)))/2)))</f>
        <v/>
      </c>
      <c r="I758" s="281"/>
      <c r="J758" s="281"/>
      <c r="M758" s="276"/>
    </row>
    <row r="759" spans="1:13" s="25" customFormat="1" ht="15">
      <c r="A759" s="281"/>
      <c r="B759" s="281"/>
      <c r="C759" s="281"/>
      <c r="D759" s="277"/>
      <c r="E759" s="277"/>
      <c r="F759" s="277"/>
      <c r="G759" s="279"/>
      <c r="H759" s="280" t="str">
        <f>IF(G759="","",(IF(LEFT(G759,1)=LEFT(#REF!,1),((100-(HLOOKUP(VALUE(LEFT(G759,1)),Pxl!$C$3:$G$6,2,0)))/2+HLOOKUP(VALUE(LEFT(G759,1)),Pxl!$C$3:$G$6,2,0)),(((HLOOKUP(VALUE(LEFT(G759,1)),Pxl!$C$3:$G$6,2,0))+((HLOOKUP(VALUE(LEFT(G759,1)+1),Pxl!$C$3:$G$6,2,0))))/2)))/100*(IF(LEFT(#REF!,1)=LEFT(#REF!,1),(HLOOKUP(VALUE(LEFT(#REF!,1)),Pxl!$C$3:$G$6,4,0))*1.25,((HLOOKUP(VALUE(LEFT(#REF!,1)),Pxl!$C$3:$G$6,4,0))+(HLOOKUP(VALUE(LEFT(#REF!,1)+1),Pxl!$C$3:$G$6,4,0)))/2)))</f>
        <v/>
      </c>
      <c r="I759" s="281"/>
      <c r="J759" s="281"/>
      <c r="M759" s="276"/>
    </row>
    <row r="760" spans="1:13" s="25" customFormat="1" ht="15">
      <c r="A760" s="281"/>
      <c r="B760" s="281"/>
      <c r="C760" s="281"/>
      <c r="D760" s="277"/>
      <c r="E760" s="277"/>
      <c r="F760" s="277"/>
      <c r="G760" s="279"/>
      <c r="H760" s="280" t="str">
        <f>IF(G760="","",(IF(LEFT(G760,1)=LEFT(#REF!,1),((100-(HLOOKUP(VALUE(LEFT(G760,1)),Pxl!$C$3:$G$6,2,0)))/2+HLOOKUP(VALUE(LEFT(G760,1)),Pxl!$C$3:$G$6,2,0)),(((HLOOKUP(VALUE(LEFT(G760,1)),Pxl!$C$3:$G$6,2,0))+((HLOOKUP(VALUE(LEFT(G760,1)+1),Pxl!$C$3:$G$6,2,0))))/2)))/100*(IF(LEFT(#REF!,1)=LEFT(#REF!,1),(HLOOKUP(VALUE(LEFT(#REF!,1)),Pxl!$C$3:$G$6,4,0))*1.25,((HLOOKUP(VALUE(LEFT(#REF!,1)),Pxl!$C$3:$G$6,4,0))+(HLOOKUP(VALUE(LEFT(#REF!,1)+1),Pxl!$C$3:$G$6,4,0)))/2)))</f>
        <v/>
      </c>
      <c r="I760" s="281"/>
      <c r="J760" s="281"/>
      <c r="M760" s="276"/>
    </row>
    <row r="761" spans="1:13" s="25" customFormat="1" ht="15">
      <c r="A761" s="281"/>
      <c r="B761" s="281"/>
      <c r="C761" s="281"/>
      <c r="D761" s="277"/>
      <c r="E761" s="277"/>
      <c r="F761" s="277"/>
      <c r="G761" s="279"/>
      <c r="H761" s="280" t="str">
        <f>IF(G761="","",(IF(LEFT(G761,1)=LEFT(#REF!,1),((100-(HLOOKUP(VALUE(LEFT(G761,1)),Pxl!$C$3:$G$6,2,0)))/2+HLOOKUP(VALUE(LEFT(G761,1)),Pxl!$C$3:$G$6,2,0)),(((HLOOKUP(VALUE(LEFT(G761,1)),Pxl!$C$3:$G$6,2,0))+((HLOOKUP(VALUE(LEFT(G761,1)+1),Pxl!$C$3:$G$6,2,0))))/2)))/100*(IF(LEFT(#REF!,1)=LEFT(#REF!,1),(HLOOKUP(VALUE(LEFT(#REF!,1)),Pxl!$C$3:$G$6,4,0))*1.25,((HLOOKUP(VALUE(LEFT(#REF!,1)),Pxl!$C$3:$G$6,4,0))+(HLOOKUP(VALUE(LEFT(#REF!,1)+1),Pxl!$C$3:$G$6,4,0)))/2)))</f>
        <v/>
      </c>
      <c r="I761" s="281"/>
      <c r="J761" s="281"/>
      <c r="M761" s="276"/>
    </row>
    <row r="762" spans="1:13" s="25" customFormat="1" ht="15">
      <c r="A762" s="281"/>
      <c r="B762" s="281"/>
      <c r="C762" s="281"/>
      <c r="D762" s="277"/>
      <c r="E762" s="277"/>
      <c r="F762" s="277"/>
      <c r="G762" s="279"/>
      <c r="H762" s="280" t="str">
        <f>IF(G762="","",(IF(LEFT(G762,1)=LEFT(#REF!,1),((100-(HLOOKUP(VALUE(LEFT(G762,1)),Pxl!$C$3:$G$6,2,0)))/2+HLOOKUP(VALUE(LEFT(G762,1)),Pxl!$C$3:$G$6,2,0)),(((HLOOKUP(VALUE(LEFT(G762,1)),Pxl!$C$3:$G$6,2,0))+((HLOOKUP(VALUE(LEFT(G762,1)+1),Pxl!$C$3:$G$6,2,0))))/2)))/100*(IF(LEFT(#REF!,1)=LEFT(#REF!,1),(HLOOKUP(VALUE(LEFT(#REF!,1)),Pxl!$C$3:$G$6,4,0))*1.25,((HLOOKUP(VALUE(LEFT(#REF!,1)),Pxl!$C$3:$G$6,4,0))+(HLOOKUP(VALUE(LEFT(#REF!,1)+1),Pxl!$C$3:$G$6,4,0)))/2)))</f>
        <v/>
      </c>
      <c r="I762" s="281"/>
      <c r="J762" s="281"/>
      <c r="M762" s="276"/>
    </row>
    <row r="763" spans="1:13" s="25" customFormat="1" ht="15">
      <c r="A763" s="281"/>
      <c r="B763" s="281"/>
      <c r="C763" s="281"/>
      <c r="D763" s="277"/>
      <c r="E763" s="277"/>
      <c r="F763" s="277"/>
      <c r="G763" s="279"/>
      <c r="H763" s="280" t="str">
        <f>IF(G763="","",(IF(LEFT(G763,1)=LEFT(#REF!,1),((100-(HLOOKUP(VALUE(LEFT(G763,1)),Pxl!$C$3:$G$6,2,0)))/2+HLOOKUP(VALUE(LEFT(G763,1)),Pxl!$C$3:$G$6,2,0)),(((HLOOKUP(VALUE(LEFT(G763,1)),Pxl!$C$3:$G$6,2,0))+((HLOOKUP(VALUE(LEFT(G763,1)+1),Pxl!$C$3:$G$6,2,0))))/2)))/100*(IF(LEFT(#REF!,1)=LEFT(#REF!,1),(HLOOKUP(VALUE(LEFT(#REF!,1)),Pxl!$C$3:$G$6,4,0))*1.25,((HLOOKUP(VALUE(LEFT(#REF!,1)),Pxl!$C$3:$G$6,4,0))+(HLOOKUP(VALUE(LEFT(#REF!,1)+1),Pxl!$C$3:$G$6,4,0)))/2)))</f>
        <v/>
      </c>
      <c r="I763" s="281"/>
      <c r="J763" s="281"/>
      <c r="M763" s="276"/>
    </row>
    <row r="764" spans="1:13" s="25" customFormat="1" ht="15">
      <c r="A764" s="281"/>
      <c r="B764" s="281"/>
      <c r="C764" s="281"/>
      <c r="D764" s="277"/>
      <c r="E764" s="277"/>
      <c r="F764" s="277"/>
      <c r="G764" s="279"/>
      <c r="H764" s="280" t="str">
        <f>IF(G764="","",(IF(LEFT(G764,1)=LEFT(#REF!,1),((100-(HLOOKUP(VALUE(LEFT(G764,1)),Pxl!$C$3:$G$6,2,0)))/2+HLOOKUP(VALUE(LEFT(G764,1)),Pxl!$C$3:$G$6,2,0)),(((HLOOKUP(VALUE(LEFT(G764,1)),Pxl!$C$3:$G$6,2,0))+((HLOOKUP(VALUE(LEFT(G764,1)+1),Pxl!$C$3:$G$6,2,0))))/2)))/100*(IF(LEFT(#REF!,1)=LEFT(#REF!,1),(HLOOKUP(VALUE(LEFT(#REF!,1)),Pxl!$C$3:$G$6,4,0))*1.25,((HLOOKUP(VALUE(LEFT(#REF!,1)),Pxl!$C$3:$G$6,4,0))+(HLOOKUP(VALUE(LEFT(#REF!,1)+1),Pxl!$C$3:$G$6,4,0)))/2)))</f>
        <v/>
      </c>
      <c r="I764" s="281"/>
      <c r="J764" s="281"/>
      <c r="M764" s="276"/>
    </row>
    <row r="765" spans="1:13" s="25" customFormat="1" ht="15">
      <c r="A765" s="281"/>
      <c r="B765" s="281"/>
      <c r="C765" s="281"/>
      <c r="D765" s="277"/>
      <c r="E765" s="277"/>
      <c r="F765" s="277"/>
      <c r="G765" s="279"/>
      <c r="H765" s="280" t="str">
        <f>IF(G765="","",(IF(LEFT(G765,1)=LEFT(#REF!,1),((100-(HLOOKUP(VALUE(LEFT(G765,1)),Pxl!$C$3:$G$6,2,0)))/2+HLOOKUP(VALUE(LEFT(G765,1)),Pxl!$C$3:$G$6,2,0)),(((HLOOKUP(VALUE(LEFT(G765,1)),Pxl!$C$3:$G$6,2,0))+((HLOOKUP(VALUE(LEFT(G765,1)+1),Pxl!$C$3:$G$6,2,0))))/2)))/100*(IF(LEFT(#REF!,1)=LEFT(#REF!,1),(HLOOKUP(VALUE(LEFT(#REF!,1)),Pxl!$C$3:$G$6,4,0))*1.25,((HLOOKUP(VALUE(LEFT(#REF!,1)),Pxl!$C$3:$G$6,4,0))+(HLOOKUP(VALUE(LEFT(#REF!,1)+1),Pxl!$C$3:$G$6,4,0)))/2)))</f>
        <v/>
      </c>
      <c r="I765" s="281"/>
      <c r="J765" s="281"/>
      <c r="M765" s="276"/>
    </row>
    <row r="766" spans="1:13" s="25" customFormat="1" ht="15">
      <c r="A766" s="281"/>
      <c r="B766" s="281"/>
      <c r="C766" s="281"/>
      <c r="D766" s="277"/>
      <c r="E766" s="277"/>
      <c r="F766" s="277"/>
      <c r="G766" s="279"/>
      <c r="H766" s="280" t="str">
        <f>IF(G766="","",(IF(LEFT(G766,1)=LEFT(#REF!,1),((100-(HLOOKUP(VALUE(LEFT(G766,1)),Pxl!$C$3:$G$6,2,0)))/2+HLOOKUP(VALUE(LEFT(G766,1)),Pxl!$C$3:$G$6,2,0)),(((HLOOKUP(VALUE(LEFT(G766,1)),Pxl!$C$3:$G$6,2,0))+((HLOOKUP(VALUE(LEFT(G766,1)+1),Pxl!$C$3:$G$6,2,0))))/2)))/100*(IF(LEFT(#REF!,1)=LEFT(#REF!,1),(HLOOKUP(VALUE(LEFT(#REF!,1)),Pxl!$C$3:$G$6,4,0))*1.25,((HLOOKUP(VALUE(LEFT(#REF!,1)),Pxl!$C$3:$G$6,4,0))+(HLOOKUP(VALUE(LEFT(#REF!,1)+1),Pxl!$C$3:$G$6,4,0)))/2)))</f>
        <v/>
      </c>
      <c r="I766" s="281"/>
      <c r="J766" s="281"/>
      <c r="M766" s="276"/>
    </row>
    <row r="767" spans="1:13" s="25" customFormat="1" ht="15">
      <c r="A767" s="281"/>
      <c r="B767" s="281"/>
      <c r="C767" s="281"/>
      <c r="D767" s="277"/>
      <c r="E767" s="277"/>
      <c r="F767" s="277"/>
      <c r="G767" s="279"/>
      <c r="H767" s="280" t="str">
        <f>IF(G767="","",(IF(LEFT(G767,1)=LEFT(#REF!,1),((100-(HLOOKUP(VALUE(LEFT(G767,1)),Pxl!$C$3:$G$6,2,0)))/2+HLOOKUP(VALUE(LEFT(G767,1)),Pxl!$C$3:$G$6,2,0)),(((HLOOKUP(VALUE(LEFT(G767,1)),Pxl!$C$3:$G$6,2,0))+((HLOOKUP(VALUE(LEFT(G767,1)+1),Pxl!$C$3:$G$6,2,0))))/2)))/100*(IF(LEFT(#REF!,1)=LEFT(#REF!,1),(HLOOKUP(VALUE(LEFT(#REF!,1)),Pxl!$C$3:$G$6,4,0))*1.25,((HLOOKUP(VALUE(LEFT(#REF!,1)),Pxl!$C$3:$G$6,4,0))+(HLOOKUP(VALUE(LEFT(#REF!,1)+1),Pxl!$C$3:$G$6,4,0)))/2)))</f>
        <v/>
      </c>
      <c r="I767" s="281"/>
      <c r="J767" s="281"/>
      <c r="M767" s="276"/>
    </row>
    <row r="768" spans="1:13" s="25" customFormat="1" ht="15">
      <c r="A768" s="281"/>
      <c r="B768" s="281"/>
      <c r="C768" s="281"/>
      <c r="D768" s="277"/>
      <c r="E768" s="277"/>
      <c r="F768" s="277"/>
      <c r="G768" s="279"/>
      <c r="H768" s="280" t="str">
        <f>IF(G768="","",(IF(LEFT(G768,1)=LEFT(#REF!,1),((100-(HLOOKUP(VALUE(LEFT(G768,1)),Pxl!$C$3:$G$6,2,0)))/2+HLOOKUP(VALUE(LEFT(G768,1)),Pxl!$C$3:$G$6,2,0)),(((HLOOKUP(VALUE(LEFT(G768,1)),Pxl!$C$3:$G$6,2,0))+((HLOOKUP(VALUE(LEFT(G768,1)+1),Pxl!$C$3:$G$6,2,0))))/2)))/100*(IF(LEFT(#REF!,1)=LEFT(#REF!,1),(HLOOKUP(VALUE(LEFT(#REF!,1)),Pxl!$C$3:$G$6,4,0))*1.25,((HLOOKUP(VALUE(LEFT(#REF!,1)),Pxl!$C$3:$G$6,4,0))+(HLOOKUP(VALUE(LEFT(#REF!,1)+1),Pxl!$C$3:$G$6,4,0)))/2)))</f>
        <v/>
      </c>
      <c r="I768" s="281"/>
      <c r="J768" s="281"/>
      <c r="M768" s="276"/>
    </row>
    <row r="769" spans="1:13" s="25" customFormat="1" ht="15">
      <c r="A769" s="281"/>
      <c r="B769" s="281"/>
      <c r="C769" s="281"/>
      <c r="D769" s="277"/>
      <c r="E769" s="277"/>
      <c r="F769" s="277"/>
      <c r="G769" s="279"/>
      <c r="H769" s="280" t="str">
        <f>IF(G769="","",(IF(LEFT(G769,1)=LEFT(#REF!,1),((100-(HLOOKUP(VALUE(LEFT(G769,1)),Pxl!$C$3:$G$6,2,0)))/2+HLOOKUP(VALUE(LEFT(G769,1)),Pxl!$C$3:$G$6,2,0)),(((HLOOKUP(VALUE(LEFT(G769,1)),Pxl!$C$3:$G$6,2,0))+((HLOOKUP(VALUE(LEFT(G769,1)+1),Pxl!$C$3:$G$6,2,0))))/2)))/100*(IF(LEFT(#REF!,1)=LEFT(#REF!,1),(HLOOKUP(VALUE(LEFT(#REF!,1)),Pxl!$C$3:$G$6,4,0))*1.25,((HLOOKUP(VALUE(LEFT(#REF!,1)),Pxl!$C$3:$G$6,4,0))+(HLOOKUP(VALUE(LEFT(#REF!,1)+1),Pxl!$C$3:$G$6,4,0)))/2)))</f>
        <v/>
      </c>
      <c r="I769" s="281"/>
      <c r="J769" s="281"/>
      <c r="M769" s="276"/>
    </row>
    <row r="770" spans="1:13" s="25" customFormat="1" ht="15">
      <c r="A770" s="281"/>
      <c r="B770" s="281"/>
      <c r="C770" s="281"/>
      <c r="D770" s="277"/>
      <c r="E770" s="277"/>
      <c r="F770" s="277"/>
      <c r="G770" s="279"/>
      <c r="H770" s="280" t="str">
        <f>IF(G770="","",(IF(LEFT(G770,1)=LEFT(#REF!,1),((100-(HLOOKUP(VALUE(LEFT(G770,1)),Pxl!$C$3:$G$6,2,0)))/2+HLOOKUP(VALUE(LEFT(G770,1)),Pxl!$C$3:$G$6,2,0)),(((HLOOKUP(VALUE(LEFT(G770,1)),Pxl!$C$3:$G$6,2,0))+((HLOOKUP(VALUE(LEFT(G770,1)+1),Pxl!$C$3:$G$6,2,0))))/2)))/100*(IF(LEFT(#REF!,1)=LEFT(#REF!,1),(HLOOKUP(VALUE(LEFT(#REF!,1)),Pxl!$C$3:$G$6,4,0))*1.25,((HLOOKUP(VALUE(LEFT(#REF!,1)),Pxl!$C$3:$G$6,4,0))+(HLOOKUP(VALUE(LEFT(#REF!,1)+1),Pxl!$C$3:$G$6,4,0)))/2)))</f>
        <v/>
      </c>
      <c r="I770" s="281"/>
      <c r="J770" s="281"/>
      <c r="M770" s="276"/>
    </row>
    <row r="771" spans="1:13" s="25" customFormat="1" ht="15">
      <c r="A771" s="281"/>
      <c r="B771" s="281"/>
      <c r="C771" s="281"/>
      <c r="D771" s="277"/>
      <c r="E771" s="277"/>
      <c r="F771" s="277"/>
      <c r="G771" s="279"/>
      <c r="H771" s="280" t="str">
        <f>IF(G771="","",(IF(LEFT(G771,1)=LEFT(#REF!,1),((100-(HLOOKUP(VALUE(LEFT(G771,1)),Pxl!$C$3:$G$6,2,0)))/2+HLOOKUP(VALUE(LEFT(G771,1)),Pxl!$C$3:$G$6,2,0)),(((HLOOKUP(VALUE(LEFT(G771,1)),Pxl!$C$3:$G$6,2,0))+((HLOOKUP(VALUE(LEFT(G771,1)+1),Pxl!$C$3:$G$6,2,0))))/2)))/100*(IF(LEFT(#REF!,1)=LEFT(#REF!,1),(HLOOKUP(VALUE(LEFT(#REF!,1)),Pxl!$C$3:$G$6,4,0))*1.25,((HLOOKUP(VALUE(LEFT(#REF!,1)),Pxl!$C$3:$G$6,4,0))+(HLOOKUP(VALUE(LEFT(#REF!,1)+1),Pxl!$C$3:$G$6,4,0)))/2)))</f>
        <v/>
      </c>
      <c r="I771" s="281"/>
      <c r="J771" s="281"/>
      <c r="M771" s="276"/>
    </row>
    <row r="772" spans="1:13" s="25" customFormat="1" ht="15">
      <c r="A772" s="281"/>
      <c r="B772" s="281"/>
      <c r="C772" s="281"/>
      <c r="D772" s="277"/>
      <c r="E772" s="277"/>
      <c r="F772" s="277"/>
      <c r="G772" s="279"/>
      <c r="H772" s="280" t="str">
        <f>IF(G772="","",(IF(LEFT(G772,1)=LEFT(#REF!,1),((100-(HLOOKUP(VALUE(LEFT(G772,1)),Pxl!$C$3:$G$6,2,0)))/2+HLOOKUP(VALUE(LEFT(G772,1)),Pxl!$C$3:$G$6,2,0)),(((HLOOKUP(VALUE(LEFT(G772,1)),Pxl!$C$3:$G$6,2,0))+((HLOOKUP(VALUE(LEFT(G772,1)+1),Pxl!$C$3:$G$6,2,0))))/2)))/100*(IF(LEFT(#REF!,1)=LEFT(#REF!,1),(HLOOKUP(VALUE(LEFT(#REF!,1)),Pxl!$C$3:$G$6,4,0))*1.25,((HLOOKUP(VALUE(LEFT(#REF!,1)),Pxl!$C$3:$G$6,4,0))+(HLOOKUP(VALUE(LEFT(#REF!,1)+1),Pxl!$C$3:$G$6,4,0)))/2)))</f>
        <v/>
      </c>
      <c r="I772" s="281"/>
      <c r="J772" s="281"/>
      <c r="M772" s="276"/>
    </row>
    <row r="773" spans="1:13" s="25" customFormat="1" ht="15">
      <c r="A773" s="281"/>
      <c r="B773" s="281"/>
      <c r="C773" s="281"/>
      <c r="D773" s="277"/>
      <c r="E773" s="277"/>
      <c r="F773" s="277"/>
      <c r="G773" s="279"/>
      <c r="H773" s="280" t="str">
        <f>IF(G773="","",(IF(LEFT(G773,1)=LEFT(#REF!,1),((100-(HLOOKUP(VALUE(LEFT(G773,1)),Pxl!$C$3:$G$6,2,0)))/2+HLOOKUP(VALUE(LEFT(G773,1)),Pxl!$C$3:$G$6,2,0)),(((HLOOKUP(VALUE(LEFT(G773,1)),Pxl!$C$3:$G$6,2,0))+((HLOOKUP(VALUE(LEFT(G773,1)+1),Pxl!$C$3:$G$6,2,0))))/2)))/100*(IF(LEFT(#REF!,1)=LEFT(#REF!,1),(HLOOKUP(VALUE(LEFT(#REF!,1)),Pxl!$C$3:$G$6,4,0))*1.25,((HLOOKUP(VALUE(LEFT(#REF!,1)),Pxl!$C$3:$G$6,4,0))+(HLOOKUP(VALUE(LEFT(#REF!,1)+1),Pxl!$C$3:$G$6,4,0)))/2)))</f>
        <v/>
      </c>
      <c r="I773" s="281"/>
      <c r="J773" s="281"/>
      <c r="M773" s="276"/>
    </row>
    <row r="774" spans="1:13" s="25" customFormat="1" ht="15">
      <c r="A774" s="281"/>
      <c r="B774" s="281"/>
      <c r="C774" s="281"/>
      <c r="D774" s="277"/>
      <c r="E774" s="277"/>
      <c r="F774" s="277"/>
      <c r="G774" s="279"/>
      <c r="H774" s="280" t="str">
        <f>IF(G774="","",(IF(LEFT(G774,1)=LEFT(#REF!,1),((100-(HLOOKUP(VALUE(LEFT(G774,1)),Pxl!$C$3:$G$6,2,0)))/2+HLOOKUP(VALUE(LEFT(G774,1)),Pxl!$C$3:$G$6,2,0)),(((HLOOKUP(VALUE(LEFT(G774,1)),Pxl!$C$3:$G$6,2,0))+((HLOOKUP(VALUE(LEFT(G774,1)+1),Pxl!$C$3:$G$6,2,0))))/2)))/100*(IF(LEFT(#REF!,1)=LEFT(#REF!,1),(HLOOKUP(VALUE(LEFT(#REF!,1)),Pxl!$C$3:$G$6,4,0))*1.25,((HLOOKUP(VALUE(LEFT(#REF!,1)),Pxl!$C$3:$G$6,4,0))+(HLOOKUP(VALUE(LEFT(#REF!,1)+1),Pxl!$C$3:$G$6,4,0)))/2)))</f>
        <v/>
      </c>
      <c r="I774" s="281"/>
      <c r="J774" s="281"/>
      <c r="M774" s="276"/>
    </row>
    <row r="775" spans="1:13" s="25" customFormat="1" ht="15">
      <c r="A775" s="281"/>
      <c r="B775" s="281"/>
      <c r="C775" s="281"/>
      <c r="D775" s="277"/>
      <c r="E775" s="277"/>
      <c r="F775" s="277"/>
      <c r="G775" s="279"/>
      <c r="H775" s="280" t="str">
        <f>IF(G775="","",(IF(LEFT(G775,1)=LEFT(#REF!,1),((100-(HLOOKUP(VALUE(LEFT(G775,1)),Pxl!$C$3:$G$6,2,0)))/2+HLOOKUP(VALUE(LEFT(G775,1)),Pxl!$C$3:$G$6,2,0)),(((HLOOKUP(VALUE(LEFT(G775,1)),Pxl!$C$3:$G$6,2,0))+((HLOOKUP(VALUE(LEFT(G775,1)+1),Pxl!$C$3:$G$6,2,0))))/2)))/100*(IF(LEFT(#REF!,1)=LEFT(#REF!,1),(HLOOKUP(VALUE(LEFT(#REF!,1)),Pxl!$C$3:$G$6,4,0))*1.25,((HLOOKUP(VALUE(LEFT(#REF!,1)),Pxl!$C$3:$G$6,4,0))+(HLOOKUP(VALUE(LEFT(#REF!,1)+1),Pxl!$C$3:$G$6,4,0)))/2)))</f>
        <v/>
      </c>
      <c r="I775" s="281"/>
      <c r="J775" s="281"/>
      <c r="M775" s="276"/>
    </row>
    <row r="776" spans="1:13" s="25" customFormat="1" ht="15">
      <c r="A776" s="281"/>
      <c r="B776" s="281"/>
      <c r="C776" s="281"/>
      <c r="D776" s="277"/>
      <c r="E776" s="277"/>
      <c r="F776" s="277"/>
      <c r="G776" s="279"/>
      <c r="H776" s="280" t="str">
        <f>IF(G776="","",(IF(LEFT(G776,1)=LEFT(#REF!,1),((100-(HLOOKUP(VALUE(LEFT(G776,1)),Pxl!$C$3:$G$6,2,0)))/2+HLOOKUP(VALUE(LEFT(G776,1)),Pxl!$C$3:$G$6,2,0)),(((HLOOKUP(VALUE(LEFT(G776,1)),Pxl!$C$3:$G$6,2,0))+((HLOOKUP(VALUE(LEFT(G776,1)+1),Pxl!$C$3:$G$6,2,0))))/2)))/100*(IF(LEFT(#REF!,1)=LEFT(#REF!,1),(HLOOKUP(VALUE(LEFT(#REF!,1)),Pxl!$C$3:$G$6,4,0))*1.25,((HLOOKUP(VALUE(LEFT(#REF!,1)),Pxl!$C$3:$G$6,4,0))+(HLOOKUP(VALUE(LEFT(#REF!,1)+1),Pxl!$C$3:$G$6,4,0)))/2)))</f>
        <v/>
      </c>
      <c r="I776" s="281"/>
      <c r="J776" s="281"/>
      <c r="M776" s="276"/>
    </row>
    <row r="777" spans="1:13" s="25" customFormat="1" ht="15">
      <c r="A777" s="281"/>
      <c r="B777" s="281"/>
      <c r="C777" s="281"/>
      <c r="D777" s="277"/>
      <c r="E777" s="277"/>
      <c r="F777" s="277"/>
      <c r="G777" s="279"/>
      <c r="H777" s="280" t="str">
        <f>IF(G777="","",(IF(LEFT(G777,1)=LEFT(#REF!,1),((100-(HLOOKUP(VALUE(LEFT(G777,1)),Pxl!$C$3:$G$6,2,0)))/2+HLOOKUP(VALUE(LEFT(G777,1)),Pxl!$C$3:$G$6,2,0)),(((HLOOKUP(VALUE(LEFT(G777,1)),Pxl!$C$3:$G$6,2,0))+((HLOOKUP(VALUE(LEFT(G777,1)+1),Pxl!$C$3:$G$6,2,0))))/2)))/100*(IF(LEFT(#REF!,1)=LEFT(#REF!,1),(HLOOKUP(VALUE(LEFT(#REF!,1)),Pxl!$C$3:$G$6,4,0))*1.25,((HLOOKUP(VALUE(LEFT(#REF!,1)),Pxl!$C$3:$G$6,4,0))+(HLOOKUP(VALUE(LEFT(#REF!,1)+1),Pxl!$C$3:$G$6,4,0)))/2)))</f>
        <v/>
      </c>
      <c r="I777" s="281"/>
      <c r="J777" s="281"/>
      <c r="M777" s="276"/>
    </row>
    <row r="778" spans="1:13" s="25" customFormat="1" ht="15">
      <c r="A778" s="281"/>
      <c r="B778" s="281"/>
      <c r="C778" s="281"/>
      <c r="D778" s="277"/>
      <c r="E778" s="277"/>
      <c r="F778" s="277"/>
      <c r="G778" s="279"/>
      <c r="H778" s="280" t="str">
        <f>IF(G778="","",(IF(LEFT(G778,1)=LEFT(#REF!,1),((100-(HLOOKUP(VALUE(LEFT(G778,1)),Pxl!$C$3:$G$6,2,0)))/2+HLOOKUP(VALUE(LEFT(G778,1)),Pxl!$C$3:$G$6,2,0)),(((HLOOKUP(VALUE(LEFT(G778,1)),Pxl!$C$3:$G$6,2,0))+((HLOOKUP(VALUE(LEFT(G778,1)+1),Pxl!$C$3:$G$6,2,0))))/2)))/100*(IF(LEFT(#REF!,1)=LEFT(#REF!,1),(HLOOKUP(VALUE(LEFT(#REF!,1)),Pxl!$C$3:$G$6,4,0))*1.25,((HLOOKUP(VALUE(LEFT(#REF!,1)),Pxl!$C$3:$G$6,4,0))+(HLOOKUP(VALUE(LEFT(#REF!,1)+1),Pxl!$C$3:$G$6,4,0)))/2)))</f>
        <v/>
      </c>
      <c r="I778" s="281"/>
      <c r="J778" s="281"/>
      <c r="M778" s="276"/>
    </row>
    <row r="779" spans="1:13" s="25" customFormat="1" ht="15">
      <c r="A779" s="281"/>
      <c r="B779" s="281"/>
      <c r="C779" s="281"/>
      <c r="D779" s="277"/>
      <c r="E779" s="277"/>
      <c r="F779" s="277"/>
      <c r="G779" s="279"/>
      <c r="H779" s="280" t="str">
        <f>IF(G779="","",(IF(LEFT(G779,1)=LEFT(#REF!,1),((100-(HLOOKUP(VALUE(LEFT(G779,1)),Pxl!$C$3:$G$6,2,0)))/2+HLOOKUP(VALUE(LEFT(G779,1)),Pxl!$C$3:$G$6,2,0)),(((HLOOKUP(VALUE(LEFT(G779,1)),Pxl!$C$3:$G$6,2,0))+((HLOOKUP(VALUE(LEFT(G779,1)+1),Pxl!$C$3:$G$6,2,0))))/2)))/100*(IF(LEFT(#REF!,1)=LEFT(#REF!,1),(HLOOKUP(VALUE(LEFT(#REF!,1)),Pxl!$C$3:$G$6,4,0))*1.25,((HLOOKUP(VALUE(LEFT(#REF!,1)),Pxl!$C$3:$G$6,4,0))+(HLOOKUP(VALUE(LEFT(#REF!,1)+1),Pxl!$C$3:$G$6,4,0)))/2)))</f>
        <v/>
      </c>
      <c r="I779" s="281"/>
      <c r="J779" s="281"/>
      <c r="M779" s="276"/>
    </row>
    <row r="780" spans="1:13" s="25" customFormat="1" ht="15">
      <c r="A780" s="281"/>
      <c r="B780" s="281"/>
      <c r="C780" s="281"/>
      <c r="D780" s="277"/>
      <c r="E780" s="277"/>
      <c r="F780" s="277"/>
      <c r="G780" s="279"/>
      <c r="H780" s="280" t="str">
        <f>IF(G780="","",(IF(LEFT(G780,1)=LEFT(#REF!,1),((100-(HLOOKUP(VALUE(LEFT(G780,1)),Pxl!$C$3:$G$6,2,0)))/2+HLOOKUP(VALUE(LEFT(G780,1)),Pxl!$C$3:$G$6,2,0)),(((HLOOKUP(VALUE(LEFT(G780,1)),Pxl!$C$3:$G$6,2,0))+((HLOOKUP(VALUE(LEFT(G780,1)+1),Pxl!$C$3:$G$6,2,0))))/2)))/100*(IF(LEFT(#REF!,1)=LEFT(#REF!,1),(HLOOKUP(VALUE(LEFT(#REF!,1)),Pxl!$C$3:$G$6,4,0))*1.25,((HLOOKUP(VALUE(LEFT(#REF!,1)),Pxl!$C$3:$G$6,4,0))+(HLOOKUP(VALUE(LEFT(#REF!,1)+1),Pxl!$C$3:$G$6,4,0)))/2)))</f>
        <v/>
      </c>
      <c r="I780" s="281"/>
      <c r="J780" s="281"/>
      <c r="M780" s="276"/>
    </row>
    <row r="781" spans="1:13" s="25" customFormat="1" ht="15">
      <c r="A781" s="281"/>
      <c r="B781" s="281"/>
      <c r="C781" s="281"/>
      <c r="D781" s="277"/>
      <c r="E781" s="277"/>
      <c r="F781" s="277"/>
      <c r="G781" s="279"/>
      <c r="H781" s="280" t="str">
        <f>IF(G781="","",(IF(LEFT(G781,1)=LEFT(#REF!,1),((100-(HLOOKUP(VALUE(LEFT(G781,1)),Pxl!$C$3:$G$6,2,0)))/2+HLOOKUP(VALUE(LEFT(G781,1)),Pxl!$C$3:$G$6,2,0)),(((HLOOKUP(VALUE(LEFT(G781,1)),Pxl!$C$3:$G$6,2,0))+((HLOOKUP(VALUE(LEFT(G781,1)+1),Pxl!$C$3:$G$6,2,0))))/2)))/100*(IF(LEFT(#REF!,1)=LEFT(#REF!,1),(HLOOKUP(VALUE(LEFT(#REF!,1)),Pxl!$C$3:$G$6,4,0))*1.25,((HLOOKUP(VALUE(LEFT(#REF!,1)),Pxl!$C$3:$G$6,4,0))+(HLOOKUP(VALUE(LEFT(#REF!,1)+1),Pxl!$C$3:$G$6,4,0)))/2)))</f>
        <v/>
      </c>
      <c r="I781" s="281"/>
      <c r="J781" s="281"/>
      <c r="M781" s="276"/>
    </row>
    <row r="782" spans="1:13" s="25" customFormat="1" ht="15">
      <c r="A782" s="281"/>
      <c r="B782" s="281"/>
      <c r="C782" s="281"/>
      <c r="D782" s="277"/>
      <c r="E782" s="277"/>
      <c r="F782" s="277"/>
      <c r="G782" s="279"/>
      <c r="H782" s="280" t="str">
        <f>IF(G782="","",(IF(LEFT(G782,1)=LEFT(#REF!,1),((100-(HLOOKUP(VALUE(LEFT(G782,1)),Pxl!$C$3:$G$6,2,0)))/2+HLOOKUP(VALUE(LEFT(G782,1)),Pxl!$C$3:$G$6,2,0)),(((HLOOKUP(VALUE(LEFT(G782,1)),Pxl!$C$3:$G$6,2,0))+((HLOOKUP(VALUE(LEFT(G782,1)+1),Pxl!$C$3:$G$6,2,0))))/2)))/100*(IF(LEFT(#REF!,1)=LEFT(#REF!,1),(HLOOKUP(VALUE(LEFT(#REF!,1)),Pxl!$C$3:$G$6,4,0))*1.25,((HLOOKUP(VALUE(LEFT(#REF!,1)),Pxl!$C$3:$G$6,4,0))+(HLOOKUP(VALUE(LEFT(#REF!,1)+1),Pxl!$C$3:$G$6,4,0)))/2)))</f>
        <v/>
      </c>
      <c r="I782" s="281"/>
      <c r="J782" s="281"/>
      <c r="M782" s="276"/>
    </row>
    <row r="783" spans="1:13" s="25" customFormat="1" ht="15">
      <c r="A783" s="281"/>
      <c r="B783" s="281"/>
      <c r="C783" s="281"/>
      <c r="D783" s="277"/>
      <c r="E783" s="277"/>
      <c r="F783" s="277"/>
      <c r="G783" s="279"/>
      <c r="H783" s="280" t="str">
        <f>IF(G783="","",(IF(LEFT(G783,1)=LEFT(#REF!,1),((100-(HLOOKUP(VALUE(LEFT(G783,1)),Pxl!$C$3:$G$6,2,0)))/2+HLOOKUP(VALUE(LEFT(G783,1)),Pxl!$C$3:$G$6,2,0)),(((HLOOKUP(VALUE(LEFT(G783,1)),Pxl!$C$3:$G$6,2,0))+((HLOOKUP(VALUE(LEFT(G783,1)+1),Pxl!$C$3:$G$6,2,0))))/2)))/100*(IF(LEFT(#REF!,1)=LEFT(#REF!,1),(HLOOKUP(VALUE(LEFT(#REF!,1)),Pxl!$C$3:$G$6,4,0))*1.25,((HLOOKUP(VALUE(LEFT(#REF!,1)),Pxl!$C$3:$G$6,4,0))+(HLOOKUP(VALUE(LEFT(#REF!,1)+1),Pxl!$C$3:$G$6,4,0)))/2)))</f>
        <v/>
      </c>
      <c r="I783" s="281"/>
      <c r="J783" s="281"/>
      <c r="M783" s="276"/>
    </row>
    <row r="784" spans="1:13" s="25" customFormat="1" ht="15">
      <c r="A784" s="281"/>
      <c r="B784" s="281"/>
      <c r="C784" s="281"/>
      <c r="D784" s="277"/>
      <c r="E784" s="277"/>
      <c r="F784" s="277"/>
      <c r="G784" s="279"/>
      <c r="H784" s="280" t="str">
        <f>IF(G784="","",(IF(LEFT(G784,1)=LEFT(#REF!,1),((100-(HLOOKUP(VALUE(LEFT(G784,1)),Pxl!$C$3:$G$6,2,0)))/2+HLOOKUP(VALUE(LEFT(G784,1)),Pxl!$C$3:$G$6,2,0)),(((HLOOKUP(VALUE(LEFT(G784,1)),Pxl!$C$3:$G$6,2,0))+((HLOOKUP(VALUE(LEFT(G784,1)+1),Pxl!$C$3:$G$6,2,0))))/2)))/100*(IF(LEFT(#REF!,1)=LEFT(#REF!,1),(HLOOKUP(VALUE(LEFT(#REF!,1)),Pxl!$C$3:$G$6,4,0))*1.25,((HLOOKUP(VALUE(LEFT(#REF!,1)),Pxl!$C$3:$G$6,4,0))+(HLOOKUP(VALUE(LEFT(#REF!,1)+1),Pxl!$C$3:$G$6,4,0)))/2)))</f>
        <v/>
      </c>
      <c r="I784" s="281"/>
      <c r="J784" s="281"/>
      <c r="M784" s="276"/>
    </row>
    <row r="785" spans="1:13" s="25" customFormat="1" ht="15">
      <c r="A785" s="281"/>
      <c r="B785" s="281"/>
      <c r="C785" s="281"/>
      <c r="D785" s="277"/>
      <c r="E785" s="277"/>
      <c r="F785" s="277"/>
      <c r="G785" s="279"/>
      <c r="H785" s="280" t="str">
        <f>IF(G785="","",(IF(LEFT(G785,1)=LEFT(#REF!,1),((100-(HLOOKUP(VALUE(LEFT(G785,1)),Pxl!$C$3:$G$6,2,0)))/2+HLOOKUP(VALUE(LEFT(G785,1)),Pxl!$C$3:$G$6,2,0)),(((HLOOKUP(VALUE(LEFT(G785,1)),Pxl!$C$3:$G$6,2,0))+((HLOOKUP(VALUE(LEFT(G785,1)+1),Pxl!$C$3:$G$6,2,0))))/2)))/100*(IF(LEFT(#REF!,1)=LEFT(#REF!,1),(HLOOKUP(VALUE(LEFT(#REF!,1)),Pxl!$C$3:$G$6,4,0))*1.25,((HLOOKUP(VALUE(LEFT(#REF!,1)),Pxl!$C$3:$G$6,4,0))+(HLOOKUP(VALUE(LEFT(#REF!,1)+1),Pxl!$C$3:$G$6,4,0)))/2)))</f>
        <v/>
      </c>
      <c r="I785" s="281"/>
      <c r="J785" s="281"/>
      <c r="M785" s="276"/>
    </row>
    <row r="786" spans="1:13" s="25" customFormat="1" ht="15">
      <c r="A786" s="281"/>
      <c r="B786" s="281"/>
      <c r="C786" s="281"/>
      <c r="D786" s="277"/>
      <c r="E786" s="277"/>
      <c r="F786" s="277"/>
      <c r="G786" s="279"/>
      <c r="H786" s="280" t="str">
        <f>IF(G786="","",(IF(LEFT(G786,1)=LEFT(#REF!,1),((100-(HLOOKUP(VALUE(LEFT(G786,1)),Pxl!$C$3:$G$6,2,0)))/2+HLOOKUP(VALUE(LEFT(G786,1)),Pxl!$C$3:$G$6,2,0)),(((HLOOKUP(VALUE(LEFT(G786,1)),Pxl!$C$3:$G$6,2,0))+((HLOOKUP(VALUE(LEFT(G786,1)+1),Pxl!$C$3:$G$6,2,0))))/2)))/100*(IF(LEFT(#REF!,1)=LEFT(#REF!,1),(HLOOKUP(VALUE(LEFT(#REF!,1)),Pxl!$C$3:$G$6,4,0))*1.25,((HLOOKUP(VALUE(LEFT(#REF!,1)),Pxl!$C$3:$G$6,4,0))+(HLOOKUP(VALUE(LEFT(#REF!,1)+1),Pxl!$C$3:$G$6,4,0)))/2)))</f>
        <v/>
      </c>
      <c r="I786" s="281"/>
      <c r="J786" s="281"/>
      <c r="M786" s="276"/>
    </row>
    <row r="787" spans="1:13" s="25" customFormat="1" ht="15">
      <c r="A787" s="281"/>
      <c r="B787" s="281"/>
      <c r="C787" s="281"/>
      <c r="D787" s="277"/>
      <c r="E787" s="277"/>
      <c r="F787" s="277"/>
      <c r="G787" s="279"/>
      <c r="H787" s="280" t="str">
        <f>IF(G787="","",(IF(LEFT(G787,1)=LEFT(#REF!,1),((100-(HLOOKUP(VALUE(LEFT(G787,1)),Pxl!$C$3:$G$6,2,0)))/2+HLOOKUP(VALUE(LEFT(G787,1)),Pxl!$C$3:$G$6,2,0)),(((HLOOKUP(VALUE(LEFT(G787,1)),Pxl!$C$3:$G$6,2,0))+((HLOOKUP(VALUE(LEFT(G787,1)+1),Pxl!$C$3:$G$6,2,0))))/2)))/100*(IF(LEFT(#REF!,1)=LEFT(#REF!,1),(HLOOKUP(VALUE(LEFT(#REF!,1)),Pxl!$C$3:$G$6,4,0))*1.25,((HLOOKUP(VALUE(LEFT(#REF!,1)),Pxl!$C$3:$G$6,4,0))+(HLOOKUP(VALUE(LEFT(#REF!,1)+1),Pxl!$C$3:$G$6,4,0)))/2)))</f>
        <v/>
      </c>
      <c r="I787" s="281"/>
      <c r="J787" s="281"/>
      <c r="M787" s="276"/>
    </row>
    <row r="788" spans="1:13" s="25" customFormat="1" ht="15">
      <c r="A788" s="281"/>
      <c r="B788" s="281"/>
      <c r="C788" s="281"/>
      <c r="D788" s="277"/>
      <c r="E788" s="277"/>
      <c r="F788" s="277"/>
      <c r="G788" s="279"/>
      <c r="H788" s="280" t="str">
        <f>IF(G788="","",(IF(LEFT(G788,1)=LEFT(#REF!,1),((100-(HLOOKUP(VALUE(LEFT(G788,1)),Pxl!$C$3:$G$6,2,0)))/2+HLOOKUP(VALUE(LEFT(G788,1)),Pxl!$C$3:$G$6,2,0)),(((HLOOKUP(VALUE(LEFT(G788,1)),Pxl!$C$3:$G$6,2,0))+((HLOOKUP(VALUE(LEFT(G788,1)+1),Pxl!$C$3:$G$6,2,0))))/2)))/100*(IF(LEFT(#REF!,1)=LEFT(#REF!,1),(HLOOKUP(VALUE(LEFT(#REF!,1)),Pxl!$C$3:$G$6,4,0))*1.25,((HLOOKUP(VALUE(LEFT(#REF!,1)),Pxl!$C$3:$G$6,4,0))+(HLOOKUP(VALUE(LEFT(#REF!,1)+1),Pxl!$C$3:$G$6,4,0)))/2)))</f>
        <v/>
      </c>
      <c r="I788" s="281"/>
      <c r="J788" s="281"/>
      <c r="M788" s="276"/>
    </row>
    <row r="789" spans="1:13" s="25" customFormat="1" ht="15">
      <c r="A789" s="281"/>
      <c r="B789" s="281"/>
      <c r="C789" s="281"/>
      <c r="D789" s="277"/>
      <c r="E789" s="277"/>
      <c r="F789" s="277"/>
      <c r="G789" s="279"/>
      <c r="H789" s="280" t="str">
        <f>IF(G789="","",(IF(LEFT(G789,1)=LEFT(#REF!,1),((100-(HLOOKUP(VALUE(LEFT(G789,1)),Pxl!$C$3:$G$6,2,0)))/2+HLOOKUP(VALUE(LEFT(G789,1)),Pxl!$C$3:$G$6,2,0)),(((HLOOKUP(VALUE(LEFT(G789,1)),Pxl!$C$3:$G$6,2,0))+((HLOOKUP(VALUE(LEFT(G789,1)+1),Pxl!$C$3:$G$6,2,0))))/2)))/100*(IF(LEFT(#REF!,1)=LEFT(#REF!,1),(HLOOKUP(VALUE(LEFT(#REF!,1)),Pxl!$C$3:$G$6,4,0))*1.25,((HLOOKUP(VALUE(LEFT(#REF!,1)),Pxl!$C$3:$G$6,4,0))+(HLOOKUP(VALUE(LEFT(#REF!,1)+1),Pxl!$C$3:$G$6,4,0)))/2)))</f>
        <v/>
      </c>
      <c r="I789" s="281"/>
      <c r="J789" s="281"/>
      <c r="M789" s="276"/>
    </row>
    <row r="790" spans="1:13" s="25" customFormat="1" ht="15">
      <c r="A790" s="281"/>
      <c r="B790" s="281"/>
      <c r="C790" s="281"/>
      <c r="D790" s="277"/>
      <c r="E790" s="277"/>
      <c r="F790" s="277"/>
      <c r="G790" s="279"/>
      <c r="H790" s="280" t="str">
        <f>IF(G790="","",(IF(LEFT(G790,1)=LEFT(#REF!,1),((100-(HLOOKUP(VALUE(LEFT(G790,1)),Pxl!$C$3:$G$6,2,0)))/2+HLOOKUP(VALUE(LEFT(G790,1)),Pxl!$C$3:$G$6,2,0)),(((HLOOKUP(VALUE(LEFT(G790,1)),Pxl!$C$3:$G$6,2,0))+((HLOOKUP(VALUE(LEFT(G790,1)+1),Pxl!$C$3:$G$6,2,0))))/2)))/100*(IF(LEFT(#REF!,1)=LEFT(#REF!,1),(HLOOKUP(VALUE(LEFT(#REF!,1)),Pxl!$C$3:$G$6,4,0))*1.25,((HLOOKUP(VALUE(LEFT(#REF!,1)),Pxl!$C$3:$G$6,4,0))+(HLOOKUP(VALUE(LEFT(#REF!,1)+1),Pxl!$C$3:$G$6,4,0)))/2)))</f>
        <v/>
      </c>
      <c r="I790" s="281"/>
      <c r="J790" s="281"/>
      <c r="M790" s="276"/>
    </row>
    <row r="791" spans="1:13" s="25" customFormat="1" ht="15">
      <c r="A791" s="281"/>
      <c r="B791" s="281"/>
      <c r="C791" s="281"/>
      <c r="D791" s="277"/>
      <c r="E791" s="277"/>
      <c r="F791" s="277"/>
      <c r="G791" s="279"/>
      <c r="H791" s="280" t="str">
        <f>IF(G791="","",(IF(LEFT(G791,1)=LEFT(#REF!,1),((100-(HLOOKUP(VALUE(LEFT(G791,1)),Pxl!$C$3:$G$6,2,0)))/2+HLOOKUP(VALUE(LEFT(G791,1)),Pxl!$C$3:$G$6,2,0)),(((HLOOKUP(VALUE(LEFT(G791,1)),Pxl!$C$3:$G$6,2,0))+((HLOOKUP(VALUE(LEFT(G791,1)+1),Pxl!$C$3:$G$6,2,0))))/2)))/100*(IF(LEFT(#REF!,1)=LEFT(#REF!,1),(HLOOKUP(VALUE(LEFT(#REF!,1)),Pxl!$C$3:$G$6,4,0))*1.25,((HLOOKUP(VALUE(LEFT(#REF!,1)),Pxl!$C$3:$G$6,4,0))+(HLOOKUP(VALUE(LEFT(#REF!,1)+1),Pxl!$C$3:$G$6,4,0)))/2)))</f>
        <v/>
      </c>
      <c r="I791" s="281"/>
      <c r="J791" s="281"/>
      <c r="M791" s="276"/>
    </row>
    <row r="792" spans="1:13" s="25" customFormat="1" ht="15">
      <c r="A792" s="281"/>
      <c r="B792" s="281"/>
      <c r="C792" s="281"/>
      <c r="D792" s="277"/>
      <c r="E792" s="277"/>
      <c r="F792" s="277"/>
      <c r="G792" s="279"/>
      <c r="H792" s="280" t="str">
        <f>IF(G792="","",(IF(LEFT(G792,1)=LEFT(#REF!,1),((100-(HLOOKUP(VALUE(LEFT(G792,1)),Pxl!$C$3:$G$6,2,0)))/2+HLOOKUP(VALUE(LEFT(G792,1)),Pxl!$C$3:$G$6,2,0)),(((HLOOKUP(VALUE(LEFT(G792,1)),Pxl!$C$3:$G$6,2,0))+((HLOOKUP(VALUE(LEFT(G792,1)+1),Pxl!$C$3:$G$6,2,0))))/2)))/100*(IF(LEFT(#REF!,1)=LEFT(#REF!,1),(HLOOKUP(VALUE(LEFT(#REF!,1)),Pxl!$C$3:$G$6,4,0))*1.25,((HLOOKUP(VALUE(LEFT(#REF!,1)),Pxl!$C$3:$G$6,4,0))+(HLOOKUP(VALUE(LEFT(#REF!,1)+1),Pxl!$C$3:$G$6,4,0)))/2)))</f>
        <v/>
      </c>
      <c r="I792" s="281"/>
      <c r="J792" s="281"/>
      <c r="M792" s="276"/>
    </row>
    <row r="793" spans="1:13" s="25" customFormat="1" ht="15">
      <c r="A793" s="281"/>
      <c r="B793" s="281"/>
      <c r="C793" s="281"/>
      <c r="D793" s="277"/>
      <c r="E793" s="277"/>
      <c r="F793" s="277"/>
      <c r="G793" s="279"/>
      <c r="H793" s="280" t="str">
        <f>IF(G793="","",(IF(LEFT(G793,1)=LEFT(#REF!,1),((100-(HLOOKUP(VALUE(LEFT(G793,1)),Pxl!$C$3:$G$6,2,0)))/2+HLOOKUP(VALUE(LEFT(G793,1)),Pxl!$C$3:$G$6,2,0)),(((HLOOKUP(VALUE(LEFT(G793,1)),Pxl!$C$3:$G$6,2,0))+((HLOOKUP(VALUE(LEFT(G793,1)+1),Pxl!$C$3:$G$6,2,0))))/2)))/100*(IF(LEFT(#REF!,1)=LEFT(#REF!,1),(HLOOKUP(VALUE(LEFT(#REF!,1)),Pxl!$C$3:$G$6,4,0))*1.25,((HLOOKUP(VALUE(LEFT(#REF!,1)),Pxl!$C$3:$G$6,4,0))+(HLOOKUP(VALUE(LEFT(#REF!,1)+1),Pxl!$C$3:$G$6,4,0)))/2)))</f>
        <v/>
      </c>
      <c r="I793" s="281"/>
      <c r="J793" s="281"/>
      <c r="M793" s="276"/>
    </row>
    <row r="794" spans="1:13" s="25" customFormat="1" ht="15">
      <c r="A794" s="281"/>
      <c r="B794" s="281"/>
      <c r="C794" s="281"/>
      <c r="D794" s="277"/>
      <c r="E794" s="277"/>
      <c r="F794" s="277"/>
      <c r="G794" s="279"/>
      <c r="H794" s="280" t="str">
        <f>IF(G794="","",(IF(LEFT(G794,1)=LEFT(#REF!,1),((100-(HLOOKUP(VALUE(LEFT(G794,1)),Pxl!$C$3:$G$6,2,0)))/2+HLOOKUP(VALUE(LEFT(G794,1)),Pxl!$C$3:$G$6,2,0)),(((HLOOKUP(VALUE(LEFT(G794,1)),Pxl!$C$3:$G$6,2,0))+((HLOOKUP(VALUE(LEFT(G794,1)+1),Pxl!$C$3:$G$6,2,0))))/2)))/100*(IF(LEFT(#REF!,1)=LEFT(#REF!,1),(HLOOKUP(VALUE(LEFT(#REF!,1)),Pxl!$C$3:$G$6,4,0))*1.25,((HLOOKUP(VALUE(LEFT(#REF!,1)),Pxl!$C$3:$G$6,4,0))+(HLOOKUP(VALUE(LEFT(#REF!,1)+1),Pxl!$C$3:$G$6,4,0)))/2)))</f>
        <v/>
      </c>
      <c r="I794" s="281"/>
      <c r="J794" s="281"/>
      <c r="M794" s="276"/>
    </row>
    <row r="795" spans="1:13" s="25" customFormat="1" ht="15">
      <c r="A795" s="281"/>
      <c r="B795" s="281"/>
      <c r="C795" s="281"/>
      <c r="D795" s="277"/>
      <c r="E795" s="277"/>
      <c r="F795" s="277"/>
      <c r="G795" s="279"/>
      <c r="H795" s="280" t="str">
        <f>IF(G795="","",(IF(LEFT(G795,1)=LEFT(#REF!,1),((100-(HLOOKUP(VALUE(LEFT(G795,1)),Pxl!$C$3:$G$6,2,0)))/2+HLOOKUP(VALUE(LEFT(G795,1)),Pxl!$C$3:$G$6,2,0)),(((HLOOKUP(VALUE(LEFT(G795,1)),Pxl!$C$3:$G$6,2,0))+((HLOOKUP(VALUE(LEFT(G795,1)+1),Pxl!$C$3:$G$6,2,0))))/2)))/100*(IF(LEFT(#REF!,1)=LEFT(#REF!,1),(HLOOKUP(VALUE(LEFT(#REF!,1)),Pxl!$C$3:$G$6,4,0))*1.25,((HLOOKUP(VALUE(LEFT(#REF!,1)),Pxl!$C$3:$G$6,4,0))+(HLOOKUP(VALUE(LEFT(#REF!,1)+1),Pxl!$C$3:$G$6,4,0)))/2)))</f>
        <v/>
      </c>
      <c r="I795" s="281"/>
      <c r="J795" s="281"/>
      <c r="M795" s="276"/>
    </row>
    <row r="796" spans="1:13" s="25" customFormat="1" ht="15">
      <c r="A796" s="281"/>
      <c r="B796" s="281"/>
      <c r="C796" s="281"/>
      <c r="D796" s="277"/>
      <c r="E796" s="277"/>
      <c r="F796" s="277"/>
      <c r="G796" s="279"/>
      <c r="H796" s="280" t="str">
        <f>IF(G796="","",(IF(LEFT(G796,1)=LEFT(#REF!,1),((100-(HLOOKUP(VALUE(LEFT(G796,1)),Pxl!$C$3:$G$6,2,0)))/2+HLOOKUP(VALUE(LEFT(G796,1)),Pxl!$C$3:$G$6,2,0)),(((HLOOKUP(VALUE(LEFT(G796,1)),Pxl!$C$3:$G$6,2,0))+((HLOOKUP(VALUE(LEFT(G796,1)+1),Pxl!$C$3:$G$6,2,0))))/2)))/100*(IF(LEFT(#REF!,1)=LEFT(#REF!,1),(HLOOKUP(VALUE(LEFT(#REF!,1)),Pxl!$C$3:$G$6,4,0))*1.25,((HLOOKUP(VALUE(LEFT(#REF!,1)),Pxl!$C$3:$G$6,4,0))+(HLOOKUP(VALUE(LEFT(#REF!,1)+1),Pxl!$C$3:$G$6,4,0)))/2)))</f>
        <v/>
      </c>
      <c r="I796" s="281"/>
      <c r="J796" s="281"/>
      <c r="M796" s="276"/>
    </row>
    <row r="797" spans="1:13" s="25" customFormat="1" ht="15">
      <c r="A797" s="281"/>
      <c r="B797" s="281"/>
      <c r="C797" s="281"/>
      <c r="D797" s="277"/>
      <c r="E797" s="277"/>
      <c r="F797" s="277"/>
      <c r="G797" s="279"/>
      <c r="H797" s="280" t="str">
        <f>IF(G797="","",(IF(LEFT(G797,1)=LEFT(#REF!,1),((100-(HLOOKUP(VALUE(LEFT(G797,1)),Pxl!$C$3:$G$6,2,0)))/2+HLOOKUP(VALUE(LEFT(G797,1)),Pxl!$C$3:$G$6,2,0)),(((HLOOKUP(VALUE(LEFT(G797,1)),Pxl!$C$3:$G$6,2,0))+((HLOOKUP(VALUE(LEFT(G797,1)+1),Pxl!$C$3:$G$6,2,0))))/2)))/100*(IF(LEFT(#REF!,1)=LEFT(#REF!,1),(HLOOKUP(VALUE(LEFT(#REF!,1)),Pxl!$C$3:$G$6,4,0))*1.25,((HLOOKUP(VALUE(LEFT(#REF!,1)),Pxl!$C$3:$G$6,4,0))+(HLOOKUP(VALUE(LEFT(#REF!,1)+1),Pxl!$C$3:$G$6,4,0)))/2)))</f>
        <v/>
      </c>
      <c r="I797" s="281"/>
      <c r="J797" s="281"/>
      <c r="M797" s="276"/>
    </row>
    <row r="798" spans="1:13" s="25" customFormat="1" ht="15">
      <c r="A798" s="281"/>
      <c r="B798" s="281"/>
      <c r="C798" s="281"/>
      <c r="D798" s="277"/>
      <c r="E798" s="277"/>
      <c r="F798" s="277"/>
      <c r="G798" s="279"/>
      <c r="H798" s="280" t="str">
        <f>IF(G798="","",(IF(LEFT(G798,1)=LEFT(#REF!,1),((100-(HLOOKUP(VALUE(LEFT(G798,1)),Pxl!$C$3:$G$6,2,0)))/2+HLOOKUP(VALUE(LEFT(G798,1)),Pxl!$C$3:$G$6,2,0)),(((HLOOKUP(VALUE(LEFT(G798,1)),Pxl!$C$3:$G$6,2,0))+((HLOOKUP(VALUE(LEFT(G798,1)+1),Pxl!$C$3:$G$6,2,0))))/2)))/100*(IF(LEFT(#REF!,1)=LEFT(#REF!,1),(HLOOKUP(VALUE(LEFT(#REF!,1)),Pxl!$C$3:$G$6,4,0))*1.25,((HLOOKUP(VALUE(LEFT(#REF!,1)),Pxl!$C$3:$G$6,4,0))+(HLOOKUP(VALUE(LEFT(#REF!,1)+1),Pxl!$C$3:$G$6,4,0)))/2)))</f>
        <v/>
      </c>
      <c r="I798" s="281"/>
      <c r="J798" s="281"/>
      <c r="M798" s="276"/>
    </row>
    <row r="799" spans="1:13" s="25" customFormat="1" ht="15">
      <c r="A799" s="281"/>
      <c r="B799" s="281"/>
      <c r="C799" s="281"/>
      <c r="D799" s="277"/>
      <c r="E799" s="277"/>
      <c r="F799" s="277"/>
      <c r="G799" s="279"/>
      <c r="H799" s="280" t="str">
        <f>IF(G799="","",(IF(LEFT(G799,1)=LEFT(#REF!,1),((100-(HLOOKUP(VALUE(LEFT(G799,1)),Pxl!$C$3:$G$6,2,0)))/2+HLOOKUP(VALUE(LEFT(G799,1)),Pxl!$C$3:$G$6,2,0)),(((HLOOKUP(VALUE(LEFT(G799,1)),Pxl!$C$3:$G$6,2,0))+((HLOOKUP(VALUE(LEFT(G799,1)+1),Pxl!$C$3:$G$6,2,0))))/2)))/100*(IF(LEFT(#REF!,1)=LEFT(#REF!,1),(HLOOKUP(VALUE(LEFT(#REF!,1)),Pxl!$C$3:$G$6,4,0))*1.25,((HLOOKUP(VALUE(LEFT(#REF!,1)),Pxl!$C$3:$G$6,4,0))+(HLOOKUP(VALUE(LEFT(#REF!,1)+1),Pxl!$C$3:$G$6,4,0)))/2)))</f>
        <v/>
      </c>
      <c r="I799" s="281"/>
      <c r="J799" s="281"/>
      <c r="M799" s="276"/>
    </row>
    <row r="800" spans="1:13" s="25" customFormat="1" ht="15">
      <c r="A800" s="281"/>
      <c r="B800" s="281"/>
      <c r="C800" s="281"/>
      <c r="D800" s="277"/>
      <c r="E800" s="277"/>
      <c r="F800" s="277"/>
      <c r="G800" s="279"/>
      <c r="H800" s="280" t="str">
        <f>IF(G800="","",(IF(LEFT(G800,1)=LEFT(#REF!,1),((100-(HLOOKUP(VALUE(LEFT(G800,1)),Pxl!$C$3:$G$6,2,0)))/2+HLOOKUP(VALUE(LEFT(G800,1)),Pxl!$C$3:$G$6,2,0)),(((HLOOKUP(VALUE(LEFT(G800,1)),Pxl!$C$3:$G$6,2,0))+((HLOOKUP(VALUE(LEFT(G800,1)+1),Pxl!$C$3:$G$6,2,0))))/2)))/100*(IF(LEFT(#REF!,1)=LEFT(#REF!,1),(HLOOKUP(VALUE(LEFT(#REF!,1)),Pxl!$C$3:$G$6,4,0))*1.25,((HLOOKUP(VALUE(LEFT(#REF!,1)),Pxl!$C$3:$G$6,4,0))+(HLOOKUP(VALUE(LEFT(#REF!,1)+1),Pxl!$C$3:$G$6,4,0)))/2)))</f>
        <v/>
      </c>
      <c r="I800" s="281"/>
      <c r="J800" s="281"/>
      <c r="M800" s="276"/>
    </row>
    <row r="801" spans="1:13" s="25" customFormat="1" ht="15">
      <c r="A801" s="281"/>
      <c r="B801" s="281"/>
      <c r="C801" s="281"/>
      <c r="D801" s="277"/>
      <c r="E801" s="277"/>
      <c r="F801" s="277"/>
      <c r="G801" s="279"/>
      <c r="H801" s="280" t="str">
        <f>IF(G801="","",(IF(LEFT(G801,1)=LEFT(#REF!,1),((100-(HLOOKUP(VALUE(LEFT(G801,1)),Pxl!$C$3:$G$6,2,0)))/2+HLOOKUP(VALUE(LEFT(G801,1)),Pxl!$C$3:$G$6,2,0)),(((HLOOKUP(VALUE(LEFT(G801,1)),Pxl!$C$3:$G$6,2,0))+((HLOOKUP(VALUE(LEFT(G801,1)+1),Pxl!$C$3:$G$6,2,0))))/2)))/100*(IF(LEFT(#REF!,1)=LEFT(#REF!,1),(HLOOKUP(VALUE(LEFT(#REF!,1)),Pxl!$C$3:$G$6,4,0))*1.25,((HLOOKUP(VALUE(LEFT(#REF!,1)),Pxl!$C$3:$G$6,4,0))+(HLOOKUP(VALUE(LEFT(#REF!,1)+1),Pxl!$C$3:$G$6,4,0)))/2)))</f>
        <v/>
      </c>
      <c r="I801" s="281"/>
      <c r="J801" s="281"/>
      <c r="M801" s="276"/>
    </row>
    <row r="802" spans="1:13" s="25" customFormat="1" ht="15">
      <c r="A802" s="281"/>
      <c r="B802" s="281"/>
      <c r="C802" s="281"/>
      <c r="D802" s="277"/>
      <c r="E802" s="277"/>
      <c r="F802" s="277"/>
      <c r="G802" s="279"/>
      <c r="H802" s="280" t="str">
        <f>IF(G802="","",(IF(LEFT(G802,1)=LEFT(#REF!,1),((100-(HLOOKUP(VALUE(LEFT(G802,1)),Pxl!$C$3:$G$6,2,0)))/2+HLOOKUP(VALUE(LEFT(G802,1)),Pxl!$C$3:$G$6,2,0)),(((HLOOKUP(VALUE(LEFT(G802,1)),Pxl!$C$3:$G$6,2,0))+((HLOOKUP(VALUE(LEFT(G802,1)+1),Pxl!$C$3:$G$6,2,0))))/2)))/100*(IF(LEFT(#REF!,1)=LEFT(#REF!,1),(HLOOKUP(VALUE(LEFT(#REF!,1)),Pxl!$C$3:$G$6,4,0))*1.25,((HLOOKUP(VALUE(LEFT(#REF!,1)),Pxl!$C$3:$G$6,4,0))+(HLOOKUP(VALUE(LEFT(#REF!,1)+1),Pxl!$C$3:$G$6,4,0)))/2)))</f>
        <v/>
      </c>
      <c r="I802" s="281"/>
      <c r="J802" s="281"/>
      <c r="M802" s="276"/>
    </row>
    <row r="803" spans="1:13" s="25" customFormat="1" ht="15">
      <c r="A803" s="281"/>
      <c r="B803" s="281"/>
      <c r="C803" s="281"/>
      <c r="D803" s="277"/>
      <c r="E803" s="277"/>
      <c r="F803" s="277"/>
      <c r="G803" s="279"/>
      <c r="H803" s="280" t="str">
        <f>IF(G803="","",(IF(LEFT(G803,1)=LEFT(#REF!,1),((100-(HLOOKUP(VALUE(LEFT(G803,1)),Pxl!$C$3:$G$6,2,0)))/2+HLOOKUP(VALUE(LEFT(G803,1)),Pxl!$C$3:$G$6,2,0)),(((HLOOKUP(VALUE(LEFT(G803,1)),Pxl!$C$3:$G$6,2,0))+((HLOOKUP(VALUE(LEFT(G803,1)+1),Pxl!$C$3:$G$6,2,0))))/2)))/100*(IF(LEFT(#REF!,1)=LEFT(#REF!,1),(HLOOKUP(VALUE(LEFT(#REF!,1)),Pxl!$C$3:$G$6,4,0))*1.25,((HLOOKUP(VALUE(LEFT(#REF!,1)),Pxl!$C$3:$G$6,4,0))+(HLOOKUP(VALUE(LEFT(#REF!,1)+1),Pxl!$C$3:$G$6,4,0)))/2)))</f>
        <v/>
      </c>
      <c r="I803" s="281"/>
      <c r="J803" s="281"/>
      <c r="M803" s="276"/>
    </row>
    <row r="804" spans="1:13" s="25" customFormat="1" ht="15">
      <c r="A804" s="281"/>
      <c r="B804" s="281"/>
      <c r="C804" s="281"/>
      <c r="D804" s="277"/>
      <c r="E804" s="277"/>
      <c r="F804" s="277"/>
      <c r="G804" s="279"/>
      <c r="H804" s="280" t="str">
        <f>IF(G804="","",(IF(LEFT(G804,1)=LEFT(#REF!,1),((100-(HLOOKUP(VALUE(LEFT(G804,1)),Pxl!$C$3:$G$6,2,0)))/2+HLOOKUP(VALUE(LEFT(G804,1)),Pxl!$C$3:$G$6,2,0)),(((HLOOKUP(VALUE(LEFT(G804,1)),Pxl!$C$3:$G$6,2,0))+((HLOOKUP(VALUE(LEFT(G804,1)+1),Pxl!$C$3:$G$6,2,0))))/2)))/100*(IF(LEFT(#REF!,1)=LEFT(#REF!,1),(HLOOKUP(VALUE(LEFT(#REF!,1)),Pxl!$C$3:$G$6,4,0))*1.25,((HLOOKUP(VALUE(LEFT(#REF!,1)),Pxl!$C$3:$G$6,4,0))+(HLOOKUP(VALUE(LEFT(#REF!,1)+1),Pxl!$C$3:$G$6,4,0)))/2)))</f>
        <v/>
      </c>
      <c r="I804" s="281"/>
      <c r="J804" s="281"/>
      <c r="M804" s="276"/>
    </row>
    <row r="805" spans="1:13" s="25" customFormat="1" ht="15">
      <c r="A805" s="281"/>
      <c r="B805" s="281"/>
      <c r="C805" s="281"/>
      <c r="D805" s="277"/>
      <c r="E805" s="277"/>
      <c r="F805" s="277"/>
      <c r="G805" s="279"/>
      <c r="H805" s="280" t="str">
        <f>IF(G805="","",(IF(LEFT(G805,1)=LEFT(#REF!,1),((100-(HLOOKUP(VALUE(LEFT(G805,1)),Pxl!$C$3:$G$6,2,0)))/2+HLOOKUP(VALUE(LEFT(G805,1)),Pxl!$C$3:$G$6,2,0)),(((HLOOKUP(VALUE(LEFT(G805,1)),Pxl!$C$3:$G$6,2,0))+((HLOOKUP(VALUE(LEFT(G805,1)+1),Pxl!$C$3:$G$6,2,0))))/2)))/100*(IF(LEFT(#REF!,1)=LEFT(#REF!,1),(HLOOKUP(VALUE(LEFT(#REF!,1)),Pxl!$C$3:$G$6,4,0))*1.25,((HLOOKUP(VALUE(LEFT(#REF!,1)),Pxl!$C$3:$G$6,4,0))+(HLOOKUP(VALUE(LEFT(#REF!,1)+1),Pxl!$C$3:$G$6,4,0)))/2)))</f>
        <v/>
      </c>
      <c r="I805" s="281"/>
      <c r="J805" s="281"/>
      <c r="M805" s="276"/>
    </row>
    <row r="806" spans="1:13" s="25" customFormat="1" ht="15">
      <c r="A806" s="281"/>
      <c r="B806" s="281"/>
      <c r="C806" s="281"/>
      <c r="D806" s="277"/>
      <c r="E806" s="277"/>
      <c r="F806" s="277"/>
      <c r="G806" s="279"/>
      <c r="H806" s="280" t="str">
        <f>IF(G806="","",(IF(LEFT(G806,1)=LEFT(#REF!,1),((100-(HLOOKUP(VALUE(LEFT(G806,1)),Pxl!$C$3:$G$6,2,0)))/2+HLOOKUP(VALUE(LEFT(G806,1)),Pxl!$C$3:$G$6,2,0)),(((HLOOKUP(VALUE(LEFT(G806,1)),Pxl!$C$3:$G$6,2,0))+((HLOOKUP(VALUE(LEFT(G806,1)+1),Pxl!$C$3:$G$6,2,0))))/2)))/100*(IF(LEFT(#REF!,1)=LEFT(#REF!,1),(HLOOKUP(VALUE(LEFT(#REF!,1)),Pxl!$C$3:$G$6,4,0))*1.25,((HLOOKUP(VALUE(LEFT(#REF!,1)),Pxl!$C$3:$G$6,4,0))+(HLOOKUP(VALUE(LEFT(#REF!,1)+1),Pxl!$C$3:$G$6,4,0)))/2)))</f>
        <v/>
      </c>
      <c r="I806" s="281"/>
      <c r="J806" s="281"/>
      <c r="M806" s="276"/>
    </row>
    <row r="807" spans="1:13" s="25" customFormat="1" ht="15">
      <c r="A807" s="281"/>
      <c r="B807" s="281"/>
      <c r="C807" s="281"/>
      <c r="D807" s="277"/>
      <c r="E807" s="277"/>
      <c r="F807" s="277"/>
      <c r="G807" s="279"/>
      <c r="H807" s="280" t="str">
        <f>IF(G807="","",(IF(LEFT(G807,1)=LEFT(#REF!,1),((100-(HLOOKUP(VALUE(LEFT(G807,1)),Pxl!$C$3:$G$6,2,0)))/2+HLOOKUP(VALUE(LEFT(G807,1)),Pxl!$C$3:$G$6,2,0)),(((HLOOKUP(VALUE(LEFT(G807,1)),Pxl!$C$3:$G$6,2,0))+((HLOOKUP(VALUE(LEFT(G807,1)+1),Pxl!$C$3:$G$6,2,0))))/2)))/100*(IF(LEFT(#REF!,1)=LEFT(#REF!,1),(HLOOKUP(VALUE(LEFT(#REF!,1)),Pxl!$C$3:$G$6,4,0))*1.25,((HLOOKUP(VALUE(LEFT(#REF!,1)),Pxl!$C$3:$G$6,4,0))+(HLOOKUP(VALUE(LEFT(#REF!,1)+1),Pxl!$C$3:$G$6,4,0)))/2)))</f>
        <v/>
      </c>
      <c r="I807" s="281"/>
      <c r="J807" s="281"/>
      <c r="M807" s="276"/>
    </row>
    <row r="808" spans="1:13" s="25" customFormat="1" ht="15">
      <c r="A808" s="281"/>
      <c r="B808" s="281"/>
      <c r="C808" s="281"/>
      <c r="D808" s="277"/>
      <c r="E808" s="277"/>
      <c r="F808" s="277"/>
      <c r="G808" s="279"/>
      <c r="H808" s="280" t="str">
        <f>IF(G808="","",(IF(LEFT(G808,1)=LEFT(#REF!,1),((100-(HLOOKUP(VALUE(LEFT(G808,1)),Pxl!$C$3:$G$6,2,0)))/2+HLOOKUP(VALUE(LEFT(G808,1)),Pxl!$C$3:$G$6,2,0)),(((HLOOKUP(VALUE(LEFT(G808,1)),Pxl!$C$3:$G$6,2,0))+((HLOOKUP(VALUE(LEFT(G808,1)+1),Pxl!$C$3:$G$6,2,0))))/2)))/100*(IF(LEFT(#REF!,1)=LEFT(#REF!,1),(HLOOKUP(VALUE(LEFT(#REF!,1)),Pxl!$C$3:$G$6,4,0))*1.25,((HLOOKUP(VALUE(LEFT(#REF!,1)),Pxl!$C$3:$G$6,4,0))+(HLOOKUP(VALUE(LEFT(#REF!,1)+1),Pxl!$C$3:$G$6,4,0)))/2)))</f>
        <v/>
      </c>
      <c r="I808" s="281"/>
      <c r="J808" s="281"/>
      <c r="M808" s="276"/>
    </row>
    <row r="809" spans="1:13" s="25" customFormat="1" ht="15">
      <c r="A809" s="281"/>
      <c r="B809" s="281"/>
      <c r="C809" s="281"/>
      <c r="D809" s="277"/>
      <c r="E809" s="277"/>
      <c r="F809" s="277"/>
      <c r="G809" s="279"/>
      <c r="H809" s="280" t="str">
        <f>IF(G809="","",(IF(LEFT(G809,1)=LEFT(#REF!,1),((100-(HLOOKUP(VALUE(LEFT(G809,1)),Pxl!$C$3:$G$6,2,0)))/2+HLOOKUP(VALUE(LEFT(G809,1)),Pxl!$C$3:$G$6,2,0)),(((HLOOKUP(VALUE(LEFT(G809,1)),Pxl!$C$3:$G$6,2,0))+((HLOOKUP(VALUE(LEFT(G809,1)+1),Pxl!$C$3:$G$6,2,0))))/2)))/100*(IF(LEFT(#REF!,1)=LEFT(#REF!,1),(HLOOKUP(VALUE(LEFT(#REF!,1)),Pxl!$C$3:$G$6,4,0))*1.25,((HLOOKUP(VALUE(LEFT(#REF!,1)),Pxl!$C$3:$G$6,4,0))+(HLOOKUP(VALUE(LEFT(#REF!,1)+1),Pxl!$C$3:$G$6,4,0)))/2)))</f>
        <v/>
      </c>
      <c r="I809" s="281"/>
      <c r="J809" s="281"/>
      <c r="M809" s="276"/>
    </row>
    <row r="810" spans="1:13" s="25" customFormat="1" ht="15">
      <c r="A810" s="281"/>
      <c r="B810" s="281"/>
      <c r="C810" s="281"/>
      <c r="D810" s="277"/>
      <c r="E810" s="277"/>
      <c r="F810" s="277"/>
      <c r="G810" s="279"/>
      <c r="H810" s="280" t="str">
        <f>IF(G810="","",(IF(LEFT(G810,1)=LEFT(#REF!,1),((100-(HLOOKUP(VALUE(LEFT(G810,1)),Pxl!$C$3:$G$6,2,0)))/2+HLOOKUP(VALUE(LEFT(G810,1)),Pxl!$C$3:$G$6,2,0)),(((HLOOKUP(VALUE(LEFT(G810,1)),Pxl!$C$3:$G$6,2,0))+((HLOOKUP(VALUE(LEFT(G810,1)+1),Pxl!$C$3:$G$6,2,0))))/2)))/100*(IF(LEFT(#REF!,1)=LEFT(#REF!,1),(HLOOKUP(VALUE(LEFT(#REF!,1)),Pxl!$C$3:$G$6,4,0))*1.25,((HLOOKUP(VALUE(LEFT(#REF!,1)),Pxl!$C$3:$G$6,4,0))+(HLOOKUP(VALUE(LEFT(#REF!,1)+1),Pxl!$C$3:$G$6,4,0)))/2)))</f>
        <v/>
      </c>
      <c r="I810" s="281"/>
      <c r="J810" s="281"/>
      <c r="M810" s="276"/>
    </row>
    <row r="811" spans="1:13" s="25" customFormat="1" ht="15">
      <c r="A811" s="281"/>
      <c r="B811" s="281"/>
      <c r="C811" s="281"/>
      <c r="D811" s="277"/>
      <c r="E811" s="277"/>
      <c r="F811" s="277"/>
      <c r="G811" s="279"/>
      <c r="H811" s="280" t="str">
        <f>IF(G811="","",(IF(LEFT(G811,1)=LEFT(#REF!,1),((100-(HLOOKUP(VALUE(LEFT(G811,1)),Pxl!$C$3:$G$6,2,0)))/2+HLOOKUP(VALUE(LEFT(G811,1)),Pxl!$C$3:$G$6,2,0)),(((HLOOKUP(VALUE(LEFT(G811,1)),Pxl!$C$3:$G$6,2,0))+((HLOOKUP(VALUE(LEFT(G811,1)+1),Pxl!$C$3:$G$6,2,0))))/2)))/100*(IF(LEFT(#REF!,1)=LEFT(#REF!,1),(HLOOKUP(VALUE(LEFT(#REF!,1)),Pxl!$C$3:$G$6,4,0))*1.25,((HLOOKUP(VALUE(LEFT(#REF!,1)),Pxl!$C$3:$G$6,4,0))+(HLOOKUP(VALUE(LEFT(#REF!,1)+1),Pxl!$C$3:$G$6,4,0)))/2)))</f>
        <v/>
      </c>
      <c r="I811" s="281"/>
      <c r="J811" s="281"/>
      <c r="M811" s="276"/>
    </row>
    <row r="812" spans="1:13" s="25" customFormat="1" ht="15">
      <c r="A812" s="281"/>
      <c r="B812" s="281"/>
      <c r="C812" s="281"/>
      <c r="D812" s="277"/>
      <c r="E812" s="277"/>
      <c r="F812" s="277"/>
      <c r="G812" s="279"/>
      <c r="H812" s="280" t="str">
        <f>IF(G812="","",(IF(LEFT(G812,1)=LEFT(#REF!,1),((100-(HLOOKUP(VALUE(LEFT(G812,1)),Pxl!$C$3:$G$6,2,0)))/2+HLOOKUP(VALUE(LEFT(G812,1)),Pxl!$C$3:$G$6,2,0)),(((HLOOKUP(VALUE(LEFT(G812,1)),Pxl!$C$3:$G$6,2,0))+((HLOOKUP(VALUE(LEFT(G812,1)+1),Pxl!$C$3:$G$6,2,0))))/2)))/100*(IF(LEFT(#REF!,1)=LEFT(#REF!,1),(HLOOKUP(VALUE(LEFT(#REF!,1)),Pxl!$C$3:$G$6,4,0))*1.25,((HLOOKUP(VALUE(LEFT(#REF!,1)),Pxl!$C$3:$G$6,4,0))+(HLOOKUP(VALUE(LEFT(#REF!,1)+1),Pxl!$C$3:$G$6,4,0)))/2)))</f>
        <v/>
      </c>
      <c r="I812" s="281"/>
      <c r="J812" s="281"/>
      <c r="M812" s="276"/>
    </row>
    <row r="813" spans="1:13" s="25" customFormat="1" ht="15">
      <c r="A813" s="281"/>
      <c r="B813" s="281"/>
      <c r="C813" s="281"/>
      <c r="D813" s="277"/>
      <c r="E813" s="277"/>
      <c r="F813" s="277"/>
      <c r="G813" s="279"/>
      <c r="H813" s="280" t="str">
        <f>IF(G813="","",(IF(LEFT(G813,1)=LEFT(#REF!,1),((100-(HLOOKUP(VALUE(LEFT(G813,1)),Pxl!$C$3:$G$6,2,0)))/2+HLOOKUP(VALUE(LEFT(G813,1)),Pxl!$C$3:$G$6,2,0)),(((HLOOKUP(VALUE(LEFT(G813,1)),Pxl!$C$3:$G$6,2,0))+((HLOOKUP(VALUE(LEFT(G813,1)+1),Pxl!$C$3:$G$6,2,0))))/2)))/100*(IF(LEFT(#REF!,1)=LEFT(#REF!,1),(HLOOKUP(VALUE(LEFT(#REF!,1)),Pxl!$C$3:$G$6,4,0))*1.25,((HLOOKUP(VALUE(LEFT(#REF!,1)),Pxl!$C$3:$G$6,4,0))+(HLOOKUP(VALUE(LEFT(#REF!,1)+1),Pxl!$C$3:$G$6,4,0)))/2)))</f>
        <v/>
      </c>
      <c r="I813" s="281"/>
      <c r="J813" s="281"/>
      <c r="M813" s="276"/>
    </row>
    <row r="814" spans="1:13" s="25" customFormat="1" ht="15">
      <c r="A814" s="281"/>
      <c r="B814" s="281"/>
      <c r="C814" s="281"/>
      <c r="D814" s="277"/>
      <c r="E814" s="277"/>
      <c r="F814" s="277"/>
      <c r="G814" s="279"/>
      <c r="H814" s="280" t="str">
        <f>IF(G814="","",(IF(LEFT(G814,1)=LEFT(#REF!,1),((100-(HLOOKUP(VALUE(LEFT(G814,1)),Pxl!$C$3:$G$6,2,0)))/2+HLOOKUP(VALUE(LEFT(G814,1)),Pxl!$C$3:$G$6,2,0)),(((HLOOKUP(VALUE(LEFT(G814,1)),Pxl!$C$3:$G$6,2,0))+((HLOOKUP(VALUE(LEFT(G814,1)+1),Pxl!$C$3:$G$6,2,0))))/2)))/100*(IF(LEFT(#REF!,1)=LEFT(#REF!,1),(HLOOKUP(VALUE(LEFT(#REF!,1)),Pxl!$C$3:$G$6,4,0))*1.25,((HLOOKUP(VALUE(LEFT(#REF!,1)),Pxl!$C$3:$G$6,4,0))+(HLOOKUP(VALUE(LEFT(#REF!,1)+1),Pxl!$C$3:$G$6,4,0)))/2)))</f>
        <v/>
      </c>
      <c r="I814" s="281"/>
      <c r="J814" s="281"/>
      <c r="M814" s="276"/>
    </row>
    <row r="815" spans="1:13" s="25" customFormat="1" ht="15">
      <c r="A815" s="281"/>
      <c r="B815" s="281"/>
      <c r="C815" s="281"/>
      <c r="D815" s="277"/>
      <c r="E815" s="277"/>
      <c r="F815" s="277"/>
      <c r="G815" s="279"/>
      <c r="H815" s="280" t="str">
        <f>IF(G815="","",(IF(LEFT(G815,1)=LEFT(#REF!,1),((100-(HLOOKUP(VALUE(LEFT(G815,1)),Pxl!$C$3:$G$6,2,0)))/2+HLOOKUP(VALUE(LEFT(G815,1)),Pxl!$C$3:$G$6,2,0)),(((HLOOKUP(VALUE(LEFT(G815,1)),Pxl!$C$3:$G$6,2,0))+((HLOOKUP(VALUE(LEFT(G815,1)+1),Pxl!$C$3:$G$6,2,0))))/2)))/100*(IF(LEFT(#REF!,1)=LEFT(#REF!,1),(HLOOKUP(VALUE(LEFT(#REF!,1)),Pxl!$C$3:$G$6,4,0))*1.25,((HLOOKUP(VALUE(LEFT(#REF!,1)),Pxl!$C$3:$G$6,4,0))+(HLOOKUP(VALUE(LEFT(#REF!,1)+1),Pxl!$C$3:$G$6,4,0)))/2)))</f>
        <v/>
      </c>
      <c r="I815" s="281"/>
      <c r="J815" s="281"/>
      <c r="M815" s="276"/>
    </row>
    <row r="816" spans="1:13" s="25" customFormat="1" ht="15">
      <c r="A816" s="281"/>
      <c r="B816" s="281"/>
      <c r="C816" s="281"/>
      <c r="D816" s="277"/>
      <c r="E816" s="277"/>
      <c r="F816" s="277"/>
      <c r="G816" s="279"/>
      <c r="H816" s="280" t="str">
        <f>IF(G816="","",(IF(LEFT(G816,1)=LEFT(#REF!,1),((100-(HLOOKUP(VALUE(LEFT(G816,1)),Pxl!$C$3:$G$6,2,0)))/2+HLOOKUP(VALUE(LEFT(G816,1)),Pxl!$C$3:$G$6,2,0)),(((HLOOKUP(VALUE(LEFT(G816,1)),Pxl!$C$3:$G$6,2,0))+((HLOOKUP(VALUE(LEFT(G816,1)+1),Pxl!$C$3:$G$6,2,0))))/2)))/100*(IF(LEFT(#REF!,1)=LEFT(#REF!,1),(HLOOKUP(VALUE(LEFT(#REF!,1)),Pxl!$C$3:$G$6,4,0))*1.25,((HLOOKUP(VALUE(LEFT(#REF!,1)),Pxl!$C$3:$G$6,4,0))+(HLOOKUP(VALUE(LEFT(#REF!,1)+1),Pxl!$C$3:$G$6,4,0)))/2)))</f>
        <v/>
      </c>
      <c r="I816" s="281"/>
      <c r="J816" s="281"/>
      <c r="M816" s="276"/>
    </row>
    <row r="817" spans="1:13" s="25" customFormat="1" ht="15">
      <c r="A817" s="281"/>
      <c r="B817" s="281"/>
      <c r="C817" s="281"/>
      <c r="D817" s="277"/>
      <c r="E817" s="277"/>
      <c r="F817" s="277"/>
      <c r="G817" s="279"/>
      <c r="H817" s="280" t="str">
        <f>IF(G817="","",(IF(LEFT(G817,1)=LEFT(#REF!,1),((100-(HLOOKUP(VALUE(LEFT(G817,1)),Pxl!$C$3:$G$6,2,0)))/2+HLOOKUP(VALUE(LEFT(G817,1)),Pxl!$C$3:$G$6,2,0)),(((HLOOKUP(VALUE(LEFT(G817,1)),Pxl!$C$3:$G$6,2,0))+((HLOOKUP(VALUE(LEFT(G817,1)+1),Pxl!$C$3:$G$6,2,0))))/2)))/100*(IF(LEFT(#REF!,1)=LEFT(#REF!,1),(HLOOKUP(VALUE(LEFT(#REF!,1)),Pxl!$C$3:$G$6,4,0))*1.25,((HLOOKUP(VALUE(LEFT(#REF!,1)),Pxl!$C$3:$G$6,4,0))+(HLOOKUP(VALUE(LEFT(#REF!,1)+1),Pxl!$C$3:$G$6,4,0)))/2)))</f>
        <v/>
      </c>
      <c r="I817" s="281"/>
      <c r="J817" s="281"/>
      <c r="M817" s="276"/>
    </row>
    <row r="818" spans="1:13" s="25" customFormat="1" ht="15">
      <c r="A818" s="281"/>
      <c r="B818" s="281"/>
      <c r="C818" s="281"/>
      <c r="D818" s="277"/>
      <c r="E818" s="277"/>
      <c r="F818" s="277"/>
      <c r="G818" s="279"/>
      <c r="H818" s="280" t="str">
        <f>IF(G818="","",(IF(LEFT(G818,1)=LEFT(#REF!,1),((100-(HLOOKUP(VALUE(LEFT(G818,1)),Pxl!$C$3:$G$6,2,0)))/2+HLOOKUP(VALUE(LEFT(G818,1)),Pxl!$C$3:$G$6,2,0)),(((HLOOKUP(VALUE(LEFT(G818,1)),Pxl!$C$3:$G$6,2,0))+((HLOOKUP(VALUE(LEFT(G818,1)+1),Pxl!$C$3:$G$6,2,0))))/2)))/100*(IF(LEFT(#REF!,1)=LEFT(#REF!,1),(HLOOKUP(VALUE(LEFT(#REF!,1)),Pxl!$C$3:$G$6,4,0))*1.25,((HLOOKUP(VALUE(LEFT(#REF!,1)),Pxl!$C$3:$G$6,4,0))+(HLOOKUP(VALUE(LEFT(#REF!,1)+1),Pxl!$C$3:$G$6,4,0)))/2)))</f>
        <v/>
      </c>
      <c r="I818" s="281"/>
      <c r="J818" s="281"/>
      <c r="M818" s="276"/>
    </row>
    <row r="819" spans="1:13" s="25" customFormat="1" ht="15">
      <c r="A819" s="281"/>
      <c r="B819" s="281"/>
      <c r="C819" s="281"/>
      <c r="D819" s="277"/>
      <c r="E819" s="277"/>
      <c r="F819" s="277"/>
      <c r="G819" s="279"/>
      <c r="H819" s="280" t="str">
        <f>IF(G819="","",(IF(LEFT(G819,1)=LEFT(#REF!,1),((100-(HLOOKUP(VALUE(LEFT(G819,1)),Pxl!$C$3:$G$6,2,0)))/2+HLOOKUP(VALUE(LEFT(G819,1)),Pxl!$C$3:$G$6,2,0)),(((HLOOKUP(VALUE(LEFT(G819,1)),Pxl!$C$3:$G$6,2,0))+((HLOOKUP(VALUE(LEFT(G819,1)+1),Pxl!$C$3:$G$6,2,0))))/2)))/100*(IF(LEFT(#REF!,1)=LEFT(#REF!,1),(HLOOKUP(VALUE(LEFT(#REF!,1)),Pxl!$C$3:$G$6,4,0))*1.25,((HLOOKUP(VALUE(LEFT(#REF!,1)),Pxl!$C$3:$G$6,4,0))+(HLOOKUP(VALUE(LEFT(#REF!,1)+1),Pxl!$C$3:$G$6,4,0)))/2)))</f>
        <v/>
      </c>
      <c r="I819" s="281"/>
      <c r="J819" s="281"/>
      <c r="M819" s="276"/>
    </row>
    <row r="820" spans="1:13" s="25" customFormat="1" ht="15">
      <c r="A820" s="281"/>
      <c r="B820" s="281"/>
      <c r="C820" s="281"/>
      <c r="D820" s="277"/>
      <c r="E820" s="277"/>
      <c r="F820" s="277"/>
      <c r="G820" s="279"/>
      <c r="H820" s="280" t="str">
        <f>IF(G820="","",(IF(LEFT(G820,1)=LEFT(#REF!,1),((100-(HLOOKUP(VALUE(LEFT(G820,1)),Pxl!$C$3:$G$6,2,0)))/2+HLOOKUP(VALUE(LEFT(G820,1)),Pxl!$C$3:$G$6,2,0)),(((HLOOKUP(VALUE(LEFT(G820,1)),Pxl!$C$3:$G$6,2,0))+((HLOOKUP(VALUE(LEFT(G820,1)+1),Pxl!$C$3:$G$6,2,0))))/2)))/100*(IF(LEFT(#REF!,1)=LEFT(#REF!,1),(HLOOKUP(VALUE(LEFT(#REF!,1)),Pxl!$C$3:$G$6,4,0))*1.25,((HLOOKUP(VALUE(LEFT(#REF!,1)),Pxl!$C$3:$G$6,4,0))+(HLOOKUP(VALUE(LEFT(#REF!,1)+1),Pxl!$C$3:$G$6,4,0)))/2)))</f>
        <v/>
      </c>
      <c r="I820" s="281"/>
      <c r="J820" s="281"/>
      <c r="M820" s="276"/>
    </row>
    <row r="821" spans="1:13" s="25" customFormat="1" ht="15">
      <c r="A821" s="281"/>
      <c r="B821" s="281"/>
      <c r="C821" s="281"/>
      <c r="D821" s="277"/>
      <c r="E821" s="277"/>
      <c r="F821" s="277"/>
      <c r="G821" s="279"/>
      <c r="H821" s="280" t="str">
        <f>IF(G821="","",(IF(LEFT(G821,1)=LEFT(#REF!,1),((100-(HLOOKUP(VALUE(LEFT(G821,1)),Pxl!$C$3:$G$6,2,0)))/2+HLOOKUP(VALUE(LEFT(G821,1)),Pxl!$C$3:$G$6,2,0)),(((HLOOKUP(VALUE(LEFT(G821,1)),Pxl!$C$3:$G$6,2,0))+((HLOOKUP(VALUE(LEFT(G821,1)+1),Pxl!$C$3:$G$6,2,0))))/2)))/100*(IF(LEFT(#REF!,1)=LEFT(#REF!,1),(HLOOKUP(VALUE(LEFT(#REF!,1)),Pxl!$C$3:$G$6,4,0))*1.25,((HLOOKUP(VALUE(LEFT(#REF!,1)),Pxl!$C$3:$G$6,4,0))+(HLOOKUP(VALUE(LEFT(#REF!,1)+1),Pxl!$C$3:$G$6,4,0)))/2)))</f>
        <v/>
      </c>
      <c r="I821" s="281"/>
      <c r="J821" s="281"/>
      <c r="M821" s="276"/>
    </row>
    <row r="822" spans="1:13" s="25" customFormat="1" ht="15">
      <c r="A822" s="281"/>
      <c r="B822" s="281"/>
      <c r="C822" s="281"/>
      <c r="D822" s="277"/>
      <c r="E822" s="277"/>
      <c r="F822" s="277"/>
      <c r="G822" s="279"/>
      <c r="H822" s="280" t="str">
        <f>IF(G822="","",(IF(LEFT(G822,1)=LEFT(#REF!,1),((100-(HLOOKUP(VALUE(LEFT(G822,1)),Pxl!$C$3:$G$6,2,0)))/2+HLOOKUP(VALUE(LEFT(G822,1)),Pxl!$C$3:$G$6,2,0)),(((HLOOKUP(VALUE(LEFT(G822,1)),Pxl!$C$3:$G$6,2,0))+((HLOOKUP(VALUE(LEFT(G822,1)+1),Pxl!$C$3:$G$6,2,0))))/2)))/100*(IF(LEFT(#REF!,1)=LEFT(#REF!,1),(HLOOKUP(VALUE(LEFT(#REF!,1)),Pxl!$C$3:$G$6,4,0))*1.25,((HLOOKUP(VALUE(LEFT(#REF!,1)),Pxl!$C$3:$G$6,4,0))+(HLOOKUP(VALUE(LEFT(#REF!,1)+1),Pxl!$C$3:$G$6,4,0)))/2)))</f>
        <v/>
      </c>
      <c r="I822" s="281"/>
      <c r="J822" s="281"/>
      <c r="M822" s="276"/>
    </row>
    <row r="823" spans="1:13" s="25" customFormat="1" ht="15">
      <c r="A823" s="281"/>
      <c r="B823" s="281"/>
      <c r="C823" s="281"/>
      <c r="D823" s="277"/>
      <c r="E823" s="277"/>
      <c r="F823" s="277"/>
      <c r="G823" s="279"/>
      <c r="H823" s="280" t="str">
        <f>IF(G823="","",(IF(LEFT(G823,1)=LEFT(#REF!,1),((100-(HLOOKUP(VALUE(LEFT(G823,1)),Pxl!$C$3:$G$6,2,0)))/2+HLOOKUP(VALUE(LEFT(G823,1)),Pxl!$C$3:$G$6,2,0)),(((HLOOKUP(VALUE(LEFT(G823,1)),Pxl!$C$3:$G$6,2,0))+((HLOOKUP(VALUE(LEFT(G823,1)+1),Pxl!$C$3:$G$6,2,0))))/2)))/100*(IF(LEFT(#REF!,1)=LEFT(#REF!,1),(HLOOKUP(VALUE(LEFT(#REF!,1)),Pxl!$C$3:$G$6,4,0))*1.25,((HLOOKUP(VALUE(LEFT(#REF!,1)),Pxl!$C$3:$G$6,4,0))+(HLOOKUP(VALUE(LEFT(#REF!,1)+1),Pxl!$C$3:$G$6,4,0)))/2)))</f>
        <v/>
      </c>
      <c r="I823" s="281"/>
      <c r="J823" s="281"/>
      <c r="M823" s="276"/>
    </row>
    <row r="824" spans="1:13" s="25" customFormat="1" ht="15">
      <c r="A824" s="281"/>
      <c r="B824" s="281"/>
      <c r="C824" s="281"/>
      <c r="D824" s="277"/>
      <c r="E824" s="277"/>
      <c r="F824" s="277"/>
      <c r="G824" s="279"/>
      <c r="H824" s="280" t="str">
        <f>IF(G824="","",(IF(LEFT(G824,1)=LEFT(#REF!,1),((100-(HLOOKUP(VALUE(LEFT(G824,1)),Pxl!$C$3:$G$6,2,0)))/2+HLOOKUP(VALUE(LEFT(G824,1)),Pxl!$C$3:$G$6,2,0)),(((HLOOKUP(VALUE(LEFT(G824,1)),Pxl!$C$3:$G$6,2,0))+((HLOOKUP(VALUE(LEFT(G824,1)+1),Pxl!$C$3:$G$6,2,0))))/2)))/100*(IF(LEFT(#REF!,1)=LEFT(#REF!,1),(HLOOKUP(VALUE(LEFT(#REF!,1)),Pxl!$C$3:$G$6,4,0))*1.25,((HLOOKUP(VALUE(LEFT(#REF!,1)),Pxl!$C$3:$G$6,4,0))+(HLOOKUP(VALUE(LEFT(#REF!,1)+1),Pxl!$C$3:$G$6,4,0)))/2)))</f>
        <v/>
      </c>
      <c r="I824" s="281"/>
      <c r="J824" s="281"/>
      <c r="M824" s="276"/>
    </row>
    <row r="825" spans="1:13" s="25" customFormat="1" ht="15">
      <c r="A825" s="281"/>
      <c r="B825" s="281"/>
      <c r="C825" s="281"/>
      <c r="D825" s="277"/>
      <c r="E825" s="277"/>
      <c r="F825" s="277"/>
      <c r="G825" s="279"/>
      <c r="H825" s="280" t="str">
        <f>IF(G825="","",(IF(LEFT(G825,1)=LEFT(#REF!,1),((100-(HLOOKUP(VALUE(LEFT(G825,1)),Pxl!$C$3:$G$6,2,0)))/2+HLOOKUP(VALUE(LEFT(G825,1)),Pxl!$C$3:$G$6,2,0)),(((HLOOKUP(VALUE(LEFT(G825,1)),Pxl!$C$3:$G$6,2,0))+((HLOOKUP(VALUE(LEFT(G825,1)+1),Pxl!$C$3:$G$6,2,0))))/2)))/100*(IF(LEFT(#REF!,1)=LEFT(#REF!,1),(HLOOKUP(VALUE(LEFT(#REF!,1)),Pxl!$C$3:$G$6,4,0))*1.25,((HLOOKUP(VALUE(LEFT(#REF!,1)),Pxl!$C$3:$G$6,4,0))+(HLOOKUP(VALUE(LEFT(#REF!,1)+1),Pxl!$C$3:$G$6,4,0)))/2)))</f>
        <v/>
      </c>
      <c r="I825" s="281"/>
      <c r="J825" s="281"/>
      <c r="M825" s="276"/>
    </row>
    <row r="826" spans="1:13" s="25" customFormat="1" ht="15">
      <c r="A826" s="281"/>
      <c r="B826" s="281"/>
      <c r="C826" s="281"/>
      <c r="D826" s="277"/>
      <c r="E826" s="277"/>
      <c r="F826" s="277"/>
      <c r="G826" s="279"/>
      <c r="H826" s="280" t="str">
        <f>IF(G826="","",(IF(LEFT(G826,1)=LEFT(#REF!,1),((100-(HLOOKUP(VALUE(LEFT(G826,1)),Pxl!$C$3:$G$6,2,0)))/2+HLOOKUP(VALUE(LEFT(G826,1)),Pxl!$C$3:$G$6,2,0)),(((HLOOKUP(VALUE(LEFT(G826,1)),Pxl!$C$3:$G$6,2,0))+((HLOOKUP(VALUE(LEFT(G826,1)+1),Pxl!$C$3:$G$6,2,0))))/2)))/100*(IF(LEFT(#REF!,1)=LEFT(#REF!,1),(HLOOKUP(VALUE(LEFT(#REF!,1)),Pxl!$C$3:$G$6,4,0))*1.25,((HLOOKUP(VALUE(LEFT(#REF!,1)),Pxl!$C$3:$G$6,4,0))+(HLOOKUP(VALUE(LEFT(#REF!,1)+1),Pxl!$C$3:$G$6,4,0)))/2)))</f>
        <v/>
      </c>
      <c r="I826" s="281"/>
      <c r="J826" s="281"/>
      <c r="M826" s="276"/>
    </row>
    <row r="827" spans="1:13" s="25" customFormat="1" ht="15">
      <c r="A827" s="281"/>
      <c r="B827" s="281"/>
      <c r="C827" s="281"/>
      <c r="D827" s="277"/>
      <c r="E827" s="277"/>
      <c r="F827" s="277"/>
      <c r="G827" s="279"/>
      <c r="H827" s="280" t="str">
        <f>IF(G827="","",(IF(LEFT(G827,1)=LEFT(#REF!,1),((100-(HLOOKUP(VALUE(LEFT(G827,1)),Pxl!$C$3:$G$6,2,0)))/2+HLOOKUP(VALUE(LEFT(G827,1)),Pxl!$C$3:$G$6,2,0)),(((HLOOKUP(VALUE(LEFT(G827,1)),Pxl!$C$3:$G$6,2,0))+((HLOOKUP(VALUE(LEFT(G827,1)+1),Pxl!$C$3:$G$6,2,0))))/2)))/100*(IF(LEFT(#REF!,1)=LEFT(#REF!,1),(HLOOKUP(VALUE(LEFT(#REF!,1)),Pxl!$C$3:$G$6,4,0))*1.25,((HLOOKUP(VALUE(LEFT(#REF!,1)),Pxl!$C$3:$G$6,4,0))+(HLOOKUP(VALUE(LEFT(#REF!,1)+1),Pxl!$C$3:$G$6,4,0)))/2)))</f>
        <v/>
      </c>
      <c r="I827" s="281"/>
      <c r="J827" s="281"/>
      <c r="M827" s="276"/>
    </row>
    <row r="828" spans="1:13" s="25" customFormat="1" ht="15">
      <c r="A828" s="281"/>
      <c r="B828" s="281"/>
      <c r="C828" s="281"/>
      <c r="D828" s="277"/>
      <c r="E828" s="277"/>
      <c r="F828" s="277"/>
      <c r="G828" s="279"/>
      <c r="H828" s="280" t="str">
        <f>IF(G828="","",(IF(LEFT(G828,1)=LEFT(#REF!,1),((100-(HLOOKUP(VALUE(LEFT(G828,1)),Pxl!$C$3:$G$6,2,0)))/2+HLOOKUP(VALUE(LEFT(G828,1)),Pxl!$C$3:$G$6,2,0)),(((HLOOKUP(VALUE(LEFT(G828,1)),Pxl!$C$3:$G$6,2,0))+((HLOOKUP(VALUE(LEFT(G828,1)+1),Pxl!$C$3:$G$6,2,0))))/2)))/100*(IF(LEFT(#REF!,1)=LEFT(#REF!,1),(HLOOKUP(VALUE(LEFT(#REF!,1)),Pxl!$C$3:$G$6,4,0))*1.25,((HLOOKUP(VALUE(LEFT(#REF!,1)),Pxl!$C$3:$G$6,4,0))+(HLOOKUP(VALUE(LEFT(#REF!,1)+1),Pxl!$C$3:$G$6,4,0)))/2)))</f>
        <v/>
      </c>
      <c r="I828" s="281"/>
      <c r="J828" s="281"/>
      <c r="M828" s="276"/>
    </row>
    <row r="829" spans="1:13" s="25" customFormat="1" ht="15">
      <c r="A829" s="281"/>
      <c r="B829" s="281"/>
      <c r="C829" s="281"/>
      <c r="D829" s="277"/>
      <c r="E829" s="277"/>
      <c r="F829" s="277"/>
      <c r="G829" s="279"/>
      <c r="H829" s="280" t="str">
        <f>IF(G829="","",(IF(LEFT(G829,1)=LEFT(#REF!,1),((100-(HLOOKUP(VALUE(LEFT(G829,1)),Pxl!$C$3:$G$6,2,0)))/2+HLOOKUP(VALUE(LEFT(G829,1)),Pxl!$C$3:$G$6,2,0)),(((HLOOKUP(VALUE(LEFT(G829,1)),Pxl!$C$3:$G$6,2,0))+((HLOOKUP(VALUE(LEFT(G829,1)+1),Pxl!$C$3:$G$6,2,0))))/2)))/100*(IF(LEFT(#REF!,1)=LEFT(#REF!,1),(HLOOKUP(VALUE(LEFT(#REF!,1)),Pxl!$C$3:$G$6,4,0))*1.25,((HLOOKUP(VALUE(LEFT(#REF!,1)),Pxl!$C$3:$G$6,4,0))+(HLOOKUP(VALUE(LEFT(#REF!,1)+1),Pxl!$C$3:$G$6,4,0)))/2)))</f>
        <v/>
      </c>
      <c r="I829" s="281"/>
      <c r="J829" s="281"/>
      <c r="M829" s="276"/>
    </row>
    <row r="830" spans="1:13" s="25" customFormat="1" ht="15">
      <c r="A830" s="281"/>
      <c r="B830" s="281"/>
      <c r="C830" s="281"/>
      <c r="D830" s="277"/>
      <c r="E830" s="277"/>
      <c r="F830" s="277"/>
      <c r="G830" s="279"/>
      <c r="H830" s="280" t="str">
        <f>IF(G830="","",(IF(LEFT(G830,1)=LEFT(#REF!,1),((100-(HLOOKUP(VALUE(LEFT(G830,1)),Pxl!$C$3:$G$6,2,0)))/2+HLOOKUP(VALUE(LEFT(G830,1)),Pxl!$C$3:$G$6,2,0)),(((HLOOKUP(VALUE(LEFT(G830,1)),Pxl!$C$3:$G$6,2,0))+((HLOOKUP(VALUE(LEFT(G830,1)+1),Pxl!$C$3:$G$6,2,0))))/2)))/100*(IF(LEFT(#REF!,1)=LEFT(#REF!,1),(HLOOKUP(VALUE(LEFT(#REF!,1)),Pxl!$C$3:$G$6,4,0))*1.25,((HLOOKUP(VALUE(LEFT(#REF!,1)),Pxl!$C$3:$G$6,4,0))+(HLOOKUP(VALUE(LEFT(#REF!,1)+1),Pxl!$C$3:$G$6,4,0)))/2)))</f>
        <v/>
      </c>
      <c r="I830" s="281"/>
      <c r="J830" s="281"/>
      <c r="M830" s="276"/>
    </row>
    <row r="831" spans="1:13" s="25" customFormat="1" ht="15">
      <c r="A831" s="281"/>
      <c r="B831" s="281"/>
      <c r="C831" s="281"/>
      <c r="D831" s="277"/>
      <c r="E831" s="277"/>
      <c r="F831" s="277"/>
      <c r="G831" s="279"/>
      <c r="H831" s="280" t="str">
        <f>IF(G831="","",(IF(LEFT(G831,1)=LEFT(#REF!,1),((100-(HLOOKUP(VALUE(LEFT(G831,1)),Pxl!$C$3:$G$6,2,0)))/2+HLOOKUP(VALUE(LEFT(G831,1)),Pxl!$C$3:$G$6,2,0)),(((HLOOKUP(VALUE(LEFT(G831,1)),Pxl!$C$3:$G$6,2,0))+((HLOOKUP(VALUE(LEFT(G831,1)+1),Pxl!$C$3:$G$6,2,0))))/2)))/100*(IF(LEFT(#REF!,1)=LEFT(#REF!,1),(HLOOKUP(VALUE(LEFT(#REF!,1)),Pxl!$C$3:$G$6,4,0))*1.25,((HLOOKUP(VALUE(LEFT(#REF!,1)),Pxl!$C$3:$G$6,4,0))+(HLOOKUP(VALUE(LEFT(#REF!,1)+1),Pxl!$C$3:$G$6,4,0)))/2)))</f>
        <v/>
      </c>
      <c r="I831" s="281"/>
      <c r="J831" s="281"/>
      <c r="M831" s="276"/>
    </row>
    <row r="832" spans="1:13" s="25" customFormat="1" ht="15">
      <c r="A832" s="281"/>
      <c r="B832" s="281"/>
      <c r="C832" s="281"/>
      <c r="D832" s="277"/>
      <c r="E832" s="277"/>
      <c r="F832" s="277"/>
      <c r="G832" s="279"/>
      <c r="H832" s="280" t="str">
        <f>IF(G832="","",(IF(LEFT(G832,1)=LEFT(#REF!,1),((100-(HLOOKUP(VALUE(LEFT(G832,1)),Pxl!$C$3:$G$6,2,0)))/2+HLOOKUP(VALUE(LEFT(G832,1)),Pxl!$C$3:$G$6,2,0)),(((HLOOKUP(VALUE(LEFT(G832,1)),Pxl!$C$3:$G$6,2,0))+((HLOOKUP(VALUE(LEFT(G832,1)+1),Pxl!$C$3:$G$6,2,0))))/2)))/100*(IF(LEFT(#REF!,1)=LEFT(#REF!,1),(HLOOKUP(VALUE(LEFT(#REF!,1)),Pxl!$C$3:$G$6,4,0))*1.25,((HLOOKUP(VALUE(LEFT(#REF!,1)),Pxl!$C$3:$G$6,4,0))+(HLOOKUP(VALUE(LEFT(#REF!,1)+1),Pxl!$C$3:$G$6,4,0)))/2)))</f>
        <v/>
      </c>
      <c r="I832" s="281"/>
      <c r="J832" s="281"/>
      <c r="M832" s="276"/>
    </row>
    <row r="833" spans="1:13" s="25" customFormat="1" ht="15">
      <c r="A833" s="281"/>
      <c r="B833" s="281"/>
      <c r="C833" s="281"/>
      <c r="D833" s="277"/>
      <c r="E833" s="277"/>
      <c r="F833" s="277"/>
      <c r="G833" s="279"/>
      <c r="H833" s="280" t="str">
        <f>IF(G833="","",(IF(LEFT(G833,1)=LEFT(#REF!,1),((100-(HLOOKUP(VALUE(LEFT(G833,1)),Pxl!$C$3:$G$6,2,0)))/2+HLOOKUP(VALUE(LEFT(G833,1)),Pxl!$C$3:$G$6,2,0)),(((HLOOKUP(VALUE(LEFT(G833,1)),Pxl!$C$3:$G$6,2,0))+((HLOOKUP(VALUE(LEFT(G833,1)+1),Pxl!$C$3:$G$6,2,0))))/2)))/100*(IF(LEFT(#REF!,1)=LEFT(#REF!,1),(HLOOKUP(VALUE(LEFT(#REF!,1)),Pxl!$C$3:$G$6,4,0))*1.25,((HLOOKUP(VALUE(LEFT(#REF!,1)),Pxl!$C$3:$G$6,4,0))+(HLOOKUP(VALUE(LEFT(#REF!,1)+1),Pxl!$C$3:$G$6,4,0)))/2)))</f>
        <v/>
      </c>
      <c r="I833" s="281"/>
      <c r="J833" s="281"/>
      <c r="M833" s="276"/>
    </row>
    <row r="834" spans="1:13" s="25" customFormat="1" ht="15">
      <c r="A834" s="281"/>
      <c r="B834" s="281"/>
      <c r="C834" s="281"/>
      <c r="D834" s="277"/>
      <c r="E834" s="277"/>
      <c r="F834" s="277"/>
      <c r="G834" s="279"/>
      <c r="H834" s="280" t="str">
        <f>IF(G834="","",(IF(LEFT(G834,1)=LEFT(#REF!,1),((100-(HLOOKUP(VALUE(LEFT(G834,1)),Pxl!$C$3:$G$6,2,0)))/2+HLOOKUP(VALUE(LEFT(G834,1)),Pxl!$C$3:$G$6,2,0)),(((HLOOKUP(VALUE(LEFT(G834,1)),Pxl!$C$3:$G$6,2,0))+((HLOOKUP(VALUE(LEFT(G834,1)+1),Pxl!$C$3:$G$6,2,0))))/2)))/100*(IF(LEFT(#REF!,1)=LEFT(#REF!,1),(HLOOKUP(VALUE(LEFT(#REF!,1)),Pxl!$C$3:$G$6,4,0))*1.25,((HLOOKUP(VALUE(LEFT(#REF!,1)),Pxl!$C$3:$G$6,4,0))+(HLOOKUP(VALUE(LEFT(#REF!,1)+1),Pxl!$C$3:$G$6,4,0)))/2)))</f>
        <v/>
      </c>
      <c r="I834" s="281"/>
      <c r="J834" s="281"/>
      <c r="M834" s="276"/>
    </row>
    <row r="835" spans="1:13" s="25" customFormat="1" ht="15">
      <c r="A835" s="281"/>
      <c r="B835" s="281"/>
      <c r="C835" s="281"/>
      <c r="D835" s="277"/>
      <c r="E835" s="277"/>
      <c r="F835" s="277"/>
      <c r="G835" s="279"/>
      <c r="H835" s="280" t="str">
        <f>IF(G835="","",(IF(LEFT(G835,1)=LEFT(#REF!,1),((100-(HLOOKUP(VALUE(LEFT(G835,1)),Pxl!$C$3:$G$6,2,0)))/2+HLOOKUP(VALUE(LEFT(G835,1)),Pxl!$C$3:$G$6,2,0)),(((HLOOKUP(VALUE(LEFT(G835,1)),Pxl!$C$3:$G$6,2,0))+((HLOOKUP(VALUE(LEFT(G835,1)+1),Pxl!$C$3:$G$6,2,0))))/2)))/100*(IF(LEFT(#REF!,1)=LEFT(#REF!,1),(HLOOKUP(VALUE(LEFT(#REF!,1)),Pxl!$C$3:$G$6,4,0))*1.25,((HLOOKUP(VALUE(LEFT(#REF!,1)),Pxl!$C$3:$G$6,4,0))+(HLOOKUP(VALUE(LEFT(#REF!,1)+1),Pxl!$C$3:$G$6,4,0)))/2)))</f>
        <v/>
      </c>
      <c r="I835" s="281"/>
      <c r="J835" s="281"/>
      <c r="M835" s="276"/>
    </row>
    <row r="836" spans="1:13" s="25" customFormat="1" ht="15">
      <c r="A836" s="281"/>
      <c r="B836" s="281"/>
      <c r="C836" s="281"/>
      <c r="D836" s="277"/>
      <c r="E836" s="277"/>
      <c r="F836" s="277"/>
      <c r="G836" s="279"/>
      <c r="H836" s="280" t="str">
        <f>IF(G836="","",(IF(LEFT(G836,1)=LEFT(#REF!,1),((100-(HLOOKUP(VALUE(LEFT(G836,1)),Pxl!$C$3:$G$6,2,0)))/2+HLOOKUP(VALUE(LEFT(G836,1)),Pxl!$C$3:$G$6,2,0)),(((HLOOKUP(VALUE(LEFT(G836,1)),Pxl!$C$3:$G$6,2,0))+((HLOOKUP(VALUE(LEFT(G836,1)+1),Pxl!$C$3:$G$6,2,0))))/2)))/100*(IF(LEFT(#REF!,1)=LEFT(#REF!,1),(HLOOKUP(VALUE(LEFT(#REF!,1)),Pxl!$C$3:$G$6,4,0))*1.25,((HLOOKUP(VALUE(LEFT(#REF!,1)),Pxl!$C$3:$G$6,4,0))+(HLOOKUP(VALUE(LEFT(#REF!,1)+1),Pxl!$C$3:$G$6,4,0)))/2)))</f>
        <v/>
      </c>
      <c r="I836" s="281"/>
      <c r="J836" s="281"/>
      <c r="M836" s="276"/>
    </row>
    <row r="837" spans="1:13" s="25" customFormat="1" ht="15">
      <c r="A837" s="281"/>
      <c r="B837" s="281"/>
      <c r="C837" s="281"/>
      <c r="D837" s="277"/>
      <c r="E837" s="277"/>
      <c r="F837" s="277"/>
      <c r="G837" s="279"/>
      <c r="H837" s="280" t="str">
        <f>IF(G837="","",(IF(LEFT(G837,1)=LEFT(#REF!,1),((100-(HLOOKUP(VALUE(LEFT(G837,1)),Pxl!$C$3:$G$6,2,0)))/2+HLOOKUP(VALUE(LEFT(G837,1)),Pxl!$C$3:$G$6,2,0)),(((HLOOKUP(VALUE(LEFT(G837,1)),Pxl!$C$3:$G$6,2,0))+((HLOOKUP(VALUE(LEFT(G837,1)+1),Pxl!$C$3:$G$6,2,0))))/2)))/100*(IF(LEFT(#REF!,1)=LEFT(#REF!,1),(HLOOKUP(VALUE(LEFT(#REF!,1)),Pxl!$C$3:$G$6,4,0))*1.25,((HLOOKUP(VALUE(LEFT(#REF!,1)),Pxl!$C$3:$G$6,4,0))+(HLOOKUP(VALUE(LEFT(#REF!,1)+1),Pxl!$C$3:$G$6,4,0)))/2)))</f>
        <v/>
      </c>
      <c r="I837" s="281"/>
      <c r="J837" s="281"/>
      <c r="M837" s="276"/>
    </row>
    <row r="838" spans="1:13" s="25" customFormat="1" ht="15">
      <c r="A838" s="281"/>
      <c r="B838" s="281"/>
      <c r="C838" s="281"/>
      <c r="D838" s="277"/>
      <c r="E838" s="277"/>
      <c r="F838" s="277"/>
      <c r="G838" s="279"/>
      <c r="H838" s="280" t="str">
        <f>IF(G838="","",(IF(LEFT(G838,1)=LEFT(#REF!,1),((100-(HLOOKUP(VALUE(LEFT(G838,1)),Pxl!$C$3:$G$6,2,0)))/2+HLOOKUP(VALUE(LEFT(G838,1)),Pxl!$C$3:$G$6,2,0)),(((HLOOKUP(VALUE(LEFT(G838,1)),Pxl!$C$3:$G$6,2,0))+((HLOOKUP(VALUE(LEFT(G838,1)+1),Pxl!$C$3:$G$6,2,0))))/2)))/100*(IF(LEFT(#REF!,1)=LEFT(#REF!,1),(HLOOKUP(VALUE(LEFT(#REF!,1)),Pxl!$C$3:$G$6,4,0))*1.25,((HLOOKUP(VALUE(LEFT(#REF!,1)),Pxl!$C$3:$G$6,4,0))+(HLOOKUP(VALUE(LEFT(#REF!,1)+1),Pxl!$C$3:$G$6,4,0)))/2)))</f>
        <v/>
      </c>
      <c r="I838" s="281"/>
      <c r="J838" s="281"/>
      <c r="M838" s="276"/>
    </row>
    <row r="839" spans="1:13" s="25" customFormat="1" ht="15">
      <c r="A839" s="281"/>
      <c r="B839" s="281"/>
      <c r="C839" s="281"/>
      <c r="D839" s="277"/>
      <c r="E839" s="277"/>
      <c r="F839" s="277"/>
      <c r="G839" s="279"/>
      <c r="H839" s="280" t="str">
        <f>IF(G839="","",(IF(LEFT(G839,1)=LEFT(#REF!,1),((100-(HLOOKUP(VALUE(LEFT(G839,1)),Pxl!$C$3:$G$6,2,0)))/2+HLOOKUP(VALUE(LEFT(G839,1)),Pxl!$C$3:$G$6,2,0)),(((HLOOKUP(VALUE(LEFT(G839,1)),Pxl!$C$3:$G$6,2,0))+((HLOOKUP(VALUE(LEFT(G839,1)+1),Pxl!$C$3:$G$6,2,0))))/2)))/100*(IF(LEFT(#REF!,1)=LEFT(#REF!,1),(HLOOKUP(VALUE(LEFT(#REF!,1)),Pxl!$C$3:$G$6,4,0))*1.25,((HLOOKUP(VALUE(LEFT(#REF!,1)),Pxl!$C$3:$G$6,4,0))+(HLOOKUP(VALUE(LEFT(#REF!,1)+1),Pxl!$C$3:$G$6,4,0)))/2)))</f>
        <v/>
      </c>
      <c r="I839" s="281"/>
      <c r="J839" s="281"/>
      <c r="M839" s="276"/>
    </row>
    <row r="840" spans="1:13" s="25" customFormat="1" ht="15">
      <c r="A840" s="281"/>
      <c r="B840" s="281"/>
      <c r="C840" s="281"/>
      <c r="D840" s="277"/>
      <c r="E840" s="277"/>
      <c r="F840" s="277"/>
      <c r="G840" s="279"/>
      <c r="H840" s="280" t="str">
        <f>IF(G840="","",(IF(LEFT(G840,1)=LEFT(#REF!,1),((100-(HLOOKUP(VALUE(LEFT(G840,1)),Pxl!$C$3:$G$6,2,0)))/2+HLOOKUP(VALUE(LEFT(G840,1)),Pxl!$C$3:$G$6,2,0)),(((HLOOKUP(VALUE(LEFT(G840,1)),Pxl!$C$3:$G$6,2,0))+((HLOOKUP(VALUE(LEFT(G840,1)+1),Pxl!$C$3:$G$6,2,0))))/2)))/100*(IF(LEFT(#REF!,1)=LEFT(#REF!,1),(HLOOKUP(VALUE(LEFT(#REF!,1)),Pxl!$C$3:$G$6,4,0))*1.25,((HLOOKUP(VALUE(LEFT(#REF!,1)),Pxl!$C$3:$G$6,4,0))+(HLOOKUP(VALUE(LEFT(#REF!,1)+1),Pxl!$C$3:$G$6,4,0)))/2)))</f>
        <v/>
      </c>
      <c r="I840" s="281"/>
      <c r="J840" s="281"/>
      <c r="M840" s="276"/>
    </row>
    <row r="841" spans="1:13" s="25" customFormat="1" ht="15">
      <c r="A841" s="281"/>
      <c r="B841" s="281"/>
      <c r="C841" s="281"/>
      <c r="D841" s="277"/>
      <c r="E841" s="277"/>
      <c r="F841" s="277"/>
      <c r="G841" s="279"/>
      <c r="H841" s="280" t="str">
        <f>IF(G841="","",(IF(LEFT(G841,1)=LEFT(#REF!,1),((100-(HLOOKUP(VALUE(LEFT(G841,1)),Pxl!$C$3:$G$6,2,0)))/2+HLOOKUP(VALUE(LEFT(G841,1)),Pxl!$C$3:$G$6,2,0)),(((HLOOKUP(VALUE(LEFT(G841,1)),Pxl!$C$3:$G$6,2,0))+((HLOOKUP(VALUE(LEFT(G841,1)+1),Pxl!$C$3:$G$6,2,0))))/2)))/100*(IF(LEFT(#REF!,1)=LEFT(#REF!,1),(HLOOKUP(VALUE(LEFT(#REF!,1)),Pxl!$C$3:$G$6,4,0))*1.25,((HLOOKUP(VALUE(LEFT(#REF!,1)),Pxl!$C$3:$G$6,4,0))+(HLOOKUP(VALUE(LEFT(#REF!,1)+1),Pxl!$C$3:$G$6,4,0)))/2)))</f>
        <v/>
      </c>
      <c r="I841" s="281"/>
      <c r="J841" s="281"/>
      <c r="M841" s="276"/>
    </row>
    <row r="842" spans="1:13" s="25" customFormat="1" ht="15">
      <c r="A842" s="281"/>
      <c r="B842" s="281"/>
      <c r="C842" s="281"/>
      <c r="D842" s="277"/>
      <c r="E842" s="277"/>
      <c r="F842" s="277"/>
      <c r="G842" s="279"/>
      <c r="H842" s="280" t="str">
        <f>IF(G842="","",(IF(LEFT(G842,1)=LEFT(#REF!,1),((100-(HLOOKUP(VALUE(LEFT(G842,1)),Pxl!$C$3:$G$6,2,0)))/2+HLOOKUP(VALUE(LEFT(G842,1)),Pxl!$C$3:$G$6,2,0)),(((HLOOKUP(VALUE(LEFT(G842,1)),Pxl!$C$3:$G$6,2,0))+((HLOOKUP(VALUE(LEFT(G842,1)+1),Pxl!$C$3:$G$6,2,0))))/2)))/100*(IF(LEFT(#REF!,1)=LEFT(#REF!,1),(HLOOKUP(VALUE(LEFT(#REF!,1)),Pxl!$C$3:$G$6,4,0))*1.25,((HLOOKUP(VALUE(LEFT(#REF!,1)),Pxl!$C$3:$G$6,4,0))+(HLOOKUP(VALUE(LEFT(#REF!,1)+1),Pxl!$C$3:$G$6,4,0)))/2)))</f>
        <v/>
      </c>
      <c r="I842" s="281"/>
      <c r="J842" s="281"/>
      <c r="M842" s="276"/>
    </row>
    <row r="843" spans="1:13" s="25" customFormat="1" ht="15">
      <c r="A843" s="281"/>
      <c r="B843" s="281"/>
      <c r="C843" s="281"/>
      <c r="D843" s="277"/>
      <c r="E843" s="277"/>
      <c r="F843" s="277"/>
      <c r="G843" s="279"/>
      <c r="H843" s="280" t="str">
        <f>IF(G843="","",(IF(LEFT(G843,1)=LEFT(#REF!,1),((100-(HLOOKUP(VALUE(LEFT(G843,1)),Pxl!$C$3:$G$6,2,0)))/2+HLOOKUP(VALUE(LEFT(G843,1)),Pxl!$C$3:$G$6,2,0)),(((HLOOKUP(VALUE(LEFT(G843,1)),Pxl!$C$3:$G$6,2,0))+((HLOOKUP(VALUE(LEFT(G843,1)+1),Pxl!$C$3:$G$6,2,0))))/2)))/100*(IF(LEFT(#REF!,1)=LEFT(#REF!,1),(HLOOKUP(VALUE(LEFT(#REF!,1)),Pxl!$C$3:$G$6,4,0))*1.25,((HLOOKUP(VALUE(LEFT(#REF!,1)),Pxl!$C$3:$G$6,4,0))+(HLOOKUP(VALUE(LEFT(#REF!,1)+1),Pxl!$C$3:$G$6,4,0)))/2)))</f>
        <v/>
      </c>
      <c r="I843" s="281"/>
      <c r="J843" s="281"/>
      <c r="M843" s="276"/>
    </row>
    <row r="844" spans="1:13" s="25" customFormat="1" ht="15">
      <c r="A844" s="281"/>
      <c r="B844" s="281"/>
      <c r="C844" s="281"/>
      <c r="D844" s="277"/>
      <c r="E844" s="277"/>
      <c r="F844" s="277"/>
      <c r="G844" s="279"/>
      <c r="H844" s="280" t="str">
        <f>IF(G844="","",(IF(LEFT(G844,1)=LEFT(#REF!,1),((100-(HLOOKUP(VALUE(LEFT(G844,1)),Pxl!$C$3:$G$6,2,0)))/2+HLOOKUP(VALUE(LEFT(G844,1)),Pxl!$C$3:$G$6,2,0)),(((HLOOKUP(VALUE(LEFT(G844,1)),Pxl!$C$3:$G$6,2,0))+((HLOOKUP(VALUE(LEFT(G844,1)+1),Pxl!$C$3:$G$6,2,0))))/2)))/100*(IF(LEFT(#REF!,1)=LEFT(#REF!,1),(HLOOKUP(VALUE(LEFT(#REF!,1)),Pxl!$C$3:$G$6,4,0))*1.25,((HLOOKUP(VALUE(LEFT(#REF!,1)),Pxl!$C$3:$G$6,4,0))+(HLOOKUP(VALUE(LEFT(#REF!,1)+1),Pxl!$C$3:$G$6,4,0)))/2)))</f>
        <v/>
      </c>
      <c r="I844" s="281"/>
      <c r="J844" s="281"/>
      <c r="M844" s="276"/>
    </row>
    <row r="845" spans="1:13" s="25" customFormat="1" ht="15">
      <c r="A845" s="281"/>
      <c r="B845" s="281"/>
      <c r="C845" s="281"/>
      <c r="D845" s="277"/>
      <c r="E845" s="277"/>
      <c r="F845" s="277"/>
      <c r="G845" s="279"/>
      <c r="H845" s="280" t="str">
        <f>IF(G845="","",(IF(LEFT(G845,1)=LEFT(#REF!,1),((100-(HLOOKUP(VALUE(LEFT(G845,1)),Pxl!$C$3:$G$6,2,0)))/2+HLOOKUP(VALUE(LEFT(G845,1)),Pxl!$C$3:$G$6,2,0)),(((HLOOKUP(VALUE(LEFT(G845,1)),Pxl!$C$3:$G$6,2,0))+((HLOOKUP(VALUE(LEFT(G845,1)+1),Pxl!$C$3:$G$6,2,0))))/2)))/100*(IF(LEFT(#REF!,1)=LEFT(#REF!,1),(HLOOKUP(VALUE(LEFT(#REF!,1)),Pxl!$C$3:$G$6,4,0))*1.25,((HLOOKUP(VALUE(LEFT(#REF!,1)),Pxl!$C$3:$G$6,4,0))+(HLOOKUP(VALUE(LEFT(#REF!,1)+1),Pxl!$C$3:$G$6,4,0)))/2)))</f>
        <v/>
      </c>
      <c r="I845" s="281"/>
      <c r="J845" s="281"/>
      <c r="M845" s="276"/>
    </row>
    <row r="846" spans="1:13" s="25" customFormat="1" ht="15">
      <c r="A846" s="281"/>
      <c r="B846" s="281"/>
      <c r="C846" s="281"/>
      <c r="D846" s="277"/>
      <c r="E846" s="277"/>
      <c r="F846" s="277"/>
      <c r="G846" s="279"/>
      <c r="H846" s="280" t="str">
        <f>IF(G846="","",(IF(LEFT(G846,1)=LEFT(#REF!,1),((100-(HLOOKUP(VALUE(LEFT(G846,1)),Pxl!$C$3:$G$6,2,0)))/2+HLOOKUP(VALUE(LEFT(G846,1)),Pxl!$C$3:$G$6,2,0)),(((HLOOKUP(VALUE(LEFT(G846,1)),Pxl!$C$3:$G$6,2,0))+((HLOOKUP(VALUE(LEFT(G846,1)+1),Pxl!$C$3:$G$6,2,0))))/2)))/100*(IF(LEFT(#REF!,1)=LEFT(#REF!,1),(HLOOKUP(VALUE(LEFT(#REF!,1)),Pxl!$C$3:$G$6,4,0))*1.25,((HLOOKUP(VALUE(LEFT(#REF!,1)),Pxl!$C$3:$G$6,4,0))+(HLOOKUP(VALUE(LEFT(#REF!,1)+1),Pxl!$C$3:$G$6,4,0)))/2)))</f>
        <v/>
      </c>
      <c r="I846" s="281"/>
      <c r="J846" s="281"/>
      <c r="M846" s="276"/>
    </row>
    <row r="847" spans="1:13" s="25" customFormat="1" ht="15">
      <c r="A847" s="281"/>
      <c r="B847" s="281"/>
      <c r="C847" s="281"/>
      <c r="D847" s="277"/>
      <c r="E847" s="277"/>
      <c r="F847" s="277"/>
      <c r="G847" s="279"/>
      <c r="H847" s="280" t="str">
        <f>IF(G847="","",(IF(LEFT(G847,1)=LEFT(#REF!,1),((100-(HLOOKUP(VALUE(LEFT(G847,1)),Pxl!$C$3:$G$6,2,0)))/2+HLOOKUP(VALUE(LEFT(G847,1)),Pxl!$C$3:$G$6,2,0)),(((HLOOKUP(VALUE(LEFT(G847,1)),Pxl!$C$3:$G$6,2,0))+((HLOOKUP(VALUE(LEFT(G847,1)+1),Pxl!$C$3:$G$6,2,0))))/2)))/100*(IF(LEFT(#REF!,1)=LEFT(#REF!,1),(HLOOKUP(VALUE(LEFT(#REF!,1)),Pxl!$C$3:$G$6,4,0))*1.25,((HLOOKUP(VALUE(LEFT(#REF!,1)),Pxl!$C$3:$G$6,4,0))+(HLOOKUP(VALUE(LEFT(#REF!,1)+1),Pxl!$C$3:$G$6,4,0)))/2)))</f>
        <v/>
      </c>
      <c r="I847" s="281"/>
      <c r="J847" s="281"/>
      <c r="M847" s="276"/>
    </row>
    <row r="848" spans="1:13" s="25" customFormat="1" ht="15">
      <c r="A848" s="281"/>
      <c r="B848" s="281"/>
      <c r="C848" s="281"/>
      <c r="D848" s="277"/>
      <c r="E848" s="277"/>
      <c r="F848" s="277"/>
      <c r="G848" s="279"/>
      <c r="H848" s="280" t="str">
        <f>IF(G848="","",(IF(LEFT(G848,1)=LEFT(#REF!,1),((100-(HLOOKUP(VALUE(LEFT(G848,1)),Pxl!$C$3:$G$6,2,0)))/2+HLOOKUP(VALUE(LEFT(G848,1)),Pxl!$C$3:$G$6,2,0)),(((HLOOKUP(VALUE(LEFT(G848,1)),Pxl!$C$3:$G$6,2,0))+((HLOOKUP(VALUE(LEFT(G848,1)+1),Pxl!$C$3:$G$6,2,0))))/2)))/100*(IF(LEFT(#REF!,1)=LEFT(#REF!,1),(HLOOKUP(VALUE(LEFT(#REF!,1)),Pxl!$C$3:$G$6,4,0))*1.25,((HLOOKUP(VALUE(LEFT(#REF!,1)),Pxl!$C$3:$G$6,4,0))+(HLOOKUP(VALUE(LEFT(#REF!,1)+1),Pxl!$C$3:$G$6,4,0)))/2)))</f>
        <v/>
      </c>
      <c r="I848" s="281"/>
      <c r="J848" s="281"/>
      <c r="M848" s="276"/>
    </row>
    <row r="849" spans="1:13" s="25" customFormat="1" ht="15">
      <c r="A849" s="281"/>
      <c r="B849" s="281"/>
      <c r="C849" s="281"/>
      <c r="D849" s="277"/>
      <c r="E849" s="277"/>
      <c r="F849" s="277"/>
      <c r="G849" s="279"/>
      <c r="H849" s="280" t="str">
        <f>IF(G849="","",(IF(LEFT(G849,1)=LEFT(#REF!,1),((100-(HLOOKUP(VALUE(LEFT(G849,1)),Pxl!$C$3:$G$6,2,0)))/2+HLOOKUP(VALUE(LEFT(G849,1)),Pxl!$C$3:$G$6,2,0)),(((HLOOKUP(VALUE(LEFT(G849,1)),Pxl!$C$3:$G$6,2,0))+((HLOOKUP(VALUE(LEFT(G849,1)+1),Pxl!$C$3:$G$6,2,0))))/2)))/100*(IF(LEFT(#REF!,1)=LEFT(#REF!,1),(HLOOKUP(VALUE(LEFT(#REF!,1)),Pxl!$C$3:$G$6,4,0))*1.25,((HLOOKUP(VALUE(LEFT(#REF!,1)),Pxl!$C$3:$G$6,4,0))+(HLOOKUP(VALUE(LEFT(#REF!,1)+1),Pxl!$C$3:$G$6,4,0)))/2)))</f>
        <v/>
      </c>
      <c r="I849" s="281"/>
      <c r="J849" s="281"/>
      <c r="M849" s="276"/>
    </row>
    <row r="850" spans="1:13" s="25" customFormat="1" ht="15">
      <c r="A850" s="281"/>
      <c r="B850" s="281"/>
      <c r="C850" s="281"/>
      <c r="D850" s="277"/>
      <c r="E850" s="277"/>
      <c r="F850" s="277"/>
      <c r="G850" s="279"/>
      <c r="H850" s="280" t="str">
        <f>IF(G850="","",(IF(LEFT(G850,1)=LEFT(#REF!,1),((100-(HLOOKUP(VALUE(LEFT(G850,1)),Pxl!$C$3:$G$6,2,0)))/2+HLOOKUP(VALUE(LEFT(G850,1)),Pxl!$C$3:$G$6,2,0)),(((HLOOKUP(VALUE(LEFT(G850,1)),Pxl!$C$3:$G$6,2,0))+((HLOOKUP(VALUE(LEFT(G850,1)+1),Pxl!$C$3:$G$6,2,0))))/2)))/100*(IF(LEFT(#REF!,1)=LEFT(#REF!,1),(HLOOKUP(VALUE(LEFT(#REF!,1)),Pxl!$C$3:$G$6,4,0))*1.25,((HLOOKUP(VALUE(LEFT(#REF!,1)),Pxl!$C$3:$G$6,4,0))+(HLOOKUP(VALUE(LEFT(#REF!,1)+1),Pxl!$C$3:$G$6,4,0)))/2)))</f>
        <v/>
      </c>
      <c r="I850" s="281"/>
      <c r="J850" s="281"/>
      <c r="M850" s="276"/>
    </row>
    <row r="851" spans="1:13" s="25" customFormat="1" ht="15">
      <c r="A851" s="281"/>
      <c r="B851" s="281"/>
      <c r="C851" s="281"/>
      <c r="D851" s="277"/>
      <c r="E851" s="277"/>
      <c r="F851" s="277"/>
      <c r="G851" s="279"/>
      <c r="H851" s="280" t="str">
        <f>IF(G851="","",(IF(LEFT(G851,1)=LEFT(#REF!,1),((100-(HLOOKUP(VALUE(LEFT(G851,1)),Pxl!$C$3:$G$6,2,0)))/2+HLOOKUP(VALUE(LEFT(G851,1)),Pxl!$C$3:$G$6,2,0)),(((HLOOKUP(VALUE(LEFT(G851,1)),Pxl!$C$3:$G$6,2,0))+((HLOOKUP(VALUE(LEFT(G851,1)+1),Pxl!$C$3:$G$6,2,0))))/2)))/100*(IF(LEFT(#REF!,1)=LEFT(#REF!,1),(HLOOKUP(VALUE(LEFT(#REF!,1)),Pxl!$C$3:$G$6,4,0))*1.25,((HLOOKUP(VALUE(LEFT(#REF!,1)),Pxl!$C$3:$G$6,4,0))+(HLOOKUP(VALUE(LEFT(#REF!,1)+1),Pxl!$C$3:$G$6,4,0)))/2)))</f>
        <v/>
      </c>
      <c r="I851" s="281"/>
      <c r="J851" s="281"/>
      <c r="M851" s="276"/>
    </row>
    <row r="852" spans="1:13" s="25" customFormat="1" ht="15">
      <c r="A852" s="281"/>
      <c r="B852" s="281"/>
      <c r="C852" s="281"/>
      <c r="D852" s="277"/>
      <c r="E852" s="277"/>
      <c r="F852" s="277"/>
      <c r="G852" s="279"/>
      <c r="H852" s="280" t="str">
        <f>IF(G852="","",(IF(LEFT(G852,1)=LEFT(#REF!,1),((100-(HLOOKUP(VALUE(LEFT(G852,1)),Pxl!$C$3:$G$6,2,0)))/2+HLOOKUP(VALUE(LEFT(G852,1)),Pxl!$C$3:$G$6,2,0)),(((HLOOKUP(VALUE(LEFT(G852,1)),Pxl!$C$3:$G$6,2,0))+((HLOOKUP(VALUE(LEFT(G852,1)+1),Pxl!$C$3:$G$6,2,0))))/2)))/100*(IF(LEFT(#REF!,1)=LEFT(#REF!,1),(HLOOKUP(VALUE(LEFT(#REF!,1)),Pxl!$C$3:$G$6,4,0))*1.25,((HLOOKUP(VALUE(LEFT(#REF!,1)),Pxl!$C$3:$G$6,4,0))+(HLOOKUP(VALUE(LEFT(#REF!,1)+1),Pxl!$C$3:$G$6,4,0)))/2)))</f>
        <v/>
      </c>
      <c r="I852" s="281"/>
      <c r="J852" s="281"/>
      <c r="M852" s="276"/>
    </row>
    <row r="853" spans="1:13" s="25" customFormat="1" ht="15">
      <c r="A853" s="281"/>
      <c r="B853" s="281"/>
      <c r="C853" s="281"/>
      <c r="D853" s="277"/>
      <c r="E853" s="277"/>
      <c r="F853" s="277"/>
      <c r="G853" s="279"/>
      <c r="H853" s="280" t="str">
        <f>IF(G853="","",(IF(LEFT(G853,1)=LEFT(#REF!,1),((100-(HLOOKUP(VALUE(LEFT(G853,1)),Pxl!$C$3:$G$6,2,0)))/2+HLOOKUP(VALUE(LEFT(G853,1)),Pxl!$C$3:$G$6,2,0)),(((HLOOKUP(VALUE(LEFT(G853,1)),Pxl!$C$3:$G$6,2,0))+((HLOOKUP(VALUE(LEFT(G853,1)+1),Pxl!$C$3:$G$6,2,0))))/2)))/100*(IF(LEFT(#REF!,1)=LEFT(#REF!,1),(HLOOKUP(VALUE(LEFT(#REF!,1)),Pxl!$C$3:$G$6,4,0))*1.25,((HLOOKUP(VALUE(LEFT(#REF!,1)),Pxl!$C$3:$G$6,4,0))+(HLOOKUP(VALUE(LEFT(#REF!,1)+1),Pxl!$C$3:$G$6,4,0)))/2)))</f>
        <v/>
      </c>
      <c r="I853" s="281"/>
      <c r="J853" s="281"/>
      <c r="M853" s="276"/>
    </row>
    <row r="854" spans="1:13" s="25" customFormat="1" ht="15">
      <c r="A854" s="281"/>
      <c r="B854" s="281"/>
      <c r="C854" s="281"/>
      <c r="D854" s="277"/>
      <c r="E854" s="277"/>
      <c r="F854" s="277"/>
      <c r="G854" s="279"/>
      <c r="H854" s="280" t="str">
        <f>IF(G854="","",(IF(LEFT(G854,1)=LEFT(#REF!,1),((100-(HLOOKUP(VALUE(LEFT(G854,1)),Pxl!$C$3:$G$6,2,0)))/2+HLOOKUP(VALUE(LEFT(G854,1)),Pxl!$C$3:$G$6,2,0)),(((HLOOKUP(VALUE(LEFT(G854,1)),Pxl!$C$3:$G$6,2,0))+((HLOOKUP(VALUE(LEFT(G854,1)+1),Pxl!$C$3:$G$6,2,0))))/2)))/100*(IF(LEFT(#REF!,1)=LEFT(#REF!,1),(HLOOKUP(VALUE(LEFT(#REF!,1)),Pxl!$C$3:$G$6,4,0))*1.25,((HLOOKUP(VALUE(LEFT(#REF!,1)),Pxl!$C$3:$G$6,4,0))+(HLOOKUP(VALUE(LEFT(#REF!,1)+1),Pxl!$C$3:$G$6,4,0)))/2)))</f>
        <v/>
      </c>
      <c r="I854" s="281"/>
      <c r="J854" s="281"/>
      <c r="M854" s="276"/>
    </row>
    <row r="855" spans="1:13" s="25" customFormat="1" ht="15">
      <c r="A855" s="281"/>
      <c r="B855" s="281"/>
      <c r="C855" s="281"/>
      <c r="D855" s="277"/>
      <c r="E855" s="277"/>
      <c r="F855" s="277"/>
      <c r="G855" s="279"/>
      <c r="H855" s="280" t="str">
        <f>IF(G855="","",(IF(LEFT(G855,1)=LEFT(#REF!,1),((100-(HLOOKUP(VALUE(LEFT(G855,1)),Pxl!$C$3:$G$6,2,0)))/2+HLOOKUP(VALUE(LEFT(G855,1)),Pxl!$C$3:$G$6,2,0)),(((HLOOKUP(VALUE(LEFT(G855,1)),Pxl!$C$3:$G$6,2,0))+((HLOOKUP(VALUE(LEFT(G855,1)+1),Pxl!$C$3:$G$6,2,0))))/2)))/100*(IF(LEFT(#REF!,1)=LEFT(#REF!,1),(HLOOKUP(VALUE(LEFT(#REF!,1)),Pxl!$C$3:$G$6,4,0))*1.25,((HLOOKUP(VALUE(LEFT(#REF!,1)),Pxl!$C$3:$G$6,4,0))+(HLOOKUP(VALUE(LEFT(#REF!,1)+1),Pxl!$C$3:$G$6,4,0)))/2)))</f>
        <v/>
      </c>
      <c r="I855" s="281"/>
      <c r="J855" s="281"/>
      <c r="M855" s="276"/>
    </row>
    <row r="856" spans="1:13" s="25" customFormat="1" ht="15">
      <c r="A856" s="281"/>
      <c r="B856" s="281"/>
      <c r="C856" s="281"/>
      <c r="D856" s="277"/>
      <c r="E856" s="277"/>
      <c r="F856" s="277"/>
      <c r="G856" s="279"/>
      <c r="H856" s="280" t="str">
        <f>IF(G856="","",(IF(LEFT(G856,1)=LEFT(#REF!,1),((100-(HLOOKUP(VALUE(LEFT(G856,1)),Pxl!$C$3:$G$6,2,0)))/2+HLOOKUP(VALUE(LEFT(G856,1)),Pxl!$C$3:$G$6,2,0)),(((HLOOKUP(VALUE(LEFT(G856,1)),Pxl!$C$3:$G$6,2,0))+((HLOOKUP(VALUE(LEFT(G856,1)+1),Pxl!$C$3:$G$6,2,0))))/2)))/100*(IF(LEFT(#REF!,1)=LEFT(#REF!,1),(HLOOKUP(VALUE(LEFT(#REF!,1)),Pxl!$C$3:$G$6,4,0))*1.25,((HLOOKUP(VALUE(LEFT(#REF!,1)),Pxl!$C$3:$G$6,4,0))+(HLOOKUP(VALUE(LEFT(#REF!,1)+1),Pxl!$C$3:$G$6,4,0)))/2)))</f>
        <v/>
      </c>
      <c r="I856" s="281"/>
      <c r="J856" s="281"/>
      <c r="M856" s="276"/>
    </row>
    <row r="857" spans="1:13" s="25" customFormat="1" ht="15">
      <c r="A857" s="281"/>
      <c r="B857" s="281"/>
      <c r="C857" s="281"/>
      <c r="D857" s="277"/>
      <c r="E857" s="277"/>
      <c r="F857" s="277"/>
      <c r="G857" s="279"/>
      <c r="H857" s="280" t="str">
        <f>IF(G857="","",(IF(LEFT(G857,1)=LEFT(#REF!,1),((100-(HLOOKUP(VALUE(LEFT(G857,1)),Pxl!$C$3:$G$6,2,0)))/2+HLOOKUP(VALUE(LEFT(G857,1)),Pxl!$C$3:$G$6,2,0)),(((HLOOKUP(VALUE(LEFT(G857,1)),Pxl!$C$3:$G$6,2,0))+((HLOOKUP(VALUE(LEFT(G857,1)+1),Pxl!$C$3:$G$6,2,0))))/2)))/100*(IF(LEFT(#REF!,1)=LEFT(#REF!,1),(HLOOKUP(VALUE(LEFT(#REF!,1)),Pxl!$C$3:$G$6,4,0))*1.25,((HLOOKUP(VALUE(LEFT(#REF!,1)),Pxl!$C$3:$G$6,4,0))+(HLOOKUP(VALUE(LEFT(#REF!,1)+1),Pxl!$C$3:$G$6,4,0)))/2)))</f>
        <v/>
      </c>
      <c r="I857" s="281"/>
      <c r="J857" s="281"/>
      <c r="M857" s="276"/>
    </row>
    <row r="858" spans="1:13" s="25" customFormat="1" ht="15">
      <c r="A858" s="281"/>
      <c r="B858" s="281"/>
      <c r="C858" s="281"/>
      <c r="D858" s="277"/>
      <c r="E858" s="277"/>
      <c r="F858" s="277"/>
      <c r="G858" s="279"/>
      <c r="H858" s="280" t="str">
        <f>IF(G858="","",(IF(LEFT(G858,1)=LEFT(#REF!,1),((100-(HLOOKUP(VALUE(LEFT(G858,1)),Pxl!$C$3:$G$6,2,0)))/2+HLOOKUP(VALUE(LEFT(G858,1)),Pxl!$C$3:$G$6,2,0)),(((HLOOKUP(VALUE(LEFT(G858,1)),Pxl!$C$3:$G$6,2,0))+((HLOOKUP(VALUE(LEFT(G858,1)+1),Pxl!$C$3:$G$6,2,0))))/2)))/100*(IF(LEFT(#REF!,1)=LEFT(#REF!,1),(HLOOKUP(VALUE(LEFT(#REF!,1)),Pxl!$C$3:$G$6,4,0))*1.25,((HLOOKUP(VALUE(LEFT(#REF!,1)),Pxl!$C$3:$G$6,4,0))+(HLOOKUP(VALUE(LEFT(#REF!,1)+1),Pxl!$C$3:$G$6,4,0)))/2)))</f>
        <v/>
      </c>
      <c r="I858" s="281"/>
      <c r="J858" s="281"/>
      <c r="M858" s="276"/>
    </row>
    <row r="859" spans="1:13" s="25" customFormat="1" ht="15">
      <c r="A859" s="281"/>
      <c r="B859" s="281"/>
      <c r="C859" s="281"/>
      <c r="D859" s="277"/>
      <c r="E859" s="277"/>
      <c r="F859" s="277"/>
      <c r="G859" s="279"/>
      <c r="H859" s="280" t="str">
        <f>IF(G859="","",(IF(LEFT(G859,1)=LEFT(#REF!,1),((100-(HLOOKUP(VALUE(LEFT(G859,1)),Pxl!$C$3:$G$6,2,0)))/2+HLOOKUP(VALUE(LEFT(G859,1)),Pxl!$C$3:$G$6,2,0)),(((HLOOKUP(VALUE(LEFT(G859,1)),Pxl!$C$3:$G$6,2,0))+((HLOOKUP(VALUE(LEFT(G859,1)+1),Pxl!$C$3:$G$6,2,0))))/2)))/100*(IF(LEFT(#REF!,1)=LEFT(#REF!,1),(HLOOKUP(VALUE(LEFT(#REF!,1)),Pxl!$C$3:$G$6,4,0))*1.25,((HLOOKUP(VALUE(LEFT(#REF!,1)),Pxl!$C$3:$G$6,4,0))+(HLOOKUP(VALUE(LEFT(#REF!,1)+1),Pxl!$C$3:$G$6,4,0)))/2)))</f>
        <v/>
      </c>
      <c r="I859" s="281"/>
      <c r="J859" s="281"/>
      <c r="M859" s="276"/>
    </row>
    <row r="860" spans="1:13" s="25" customFormat="1" ht="15">
      <c r="A860" s="281"/>
      <c r="B860" s="281"/>
      <c r="C860" s="281"/>
      <c r="D860" s="277"/>
      <c r="E860" s="277"/>
      <c r="F860" s="277"/>
      <c r="G860" s="279"/>
      <c r="H860" s="280" t="str">
        <f>IF(G860="","",(IF(LEFT(G860,1)=LEFT(#REF!,1),((100-(HLOOKUP(VALUE(LEFT(G860,1)),Pxl!$C$3:$G$6,2,0)))/2+HLOOKUP(VALUE(LEFT(G860,1)),Pxl!$C$3:$G$6,2,0)),(((HLOOKUP(VALUE(LEFT(G860,1)),Pxl!$C$3:$G$6,2,0))+((HLOOKUP(VALUE(LEFT(G860,1)+1),Pxl!$C$3:$G$6,2,0))))/2)))/100*(IF(LEFT(#REF!,1)=LEFT(#REF!,1),(HLOOKUP(VALUE(LEFT(#REF!,1)),Pxl!$C$3:$G$6,4,0))*1.25,((HLOOKUP(VALUE(LEFT(#REF!,1)),Pxl!$C$3:$G$6,4,0))+(HLOOKUP(VALUE(LEFT(#REF!,1)+1),Pxl!$C$3:$G$6,4,0)))/2)))</f>
        <v/>
      </c>
      <c r="I860" s="281"/>
      <c r="J860" s="281"/>
      <c r="M860" s="276"/>
    </row>
    <row r="861" spans="1:13" s="25" customFormat="1" ht="15">
      <c r="A861" s="281"/>
      <c r="B861" s="281"/>
      <c r="C861" s="281"/>
      <c r="D861" s="277"/>
      <c r="E861" s="277"/>
      <c r="F861" s="277"/>
      <c r="G861" s="279"/>
      <c r="H861" s="280" t="str">
        <f>IF(G861="","",(IF(LEFT(G861,1)=LEFT(#REF!,1),((100-(HLOOKUP(VALUE(LEFT(G861,1)),Pxl!$C$3:$G$6,2,0)))/2+HLOOKUP(VALUE(LEFT(G861,1)),Pxl!$C$3:$G$6,2,0)),(((HLOOKUP(VALUE(LEFT(G861,1)),Pxl!$C$3:$G$6,2,0))+((HLOOKUP(VALUE(LEFT(G861,1)+1),Pxl!$C$3:$G$6,2,0))))/2)))/100*(IF(LEFT(#REF!,1)=LEFT(#REF!,1),(HLOOKUP(VALUE(LEFT(#REF!,1)),Pxl!$C$3:$G$6,4,0))*1.25,((HLOOKUP(VALUE(LEFT(#REF!,1)),Pxl!$C$3:$G$6,4,0))+(HLOOKUP(VALUE(LEFT(#REF!,1)+1),Pxl!$C$3:$G$6,4,0)))/2)))</f>
        <v/>
      </c>
      <c r="I861" s="281"/>
      <c r="J861" s="281"/>
      <c r="M861" s="276"/>
    </row>
    <row r="862" spans="1:13" s="25" customFormat="1" ht="15">
      <c r="A862" s="281"/>
      <c r="B862" s="281"/>
      <c r="C862" s="281"/>
      <c r="D862" s="277"/>
      <c r="E862" s="277"/>
      <c r="F862" s="277"/>
      <c r="G862" s="279"/>
      <c r="H862" s="280" t="str">
        <f>IF(G862="","",(IF(LEFT(G862,1)=LEFT(#REF!,1),((100-(HLOOKUP(VALUE(LEFT(G862,1)),Pxl!$C$3:$G$6,2,0)))/2+HLOOKUP(VALUE(LEFT(G862,1)),Pxl!$C$3:$G$6,2,0)),(((HLOOKUP(VALUE(LEFT(G862,1)),Pxl!$C$3:$G$6,2,0))+((HLOOKUP(VALUE(LEFT(G862,1)+1),Pxl!$C$3:$G$6,2,0))))/2)))/100*(IF(LEFT(#REF!,1)=LEFT(#REF!,1),(HLOOKUP(VALUE(LEFT(#REF!,1)),Pxl!$C$3:$G$6,4,0))*1.25,((HLOOKUP(VALUE(LEFT(#REF!,1)),Pxl!$C$3:$G$6,4,0))+(HLOOKUP(VALUE(LEFT(#REF!,1)+1),Pxl!$C$3:$G$6,4,0)))/2)))</f>
        <v/>
      </c>
      <c r="I862" s="281"/>
      <c r="J862" s="281"/>
      <c r="M862" s="276"/>
    </row>
    <row r="863" spans="1:13" s="25" customFormat="1" ht="15">
      <c r="A863" s="281"/>
      <c r="B863" s="281"/>
      <c r="C863" s="281"/>
      <c r="D863" s="277"/>
      <c r="E863" s="277"/>
      <c r="F863" s="277"/>
      <c r="G863" s="279"/>
      <c r="H863" s="280" t="str">
        <f>IF(G863="","",(IF(LEFT(G863,1)=LEFT(#REF!,1),((100-(HLOOKUP(VALUE(LEFT(G863,1)),Pxl!$C$3:$G$6,2,0)))/2+HLOOKUP(VALUE(LEFT(G863,1)),Pxl!$C$3:$G$6,2,0)),(((HLOOKUP(VALUE(LEFT(G863,1)),Pxl!$C$3:$G$6,2,0))+((HLOOKUP(VALUE(LEFT(G863,1)+1),Pxl!$C$3:$G$6,2,0))))/2)))/100*(IF(LEFT(#REF!,1)=LEFT(#REF!,1),(HLOOKUP(VALUE(LEFT(#REF!,1)),Pxl!$C$3:$G$6,4,0))*1.25,((HLOOKUP(VALUE(LEFT(#REF!,1)),Pxl!$C$3:$G$6,4,0))+(HLOOKUP(VALUE(LEFT(#REF!,1)+1),Pxl!$C$3:$G$6,4,0)))/2)))</f>
        <v/>
      </c>
      <c r="I863" s="281"/>
      <c r="J863" s="281"/>
      <c r="M863" s="276"/>
    </row>
    <row r="864" spans="1:13" s="25" customFormat="1" ht="15">
      <c r="A864" s="281"/>
      <c r="B864" s="281"/>
      <c r="C864" s="281"/>
      <c r="D864" s="277"/>
      <c r="E864" s="277"/>
      <c r="F864" s="277"/>
      <c r="G864" s="279"/>
      <c r="H864" s="280" t="str">
        <f>IF(G864="","",(IF(LEFT(G864,1)=LEFT(#REF!,1),((100-(HLOOKUP(VALUE(LEFT(G864,1)),Pxl!$C$3:$G$6,2,0)))/2+HLOOKUP(VALUE(LEFT(G864,1)),Pxl!$C$3:$G$6,2,0)),(((HLOOKUP(VALUE(LEFT(G864,1)),Pxl!$C$3:$G$6,2,0))+((HLOOKUP(VALUE(LEFT(G864,1)+1),Pxl!$C$3:$G$6,2,0))))/2)))/100*(IF(LEFT(#REF!,1)=LEFT(#REF!,1),(HLOOKUP(VALUE(LEFT(#REF!,1)),Pxl!$C$3:$G$6,4,0))*1.25,((HLOOKUP(VALUE(LEFT(#REF!,1)),Pxl!$C$3:$G$6,4,0))+(HLOOKUP(VALUE(LEFT(#REF!,1)+1),Pxl!$C$3:$G$6,4,0)))/2)))</f>
        <v/>
      </c>
      <c r="I864" s="281"/>
      <c r="J864" s="281"/>
      <c r="M864" s="276"/>
    </row>
    <row r="865" spans="1:13" s="25" customFormat="1" ht="15">
      <c r="A865" s="281"/>
      <c r="B865" s="281"/>
      <c r="C865" s="281"/>
      <c r="D865" s="277"/>
      <c r="E865" s="277"/>
      <c r="F865" s="277"/>
      <c r="G865" s="279"/>
      <c r="H865" s="280" t="str">
        <f>IF(G865="","",(IF(LEFT(G865,1)=LEFT(#REF!,1),((100-(HLOOKUP(VALUE(LEFT(G865,1)),Pxl!$C$3:$G$6,2,0)))/2+HLOOKUP(VALUE(LEFT(G865,1)),Pxl!$C$3:$G$6,2,0)),(((HLOOKUP(VALUE(LEFT(G865,1)),Pxl!$C$3:$G$6,2,0))+((HLOOKUP(VALUE(LEFT(G865,1)+1),Pxl!$C$3:$G$6,2,0))))/2)))/100*(IF(LEFT(#REF!,1)=LEFT(#REF!,1),(HLOOKUP(VALUE(LEFT(#REF!,1)),Pxl!$C$3:$G$6,4,0))*1.25,((HLOOKUP(VALUE(LEFT(#REF!,1)),Pxl!$C$3:$G$6,4,0))+(HLOOKUP(VALUE(LEFT(#REF!,1)+1),Pxl!$C$3:$G$6,4,0)))/2)))</f>
        <v/>
      </c>
      <c r="I865" s="281"/>
      <c r="J865" s="281"/>
      <c r="M865" s="276"/>
    </row>
    <row r="866" spans="1:13" s="25" customFormat="1" ht="15">
      <c r="A866" s="281"/>
      <c r="B866" s="281"/>
      <c r="C866" s="281"/>
      <c r="D866" s="277"/>
      <c r="E866" s="277"/>
      <c r="F866" s="277"/>
      <c r="G866" s="279"/>
      <c r="H866" s="280" t="str">
        <f>IF(G866="","",(IF(LEFT(G866,1)=LEFT(#REF!,1),((100-(HLOOKUP(VALUE(LEFT(G866,1)),Pxl!$C$3:$G$6,2,0)))/2+HLOOKUP(VALUE(LEFT(G866,1)),Pxl!$C$3:$G$6,2,0)),(((HLOOKUP(VALUE(LEFT(G866,1)),Pxl!$C$3:$G$6,2,0))+((HLOOKUP(VALUE(LEFT(G866,1)+1),Pxl!$C$3:$G$6,2,0))))/2)))/100*(IF(LEFT(#REF!,1)=LEFT(#REF!,1),(HLOOKUP(VALUE(LEFT(#REF!,1)),Pxl!$C$3:$G$6,4,0))*1.25,((HLOOKUP(VALUE(LEFT(#REF!,1)),Pxl!$C$3:$G$6,4,0))+(HLOOKUP(VALUE(LEFT(#REF!,1)+1),Pxl!$C$3:$G$6,4,0)))/2)))</f>
        <v/>
      </c>
      <c r="I866" s="281"/>
      <c r="J866" s="281"/>
      <c r="M866" s="276"/>
    </row>
    <row r="867" spans="1:13" s="25" customFormat="1" ht="15">
      <c r="A867" s="281"/>
      <c r="B867" s="281"/>
      <c r="C867" s="281"/>
      <c r="D867" s="277"/>
      <c r="E867" s="277"/>
      <c r="F867" s="277"/>
      <c r="G867" s="279"/>
      <c r="H867" s="280" t="str">
        <f>IF(G867="","",(IF(LEFT(G867,1)=LEFT(#REF!,1),((100-(HLOOKUP(VALUE(LEFT(G867,1)),Pxl!$C$3:$G$6,2,0)))/2+HLOOKUP(VALUE(LEFT(G867,1)),Pxl!$C$3:$G$6,2,0)),(((HLOOKUP(VALUE(LEFT(G867,1)),Pxl!$C$3:$G$6,2,0))+((HLOOKUP(VALUE(LEFT(G867,1)+1),Pxl!$C$3:$G$6,2,0))))/2)))/100*(IF(LEFT(#REF!,1)=LEFT(#REF!,1),(HLOOKUP(VALUE(LEFT(#REF!,1)),Pxl!$C$3:$G$6,4,0))*1.25,((HLOOKUP(VALUE(LEFT(#REF!,1)),Pxl!$C$3:$G$6,4,0))+(HLOOKUP(VALUE(LEFT(#REF!,1)+1),Pxl!$C$3:$G$6,4,0)))/2)))</f>
        <v/>
      </c>
      <c r="I867" s="281"/>
      <c r="J867" s="281"/>
      <c r="M867" s="276"/>
    </row>
    <row r="868" spans="1:13" s="25" customFormat="1" ht="15">
      <c r="A868" s="281"/>
      <c r="B868" s="281"/>
      <c r="C868" s="281"/>
      <c r="D868" s="277"/>
      <c r="E868" s="277"/>
      <c r="F868" s="277"/>
      <c r="G868" s="279"/>
      <c r="H868" s="280" t="str">
        <f>IF(G868="","",(IF(LEFT(G868,1)=LEFT(#REF!,1),((100-(HLOOKUP(VALUE(LEFT(G868,1)),Pxl!$C$3:$G$6,2,0)))/2+HLOOKUP(VALUE(LEFT(G868,1)),Pxl!$C$3:$G$6,2,0)),(((HLOOKUP(VALUE(LEFT(G868,1)),Pxl!$C$3:$G$6,2,0))+((HLOOKUP(VALUE(LEFT(G868,1)+1),Pxl!$C$3:$G$6,2,0))))/2)))/100*(IF(LEFT(#REF!,1)=LEFT(#REF!,1),(HLOOKUP(VALUE(LEFT(#REF!,1)),Pxl!$C$3:$G$6,4,0))*1.25,((HLOOKUP(VALUE(LEFT(#REF!,1)),Pxl!$C$3:$G$6,4,0))+(HLOOKUP(VALUE(LEFT(#REF!,1)+1),Pxl!$C$3:$G$6,4,0)))/2)))</f>
        <v/>
      </c>
      <c r="I868" s="281"/>
      <c r="J868" s="281"/>
      <c r="M868" s="276"/>
    </row>
    <row r="869" spans="1:13" s="25" customFormat="1" ht="15">
      <c r="A869" s="281"/>
      <c r="B869" s="281"/>
      <c r="C869" s="281"/>
      <c r="D869" s="277"/>
      <c r="E869" s="277"/>
      <c r="F869" s="277"/>
      <c r="G869" s="279"/>
      <c r="H869" s="280" t="str">
        <f>IF(G869="","",(IF(LEFT(G869,1)=LEFT(#REF!,1),((100-(HLOOKUP(VALUE(LEFT(G869,1)),Pxl!$C$3:$G$6,2,0)))/2+HLOOKUP(VALUE(LEFT(G869,1)),Pxl!$C$3:$G$6,2,0)),(((HLOOKUP(VALUE(LEFT(G869,1)),Pxl!$C$3:$G$6,2,0))+((HLOOKUP(VALUE(LEFT(G869,1)+1),Pxl!$C$3:$G$6,2,0))))/2)))/100*(IF(LEFT(#REF!,1)=LEFT(#REF!,1),(HLOOKUP(VALUE(LEFT(#REF!,1)),Pxl!$C$3:$G$6,4,0))*1.25,((HLOOKUP(VALUE(LEFT(#REF!,1)),Pxl!$C$3:$G$6,4,0))+(HLOOKUP(VALUE(LEFT(#REF!,1)+1),Pxl!$C$3:$G$6,4,0)))/2)))</f>
        <v/>
      </c>
      <c r="I869" s="281"/>
      <c r="J869" s="281"/>
      <c r="M869" s="276"/>
    </row>
    <row r="870" spans="1:13" s="25" customFormat="1" ht="15">
      <c r="A870" s="281"/>
      <c r="B870" s="281"/>
      <c r="C870" s="281"/>
      <c r="D870" s="277"/>
      <c r="E870" s="277"/>
      <c r="F870" s="277"/>
      <c r="G870" s="279"/>
      <c r="H870" s="280" t="str">
        <f>IF(G870="","",(IF(LEFT(G870,1)=LEFT(#REF!,1),((100-(HLOOKUP(VALUE(LEFT(G870,1)),Pxl!$C$3:$G$6,2,0)))/2+HLOOKUP(VALUE(LEFT(G870,1)),Pxl!$C$3:$G$6,2,0)),(((HLOOKUP(VALUE(LEFT(G870,1)),Pxl!$C$3:$G$6,2,0))+((HLOOKUP(VALUE(LEFT(G870,1)+1),Pxl!$C$3:$G$6,2,0))))/2)))/100*(IF(LEFT(#REF!,1)=LEFT(#REF!,1),(HLOOKUP(VALUE(LEFT(#REF!,1)),Pxl!$C$3:$G$6,4,0))*1.25,((HLOOKUP(VALUE(LEFT(#REF!,1)),Pxl!$C$3:$G$6,4,0))+(HLOOKUP(VALUE(LEFT(#REF!,1)+1),Pxl!$C$3:$G$6,4,0)))/2)))</f>
        <v/>
      </c>
      <c r="I870" s="281"/>
      <c r="J870" s="281"/>
      <c r="M870" s="276"/>
    </row>
    <row r="871" spans="1:13" s="25" customFormat="1" ht="15">
      <c r="A871" s="281"/>
      <c r="B871" s="281"/>
      <c r="C871" s="281"/>
      <c r="D871" s="277"/>
      <c r="E871" s="277"/>
      <c r="F871" s="277"/>
      <c r="G871" s="279"/>
      <c r="H871" s="280" t="str">
        <f>IF(G871="","",(IF(LEFT(G871,1)=LEFT(#REF!,1),((100-(HLOOKUP(VALUE(LEFT(G871,1)),Pxl!$C$3:$G$6,2,0)))/2+HLOOKUP(VALUE(LEFT(G871,1)),Pxl!$C$3:$G$6,2,0)),(((HLOOKUP(VALUE(LEFT(G871,1)),Pxl!$C$3:$G$6,2,0))+((HLOOKUP(VALUE(LEFT(G871,1)+1),Pxl!$C$3:$G$6,2,0))))/2)))/100*(IF(LEFT(#REF!,1)=LEFT(#REF!,1),(HLOOKUP(VALUE(LEFT(#REF!,1)),Pxl!$C$3:$G$6,4,0))*1.25,((HLOOKUP(VALUE(LEFT(#REF!,1)),Pxl!$C$3:$G$6,4,0))+(HLOOKUP(VALUE(LEFT(#REF!,1)+1),Pxl!$C$3:$G$6,4,0)))/2)))</f>
        <v/>
      </c>
      <c r="I871" s="281"/>
      <c r="J871" s="281"/>
      <c r="M871" s="276"/>
    </row>
    <row r="872" spans="1:13" s="25" customFormat="1" ht="15">
      <c r="A872" s="281"/>
      <c r="B872" s="281"/>
      <c r="C872" s="281"/>
      <c r="D872" s="277"/>
      <c r="E872" s="277"/>
      <c r="F872" s="277"/>
      <c r="G872" s="279"/>
      <c r="H872" s="280" t="str">
        <f>IF(G872="","",(IF(LEFT(G872,1)=LEFT(#REF!,1),((100-(HLOOKUP(VALUE(LEFT(G872,1)),Pxl!$C$3:$G$6,2,0)))/2+HLOOKUP(VALUE(LEFT(G872,1)),Pxl!$C$3:$G$6,2,0)),(((HLOOKUP(VALUE(LEFT(G872,1)),Pxl!$C$3:$G$6,2,0))+((HLOOKUP(VALUE(LEFT(G872,1)+1),Pxl!$C$3:$G$6,2,0))))/2)))/100*(IF(LEFT(#REF!,1)=LEFT(#REF!,1),(HLOOKUP(VALUE(LEFT(#REF!,1)),Pxl!$C$3:$G$6,4,0))*1.25,((HLOOKUP(VALUE(LEFT(#REF!,1)),Pxl!$C$3:$G$6,4,0))+(HLOOKUP(VALUE(LEFT(#REF!,1)+1),Pxl!$C$3:$G$6,4,0)))/2)))</f>
        <v/>
      </c>
      <c r="I872" s="281"/>
      <c r="J872" s="281"/>
      <c r="M872" s="276"/>
    </row>
    <row r="873" spans="1:13" s="25" customFormat="1" ht="15">
      <c r="A873" s="281"/>
      <c r="B873" s="281"/>
      <c r="C873" s="281"/>
      <c r="D873" s="277"/>
      <c r="E873" s="277"/>
      <c r="F873" s="277"/>
      <c r="G873" s="279"/>
      <c r="H873" s="280" t="str">
        <f>IF(G873="","",(IF(LEFT(G873,1)=LEFT(#REF!,1),((100-(HLOOKUP(VALUE(LEFT(G873,1)),Pxl!$C$3:$G$6,2,0)))/2+HLOOKUP(VALUE(LEFT(G873,1)),Pxl!$C$3:$G$6,2,0)),(((HLOOKUP(VALUE(LEFT(G873,1)),Pxl!$C$3:$G$6,2,0))+((HLOOKUP(VALUE(LEFT(G873,1)+1),Pxl!$C$3:$G$6,2,0))))/2)))/100*(IF(LEFT(#REF!,1)=LEFT(#REF!,1),(HLOOKUP(VALUE(LEFT(#REF!,1)),Pxl!$C$3:$G$6,4,0))*1.25,((HLOOKUP(VALUE(LEFT(#REF!,1)),Pxl!$C$3:$G$6,4,0))+(HLOOKUP(VALUE(LEFT(#REF!,1)+1),Pxl!$C$3:$G$6,4,0)))/2)))</f>
        <v/>
      </c>
      <c r="I873" s="281"/>
      <c r="J873" s="281"/>
      <c r="M873" s="276"/>
    </row>
    <row r="874" spans="1:13" s="25" customFormat="1" ht="15">
      <c r="A874" s="281"/>
      <c r="B874" s="281"/>
      <c r="C874" s="281"/>
      <c r="D874" s="277"/>
      <c r="E874" s="277"/>
      <c r="F874" s="277"/>
      <c r="G874" s="279"/>
      <c r="H874" s="280" t="str">
        <f>IF(G874="","",(IF(LEFT(G874,1)=LEFT(#REF!,1),((100-(HLOOKUP(VALUE(LEFT(G874,1)),Pxl!$C$3:$G$6,2,0)))/2+HLOOKUP(VALUE(LEFT(G874,1)),Pxl!$C$3:$G$6,2,0)),(((HLOOKUP(VALUE(LEFT(G874,1)),Pxl!$C$3:$G$6,2,0))+((HLOOKUP(VALUE(LEFT(G874,1)+1),Pxl!$C$3:$G$6,2,0))))/2)))/100*(IF(LEFT(#REF!,1)=LEFT(#REF!,1),(HLOOKUP(VALUE(LEFT(#REF!,1)),Pxl!$C$3:$G$6,4,0))*1.25,((HLOOKUP(VALUE(LEFT(#REF!,1)),Pxl!$C$3:$G$6,4,0))+(HLOOKUP(VALUE(LEFT(#REF!,1)+1),Pxl!$C$3:$G$6,4,0)))/2)))</f>
        <v/>
      </c>
      <c r="I874" s="281"/>
      <c r="J874" s="281"/>
      <c r="M874" s="276"/>
    </row>
    <row r="875" spans="1:13" s="25" customFormat="1" ht="15">
      <c r="A875" s="281"/>
      <c r="B875" s="281"/>
      <c r="C875" s="281"/>
      <c r="D875" s="277"/>
      <c r="E875" s="277"/>
      <c r="F875" s="277"/>
      <c r="G875" s="279"/>
      <c r="H875" s="280" t="str">
        <f>IF(G875="","",(IF(LEFT(G875,1)=LEFT(#REF!,1),((100-(HLOOKUP(VALUE(LEFT(G875,1)),Pxl!$C$3:$G$6,2,0)))/2+HLOOKUP(VALUE(LEFT(G875,1)),Pxl!$C$3:$G$6,2,0)),(((HLOOKUP(VALUE(LEFT(G875,1)),Pxl!$C$3:$G$6,2,0))+((HLOOKUP(VALUE(LEFT(G875,1)+1),Pxl!$C$3:$G$6,2,0))))/2)))/100*(IF(LEFT(#REF!,1)=LEFT(#REF!,1),(HLOOKUP(VALUE(LEFT(#REF!,1)),Pxl!$C$3:$G$6,4,0))*1.25,((HLOOKUP(VALUE(LEFT(#REF!,1)),Pxl!$C$3:$G$6,4,0))+(HLOOKUP(VALUE(LEFT(#REF!,1)+1),Pxl!$C$3:$G$6,4,0)))/2)))</f>
        <v/>
      </c>
      <c r="I875" s="281"/>
      <c r="J875" s="281"/>
      <c r="M875" s="276"/>
    </row>
    <row r="876" spans="1:13" s="25" customFormat="1" ht="15">
      <c r="A876" s="281"/>
      <c r="B876" s="281"/>
      <c r="C876" s="281"/>
      <c r="D876" s="277"/>
      <c r="E876" s="277"/>
      <c r="F876" s="277"/>
      <c r="G876" s="279"/>
      <c r="H876" s="280" t="str">
        <f>IF(G876="","",(IF(LEFT(G876,1)=LEFT(#REF!,1),((100-(HLOOKUP(VALUE(LEFT(G876,1)),Pxl!$C$3:$G$6,2,0)))/2+HLOOKUP(VALUE(LEFT(G876,1)),Pxl!$C$3:$G$6,2,0)),(((HLOOKUP(VALUE(LEFT(G876,1)),Pxl!$C$3:$G$6,2,0))+((HLOOKUP(VALUE(LEFT(G876,1)+1),Pxl!$C$3:$G$6,2,0))))/2)))/100*(IF(LEFT(#REF!,1)=LEFT(#REF!,1),(HLOOKUP(VALUE(LEFT(#REF!,1)),Pxl!$C$3:$G$6,4,0))*1.25,((HLOOKUP(VALUE(LEFT(#REF!,1)),Pxl!$C$3:$G$6,4,0))+(HLOOKUP(VALUE(LEFT(#REF!,1)+1),Pxl!$C$3:$G$6,4,0)))/2)))</f>
        <v/>
      </c>
      <c r="I876" s="281"/>
      <c r="J876" s="281"/>
      <c r="M876" s="276"/>
    </row>
    <row r="877" spans="1:13" s="25" customFormat="1" ht="15">
      <c r="A877" s="281"/>
      <c r="B877" s="281"/>
      <c r="C877" s="281"/>
      <c r="D877" s="277"/>
      <c r="E877" s="277"/>
      <c r="F877" s="277"/>
      <c r="G877" s="279"/>
      <c r="H877" s="280" t="str">
        <f>IF(G877="","",(IF(LEFT(G877,1)=LEFT(#REF!,1),((100-(HLOOKUP(VALUE(LEFT(G877,1)),Pxl!$C$3:$G$6,2,0)))/2+HLOOKUP(VALUE(LEFT(G877,1)),Pxl!$C$3:$G$6,2,0)),(((HLOOKUP(VALUE(LEFT(G877,1)),Pxl!$C$3:$G$6,2,0))+((HLOOKUP(VALUE(LEFT(G877,1)+1),Pxl!$C$3:$G$6,2,0))))/2)))/100*(IF(LEFT(#REF!,1)=LEFT(#REF!,1),(HLOOKUP(VALUE(LEFT(#REF!,1)),Pxl!$C$3:$G$6,4,0))*1.25,((HLOOKUP(VALUE(LEFT(#REF!,1)),Pxl!$C$3:$G$6,4,0))+(HLOOKUP(VALUE(LEFT(#REF!,1)+1),Pxl!$C$3:$G$6,4,0)))/2)))</f>
        <v/>
      </c>
      <c r="I877" s="281"/>
      <c r="J877" s="281"/>
      <c r="M877" s="276"/>
    </row>
    <row r="878" spans="1:13" s="25" customFormat="1" ht="15">
      <c r="A878" s="281"/>
      <c r="B878" s="281"/>
      <c r="C878" s="281"/>
      <c r="D878" s="277"/>
      <c r="E878" s="277"/>
      <c r="F878" s="277"/>
      <c r="G878" s="279"/>
      <c r="H878" s="280" t="str">
        <f>IF(G878="","",(IF(LEFT(G878,1)=LEFT(#REF!,1),((100-(HLOOKUP(VALUE(LEFT(G878,1)),Pxl!$C$3:$G$6,2,0)))/2+HLOOKUP(VALUE(LEFT(G878,1)),Pxl!$C$3:$G$6,2,0)),(((HLOOKUP(VALUE(LEFT(G878,1)),Pxl!$C$3:$G$6,2,0))+((HLOOKUP(VALUE(LEFT(G878,1)+1),Pxl!$C$3:$G$6,2,0))))/2)))/100*(IF(LEFT(#REF!,1)=LEFT(#REF!,1),(HLOOKUP(VALUE(LEFT(#REF!,1)),Pxl!$C$3:$G$6,4,0))*1.25,((HLOOKUP(VALUE(LEFT(#REF!,1)),Pxl!$C$3:$G$6,4,0))+(HLOOKUP(VALUE(LEFT(#REF!,1)+1),Pxl!$C$3:$G$6,4,0)))/2)))</f>
        <v/>
      </c>
      <c r="I878" s="281"/>
      <c r="J878" s="281"/>
      <c r="M878" s="276"/>
    </row>
    <row r="879" spans="1:13" s="25" customFormat="1" ht="15">
      <c r="A879" s="281"/>
      <c r="B879" s="281"/>
      <c r="C879" s="281"/>
      <c r="D879" s="277"/>
      <c r="E879" s="277"/>
      <c r="F879" s="277"/>
      <c r="G879" s="279"/>
      <c r="H879" s="280" t="str">
        <f>IF(G879="","",(IF(LEFT(G879,1)=LEFT(#REF!,1),((100-(HLOOKUP(VALUE(LEFT(G879,1)),Pxl!$C$3:$G$6,2,0)))/2+HLOOKUP(VALUE(LEFT(G879,1)),Pxl!$C$3:$G$6,2,0)),(((HLOOKUP(VALUE(LEFT(G879,1)),Pxl!$C$3:$G$6,2,0))+((HLOOKUP(VALUE(LEFT(G879,1)+1),Pxl!$C$3:$G$6,2,0))))/2)))/100*(IF(LEFT(#REF!,1)=LEFT(#REF!,1),(HLOOKUP(VALUE(LEFT(#REF!,1)),Pxl!$C$3:$G$6,4,0))*1.25,((HLOOKUP(VALUE(LEFT(#REF!,1)),Pxl!$C$3:$G$6,4,0))+(HLOOKUP(VALUE(LEFT(#REF!,1)+1),Pxl!$C$3:$G$6,4,0)))/2)))</f>
        <v/>
      </c>
      <c r="I879" s="281"/>
      <c r="J879" s="281"/>
      <c r="M879" s="276"/>
    </row>
    <row r="880" spans="1:13" s="25" customFormat="1" ht="15">
      <c r="A880" s="281"/>
      <c r="B880" s="281"/>
      <c r="C880" s="281"/>
      <c r="D880" s="277"/>
      <c r="E880" s="277"/>
      <c r="F880" s="277"/>
      <c r="G880" s="279"/>
      <c r="H880" s="280" t="str">
        <f>IF(G880="","",(IF(LEFT(G880,1)=LEFT(#REF!,1),((100-(HLOOKUP(VALUE(LEFT(G880,1)),Pxl!$C$3:$G$6,2,0)))/2+HLOOKUP(VALUE(LEFT(G880,1)),Pxl!$C$3:$G$6,2,0)),(((HLOOKUP(VALUE(LEFT(G880,1)),Pxl!$C$3:$G$6,2,0))+((HLOOKUP(VALUE(LEFT(G880,1)+1),Pxl!$C$3:$G$6,2,0))))/2)))/100*(IF(LEFT(#REF!,1)=LEFT(#REF!,1),(HLOOKUP(VALUE(LEFT(#REF!,1)),Pxl!$C$3:$G$6,4,0))*1.25,((HLOOKUP(VALUE(LEFT(#REF!,1)),Pxl!$C$3:$G$6,4,0))+(HLOOKUP(VALUE(LEFT(#REF!,1)+1),Pxl!$C$3:$G$6,4,0)))/2)))</f>
        <v/>
      </c>
      <c r="I880" s="281"/>
      <c r="J880" s="281"/>
      <c r="M880" s="276"/>
    </row>
    <row r="881" spans="1:13" s="25" customFormat="1" ht="15">
      <c r="A881" s="281"/>
      <c r="B881" s="281"/>
      <c r="C881" s="281"/>
      <c r="D881" s="277"/>
      <c r="E881" s="277"/>
      <c r="F881" s="277"/>
      <c r="G881" s="279"/>
      <c r="H881" s="280" t="str">
        <f>IF(G881="","",(IF(LEFT(G881,1)=LEFT(#REF!,1),((100-(HLOOKUP(VALUE(LEFT(G881,1)),Pxl!$C$3:$G$6,2,0)))/2+HLOOKUP(VALUE(LEFT(G881,1)),Pxl!$C$3:$G$6,2,0)),(((HLOOKUP(VALUE(LEFT(G881,1)),Pxl!$C$3:$G$6,2,0))+((HLOOKUP(VALUE(LEFT(G881,1)+1),Pxl!$C$3:$G$6,2,0))))/2)))/100*(IF(LEFT(#REF!,1)=LEFT(#REF!,1),(HLOOKUP(VALUE(LEFT(#REF!,1)),Pxl!$C$3:$G$6,4,0))*1.25,((HLOOKUP(VALUE(LEFT(#REF!,1)),Pxl!$C$3:$G$6,4,0))+(HLOOKUP(VALUE(LEFT(#REF!,1)+1),Pxl!$C$3:$G$6,4,0)))/2)))</f>
        <v/>
      </c>
      <c r="I881" s="281"/>
      <c r="J881" s="281"/>
      <c r="M881" s="276"/>
    </row>
    <row r="882" spans="1:13" s="25" customFormat="1" ht="15">
      <c r="A882" s="281"/>
      <c r="B882" s="281"/>
      <c r="C882" s="281"/>
      <c r="D882" s="277"/>
      <c r="E882" s="277"/>
      <c r="F882" s="277"/>
      <c r="G882" s="279"/>
      <c r="H882" s="280" t="str">
        <f>IF(G882="","",(IF(LEFT(G882,1)=LEFT(#REF!,1),((100-(HLOOKUP(VALUE(LEFT(G882,1)),Pxl!$C$3:$G$6,2,0)))/2+HLOOKUP(VALUE(LEFT(G882,1)),Pxl!$C$3:$G$6,2,0)),(((HLOOKUP(VALUE(LEFT(G882,1)),Pxl!$C$3:$G$6,2,0))+((HLOOKUP(VALUE(LEFT(G882,1)+1),Pxl!$C$3:$G$6,2,0))))/2)))/100*(IF(LEFT(#REF!,1)=LEFT(#REF!,1),(HLOOKUP(VALUE(LEFT(#REF!,1)),Pxl!$C$3:$G$6,4,0))*1.25,((HLOOKUP(VALUE(LEFT(#REF!,1)),Pxl!$C$3:$G$6,4,0))+(HLOOKUP(VALUE(LEFT(#REF!,1)+1),Pxl!$C$3:$G$6,4,0)))/2)))</f>
        <v/>
      </c>
      <c r="I882" s="281"/>
      <c r="J882" s="281"/>
      <c r="M882" s="276"/>
    </row>
    <row r="883" spans="1:13" s="25" customFormat="1" ht="15">
      <c r="A883" s="281"/>
      <c r="B883" s="281"/>
      <c r="C883" s="281"/>
      <c r="D883" s="277"/>
      <c r="E883" s="277"/>
      <c r="F883" s="277"/>
      <c r="G883" s="279"/>
      <c r="H883" s="280" t="str">
        <f>IF(G883="","",(IF(LEFT(G883,1)=LEFT(#REF!,1),((100-(HLOOKUP(VALUE(LEFT(G883,1)),Pxl!$C$3:$G$6,2,0)))/2+HLOOKUP(VALUE(LEFT(G883,1)),Pxl!$C$3:$G$6,2,0)),(((HLOOKUP(VALUE(LEFT(G883,1)),Pxl!$C$3:$G$6,2,0))+((HLOOKUP(VALUE(LEFT(G883,1)+1),Pxl!$C$3:$G$6,2,0))))/2)))/100*(IF(LEFT(#REF!,1)=LEFT(#REF!,1),(HLOOKUP(VALUE(LEFT(#REF!,1)),Pxl!$C$3:$G$6,4,0))*1.25,((HLOOKUP(VALUE(LEFT(#REF!,1)),Pxl!$C$3:$G$6,4,0))+(HLOOKUP(VALUE(LEFT(#REF!,1)+1),Pxl!$C$3:$G$6,4,0)))/2)))</f>
        <v/>
      </c>
      <c r="I883" s="281"/>
      <c r="J883" s="281"/>
      <c r="M883" s="276"/>
    </row>
    <row r="884" spans="1:13" s="25" customFormat="1" ht="15">
      <c r="A884" s="281"/>
      <c r="B884" s="281"/>
      <c r="C884" s="281"/>
      <c r="D884" s="277"/>
      <c r="E884" s="277"/>
      <c r="F884" s="277"/>
      <c r="G884" s="279"/>
      <c r="H884" s="280" t="str">
        <f>IF(G884="","",(IF(LEFT(G884,1)=LEFT(#REF!,1),((100-(HLOOKUP(VALUE(LEFT(G884,1)),Pxl!$C$3:$G$6,2,0)))/2+HLOOKUP(VALUE(LEFT(G884,1)),Pxl!$C$3:$G$6,2,0)),(((HLOOKUP(VALUE(LEFT(G884,1)),Pxl!$C$3:$G$6,2,0))+((HLOOKUP(VALUE(LEFT(G884,1)+1),Pxl!$C$3:$G$6,2,0))))/2)))/100*(IF(LEFT(#REF!,1)=LEFT(#REF!,1),(HLOOKUP(VALUE(LEFT(#REF!,1)),Pxl!$C$3:$G$6,4,0))*1.25,((HLOOKUP(VALUE(LEFT(#REF!,1)),Pxl!$C$3:$G$6,4,0))+(HLOOKUP(VALUE(LEFT(#REF!,1)+1),Pxl!$C$3:$G$6,4,0)))/2)))</f>
        <v/>
      </c>
      <c r="I884" s="281"/>
      <c r="J884" s="281"/>
      <c r="M884" s="276"/>
    </row>
    <row r="885" spans="1:13" s="25" customFormat="1" ht="15">
      <c r="A885" s="281"/>
      <c r="B885" s="281"/>
      <c r="C885" s="281"/>
      <c r="D885" s="277"/>
      <c r="E885" s="277"/>
      <c r="F885" s="277"/>
      <c r="G885" s="279"/>
      <c r="H885" s="280" t="str">
        <f>IF(G885="","",(IF(LEFT(G885,1)=LEFT(#REF!,1),((100-(HLOOKUP(VALUE(LEFT(G885,1)),Pxl!$C$3:$G$6,2,0)))/2+HLOOKUP(VALUE(LEFT(G885,1)),Pxl!$C$3:$G$6,2,0)),(((HLOOKUP(VALUE(LEFT(G885,1)),Pxl!$C$3:$G$6,2,0))+((HLOOKUP(VALUE(LEFT(G885,1)+1),Pxl!$C$3:$G$6,2,0))))/2)))/100*(IF(LEFT(#REF!,1)=LEFT(#REF!,1),(HLOOKUP(VALUE(LEFT(#REF!,1)),Pxl!$C$3:$G$6,4,0))*1.25,((HLOOKUP(VALUE(LEFT(#REF!,1)),Pxl!$C$3:$G$6,4,0))+(HLOOKUP(VALUE(LEFT(#REF!,1)+1),Pxl!$C$3:$G$6,4,0)))/2)))</f>
        <v/>
      </c>
      <c r="I885" s="281"/>
      <c r="J885" s="281"/>
      <c r="M885" s="276"/>
    </row>
    <row r="886" spans="1:13" s="25" customFormat="1" ht="15">
      <c r="A886" s="281"/>
      <c r="B886" s="281"/>
      <c r="C886" s="281"/>
      <c r="D886" s="277"/>
      <c r="E886" s="277"/>
      <c r="F886" s="277"/>
      <c r="G886" s="279"/>
      <c r="H886" s="280" t="str">
        <f>IF(G886="","",(IF(LEFT(G886,1)=LEFT(#REF!,1),((100-(HLOOKUP(VALUE(LEFT(G886,1)),Pxl!$C$3:$G$6,2,0)))/2+HLOOKUP(VALUE(LEFT(G886,1)),Pxl!$C$3:$G$6,2,0)),(((HLOOKUP(VALUE(LEFT(G886,1)),Pxl!$C$3:$G$6,2,0))+((HLOOKUP(VALUE(LEFT(G886,1)+1),Pxl!$C$3:$G$6,2,0))))/2)))/100*(IF(LEFT(#REF!,1)=LEFT(#REF!,1),(HLOOKUP(VALUE(LEFT(#REF!,1)),Pxl!$C$3:$G$6,4,0))*1.25,((HLOOKUP(VALUE(LEFT(#REF!,1)),Pxl!$C$3:$G$6,4,0))+(HLOOKUP(VALUE(LEFT(#REF!,1)+1),Pxl!$C$3:$G$6,4,0)))/2)))</f>
        <v/>
      </c>
      <c r="I886" s="281"/>
      <c r="J886" s="281"/>
      <c r="M886" s="276"/>
    </row>
    <row r="887" spans="1:13" s="25" customFormat="1" ht="15">
      <c r="A887" s="281"/>
      <c r="B887" s="281"/>
      <c r="C887" s="281"/>
      <c r="D887" s="277"/>
      <c r="E887" s="277"/>
      <c r="F887" s="277"/>
      <c r="G887" s="279"/>
      <c r="H887" s="280" t="str">
        <f>IF(G887="","",(IF(LEFT(G887,1)=LEFT(#REF!,1),((100-(HLOOKUP(VALUE(LEFT(G887,1)),Pxl!$C$3:$G$6,2,0)))/2+HLOOKUP(VALUE(LEFT(G887,1)),Pxl!$C$3:$G$6,2,0)),(((HLOOKUP(VALUE(LEFT(G887,1)),Pxl!$C$3:$G$6,2,0))+((HLOOKUP(VALUE(LEFT(G887,1)+1),Pxl!$C$3:$G$6,2,0))))/2)))/100*(IF(LEFT(#REF!,1)=LEFT(#REF!,1),(HLOOKUP(VALUE(LEFT(#REF!,1)),Pxl!$C$3:$G$6,4,0))*1.25,((HLOOKUP(VALUE(LEFT(#REF!,1)),Pxl!$C$3:$G$6,4,0))+(HLOOKUP(VALUE(LEFT(#REF!,1)+1),Pxl!$C$3:$G$6,4,0)))/2)))</f>
        <v/>
      </c>
      <c r="I887" s="281"/>
      <c r="J887" s="281"/>
      <c r="M887" s="276"/>
    </row>
    <row r="888" spans="1:13" s="25" customFormat="1" ht="15">
      <c r="A888" s="281"/>
      <c r="B888" s="281"/>
      <c r="C888" s="281"/>
      <c r="D888" s="277"/>
      <c r="E888" s="277"/>
      <c r="F888" s="277"/>
      <c r="G888" s="279"/>
      <c r="H888" s="280" t="str">
        <f>IF(G888="","",(IF(LEFT(G888,1)=LEFT(#REF!,1),((100-(HLOOKUP(VALUE(LEFT(G888,1)),Pxl!$C$3:$G$6,2,0)))/2+HLOOKUP(VALUE(LEFT(G888,1)),Pxl!$C$3:$G$6,2,0)),(((HLOOKUP(VALUE(LEFT(G888,1)),Pxl!$C$3:$G$6,2,0))+((HLOOKUP(VALUE(LEFT(G888,1)+1),Pxl!$C$3:$G$6,2,0))))/2)))/100*(IF(LEFT(#REF!,1)=LEFT(#REF!,1),(HLOOKUP(VALUE(LEFT(#REF!,1)),Pxl!$C$3:$G$6,4,0))*1.25,((HLOOKUP(VALUE(LEFT(#REF!,1)),Pxl!$C$3:$G$6,4,0))+(HLOOKUP(VALUE(LEFT(#REF!,1)+1),Pxl!$C$3:$G$6,4,0)))/2)))</f>
        <v/>
      </c>
      <c r="I888" s="281"/>
      <c r="J888" s="281"/>
      <c r="M888" s="276"/>
    </row>
    <row r="889" spans="1:13" s="25" customFormat="1" ht="15">
      <c r="A889" s="281"/>
      <c r="B889" s="281"/>
      <c r="C889" s="281"/>
      <c r="D889" s="277"/>
      <c r="E889" s="277"/>
      <c r="F889" s="277"/>
      <c r="G889" s="279"/>
      <c r="H889" s="280" t="str">
        <f>IF(G889="","",(IF(LEFT(G889,1)=LEFT(#REF!,1),((100-(HLOOKUP(VALUE(LEFT(G889,1)),Pxl!$C$3:$G$6,2,0)))/2+HLOOKUP(VALUE(LEFT(G889,1)),Pxl!$C$3:$G$6,2,0)),(((HLOOKUP(VALUE(LEFT(G889,1)),Pxl!$C$3:$G$6,2,0))+((HLOOKUP(VALUE(LEFT(G889,1)+1),Pxl!$C$3:$G$6,2,0))))/2)))/100*(IF(LEFT(#REF!,1)=LEFT(#REF!,1),(HLOOKUP(VALUE(LEFT(#REF!,1)),Pxl!$C$3:$G$6,4,0))*1.25,((HLOOKUP(VALUE(LEFT(#REF!,1)),Pxl!$C$3:$G$6,4,0))+(HLOOKUP(VALUE(LEFT(#REF!,1)+1),Pxl!$C$3:$G$6,4,0)))/2)))</f>
        <v/>
      </c>
      <c r="I889" s="281"/>
      <c r="J889" s="281"/>
      <c r="M889" s="276"/>
    </row>
    <row r="890" spans="1:13" s="25" customFormat="1" ht="15">
      <c r="A890" s="281"/>
      <c r="B890" s="281"/>
      <c r="C890" s="281"/>
      <c r="D890" s="277"/>
      <c r="E890" s="277"/>
      <c r="F890" s="277"/>
      <c r="G890" s="279"/>
      <c r="H890" s="280" t="str">
        <f>IF(G890="","",(IF(LEFT(G890,1)=LEFT(#REF!,1),((100-(HLOOKUP(VALUE(LEFT(G890,1)),Pxl!$C$3:$G$6,2,0)))/2+HLOOKUP(VALUE(LEFT(G890,1)),Pxl!$C$3:$G$6,2,0)),(((HLOOKUP(VALUE(LEFT(G890,1)),Pxl!$C$3:$G$6,2,0))+((HLOOKUP(VALUE(LEFT(G890,1)+1),Pxl!$C$3:$G$6,2,0))))/2)))/100*(IF(LEFT(#REF!,1)=LEFT(#REF!,1),(HLOOKUP(VALUE(LEFT(#REF!,1)),Pxl!$C$3:$G$6,4,0))*1.25,((HLOOKUP(VALUE(LEFT(#REF!,1)),Pxl!$C$3:$G$6,4,0))+(HLOOKUP(VALUE(LEFT(#REF!,1)+1),Pxl!$C$3:$G$6,4,0)))/2)))</f>
        <v/>
      </c>
      <c r="I890" s="281"/>
      <c r="J890" s="281"/>
      <c r="M890" s="276"/>
    </row>
    <row r="891" spans="1:13" s="25" customFormat="1" ht="15">
      <c r="A891" s="281"/>
      <c r="B891" s="281"/>
      <c r="C891" s="281"/>
      <c r="D891" s="277"/>
      <c r="E891" s="277"/>
      <c r="F891" s="277"/>
      <c r="G891" s="279"/>
      <c r="H891" s="280" t="str">
        <f>IF(G891="","",(IF(LEFT(G891,1)=LEFT(#REF!,1),((100-(HLOOKUP(VALUE(LEFT(G891,1)),Pxl!$C$3:$G$6,2,0)))/2+HLOOKUP(VALUE(LEFT(G891,1)),Pxl!$C$3:$G$6,2,0)),(((HLOOKUP(VALUE(LEFT(G891,1)),Pxl!$C$3:$G$6,2,0))+((HLOOKUP(VALUE(LEFT(G891,1)+1),Pxl!$C$3:$G$6,2,0))))/2)))/100*(IF(LEFT(#REF!,1)=LEFT(#REF!,1),(HLOOKUP(VALUE(LEFT(#REF!,1)),Pxl!$C$3:$G$6,4,0))*1.25,((HLOOKUP(VALUE(LEFT(#REF!,1)),Pxl!$C$3:$G$6,4,0))+(HLOOKUP(VALUE(LEFT(#REF!,1)+1),Pxl!$C$3:$G$6,4,0)))/2)))</f>
        <v/>
      </c>
      <c r="I891" s="281"/>
      <c r="J891" s="281"/>
      <c r="M891" s="276"/>
    </row>
    <row r="892" spans="1:13" s="25" customFormat="1" ht="15">
      <c r="A892" s="281"/>
      <c r="B892" s="281"/>
      <c r="C892" s="281"/>
      <c r="D892" s="277"/>
      <c r="E892" s="277"/>
      <c r="F892" s="277"/>
      <c r="G892" s="279"/>
      <c r="H892" s="280" t="str">
        <f>IF(G892="","",(IF(LEFT(G892,1)=LEFT(#REF!,1),((100-(HLOOKUP(VALUE(LEFT(G892,1)),Pxl!$C$3:$G$6,2,0)))/2+HLOOKUP(VALUE(LEFT(G892,1)),Pxl!$C$3:$G$6,2,0)),(((HLOOKUP(VALUE(LEFT(G892,1)),Pxl!$C$3:$G$6,2,0))+((HLOOKUP(VALUE(LEFT(G892,1)+1),Pxl!$C$3:$G$6,2,0))))/2)))/100*(IF(LEFT(#REF!,1)=LEFT(#REF!,1),(HLOOKUP(VALUE(LEFT(#REF!,1)),Pxl!$C$3:$G$6,4,0))*1.25,((HLOOKUP(VALUE(LEFT(#REF!,1)),Pxl!$C$3:$G$6,4,0))+(HLOOKUP(VALUE(LEFT(#REF!,1)+1),Pxl!$C$3:$G$6,4,0)))/2)))</f>
        <v/>
      </c>
      <c r="I892" s="281"/>
      <c r="J892" s="281"/>
      <c r="M892" s="276"/>
    </row>
    <row r="893" spans="1:13" s="25" customFormat="1" ht="15">
      <c r="A893" s="281"/>
      <c r="B893" s="281"/>
      <c r="C893" s="281"/>
      <c r="D893" s="277"/>
      <c r="E893" s="277"/>
      <c r="F893" s="277"/>
      <c r="G893" s="279"/>
      <c r="H893" s="280" t="str">
        <f>IF(G893="","",(IF(LEFT(G893,1)=LEFT(#REF!,1),((100-(HLOOKUP(VALUE(LEFT(G893,1)),Pxl!$C$3:$G$6,2,0)))/2+HLOOKUP(VALUE(LEFT(G893,1)),Pxl!$C$3:$G$6,2,0)),(((HLOOKUP(VALUE(LEFT(G893,1)),Pxl!$C$3:$G$6,2,0))+((HLOOKUP(VALUE(LEFT(G893,1)+1),Pxl!$C$3:$G$6,2,0))))/2)))/100*(IF(LEFT(#REF!,1)=LEFT(#REF!,1),(HLOOKUP(VALUE(LEFT(#REF!,1)),Pxl!$C$3:$G$6,4,0))*1.25,((HLOOKUP(VALUE(LEFT(#REF!,1)),Pxl!$C$3:$G$6,4,0))+(HLOOKUP(VALUE(LEFT(#REF!,1)+1),Pxl!$C$3:$G$6,4,0)))/2)))</f>
        <v/>
      </c>
      <c r="I893" s="281"/>
      <c r="J893" s="281"/>
      <c r="M893" s="276"/>
    </row>
    <row r="894" spans="1:13" s="25" customFormat="1" ht="15">
      <c r="A894" s="281"/>
      <c r="B894" s="281"/>
      <c r="C894" s="281"/>
      <c r="D894" s="277"/>
      <c r="E894" s="277"/>
      <c r="F894" s="277"/>
      <c r="G894" s="279"/>
      <c r="H894" s="280" t="str">
        <f>IF(G894="","",(IF(LEFT(G894,1)=LEFT(#REF!,1),((100-(HLOOKUP(VALUE(LEFT(G894,1)),Pxl!$C$3:$G$6,2,0)))/2+HLOOKUP(VALUE(LEFT(G894,1)),Pxl!$C$3:$G$6,2,0)),(((HLOOKUP(VALUE(LEFT(G894,1)),Pxl!$C$3:$G$6,2,0))+((HLOOKUP(VALUE(LEFT(G894,1)+1),Pxl!$C$3:$G$6,2,0))))/2)))/100*(IF(LEFT(#REF!,1)=LEFT(#REF!,1),(HLOOKUP(VALUE(LEFT(#REF!,1)),Pxl!$C$3:$G$6,4,0))*1.25,((HLOOKUP(VALUE(LEFT(#REF!,1)),Pxl!$C$3:$G$6,4,0))+(HLOOKUP(VALUE(LEFT(#REF!,1)+1),Pxl!$C$3:$G$6,4,0)))/2)))</f>
        <v/>
      </c>
      <c r="I894" s="281"/>
      <c r="J894" s="281"/>
      <c r="M894" s="276"/>
    </row>
    <row r="895" spans="1:13" s="25" customFormat="1" ht="15">
      <c r="A895" s="281"/>
      <c r="B895" s="281"/>
      <c r="C895" s="281"/>
      <c r="D895" s="277"/>
      <c r="E895" s="277"/>
      <c r="F895" s="277"/>
      <c r="G895" s="279"/>
      <c r="H895" s="280" t="str">
        <f>IF(G895="","",(IF(LEFT(G895,1)=LEFT(#REF!,1),((100-(HLOOKUP(VALUE(LEFT(G895,1)),Pxl!$C$3:$G$6,2,0)))/2+HLOOKUP(VALUE(LEFT(G895,1)),Pxl!$C$3:$G$6,2,0)),(((HLOOKUP(VALUE(LEFT(G895,1)),Pxl!$C$3:$G$6,2,0))+((HLOOKUP(VALUE(LEFT(G895,1)+1),Pxl!$C$3:$G$6,2,0))))/2)))/100*(IF(LEFT(#REF!,1)=LEFT(#REF!,1),(HLOOKUP(VALUE(LEFT(#REF!,1)),Pxl!$C$3:$G$6,4,0))*1.25,((HLOOKUP(VALUE(LEFT(#REF!,1)),Pxl!$C$3:$G$6,4,0))+(HLOOKUP(VALUE(LEFT(#REF!,1)+1),Pxl!$C$3:$G$6,4,0)))/2)))</f>
        <v/>
      </c>
      <c r="I895" s="281"/>
      <c r="J895" s="281"/>
      <c r="M895" s="276"/>
    </row>
    <row r="896" spans="1:13" s="25" customFormat="1" ht="15">
      <c r="A896" s="281"/>
      <c r="B896" s="281"/>
      <c r="C896" s="281"/>
      <c r="D896" s="277"/>
      <c r="E896" s="277"/>
      <c r="F896" s="277"/>
      <c r="G896" s="279"/>
      <c r="H896" s="280" t="str">
        <f>IF(G896="","",(IF(LEFT(G896,1)=LEFT(#REF!,1),((100-(HLOOKUP(VALUE(LEFT(G896,1)),Pxl!$C$3:$G$6,2,0)))/2+HLOOKUP(VALUE(LEFT(G896,1)),Pxl!$C$3:$G$6,2,0)),(((HLOOKUP(VALUE(LEFT(G896,1)),Pxl!$C$3:$G$6,2,0))+((HLOOKUP(VALUE(LEFT(G896,1)+1),Pxl!$C$3:$G$6,2,0))))/2)))/100*(IF(LEFT(#REF!,1)=LEFT(#REF!,1),(HLOOKUP(VALUE(LEFT(#REF!,1)),Pxl!$C$3:$G$6,4,0))*1.25,((HLOOKUP(VALUE(LEFT(#REF!,1)),Pxl!$C$3:$G$6,4,0))+(HLOOKUP(VALUE(LEFT(#REF!,1)+1),Pxl!$C$3:$G$6,4,0)))/2)))</f>
        <v/>
      </c>
      <c r="I896" s="281"/>
      <c r="J896" s="281"/>
      <c r="M896" s="276"/>
    </row>
    <row r="897" spans="1:13" s="25" customFormat="1" ht="15">
      <c r="A897" s="281"/>
      <c r="B897" s="281"/>
      <c r="C897" s="281"/>
      <c r="D897" s="277"/>
      <c r="E897" s="277"/>
      <c r="F897" s="277"/>
      <c r="G897" s="279"/>
      <c r="H897" s="280" t="str">
        <f>IF(G897="","",(IF(LEFT(G897,1)=LEFT(#REF!,1),((100-(HLOOKUP(VALUE(LEFT(G897,1)),Pxl!$C$3:$G$6,2,0)))/2+HLOOKUP(VALUE(LEFT(G897,1)),Pxl!$C$3:$G$6,2,0)),(((HLOOKUP(VALUE(LEFT(G897,1)),Pxl!$C$3:$G$6,2,0))+((HLOOKUP(VALUE(LEFT(G897,1)+1),Pxl!$C$3:$G$6,2,0))))/2)))/100*(IF(LEFT(#REF!,1)=LEFT(#REF!,1),(HLOOKUP(VALUE(LEFT(#REF!,1)),Pxl!$C$3:$G$6,4,0))*1.25,((HLOOKUP(VALUE(LEFT(#REF!,1)),Pxl!$C$3:$G$6,4,0))+(HLOOKUP(VALUE(LEFT(#REF!,1)+1),Pxl!$C$3:$G$6,4,0)))/2)))</f>
        <v/>
      </c>
      <c r="I897" s="281"/>
      <c r="J897" s="281"/>
      <c r="M897" s="276"/>
    </row>
    <row r="898" spans="1:13" s="25" customFormat="1" ht="15">
      <c r="A898" s="281"/>
      <c r="B898" s="281"/>
      <c r="C898" s="281"/>
      <c r="D898" s="277"/>
      <c r="E898" s="277"/>
      <c r="F898" s="277"/>
      <c r="G898" s="279"/>
      <c r="H898" s="280" t="str">
        <f>IF(G898="","",(IF(LEFT(G898,1)=LEFT(#REF!,1),((100-(HLOOKUP(VALUE(LEFT(G898,1)),Pxl!$C$3:$G$6,2,0)))/2+HLOOKUP(VALUE(LEFT(G898,1)),Pxl!$C$3:$G$6,2,0)),(((HLOOKUP(VALUE(LEFT(G898,1)),Pxl!$C$3:$G$6,2,0))+((HLOOKUP(VALUE(LEFT(G898,1)+1),Pxl!$C$3:$G$6,2,0))))/2)))/100*(IF(LEFT(#REF!,1)=LEFT(#REF!,1),(HLOOKUP(VALUE(LEFT(#REF!,1)),Pxl!$C$3:$G$6,4,0))*1.25,((HLOOKUP(VALUE(LEFT(#REF!,1)),Pxl!$C$3:$G$6,4,0))+(HLOOKUP(VALUE(LEFT(#REF!,1)+1),Pxl!$C$3:$G$6,4,0)))/2)))</f>
        <v/>
      </c>
      <c r="I898" s="281"/>
      <c r="J898" s="281"/>
      <c r="M898" s="276"/>
    </row>
    <row r="899" spans="1:13" s="25" customFormat="1" ht="15">
      <c r="A899" s="281"/>
      <c r="B899" s="281"/>
      <c r="C899" s="281"/>
      <c r="D899" s="277"/>
      <c r="E899" s="277"/>
      <c r="F899" s="277"/>
      <c r="G899" s="279"/>
      <c r="H899" s="280" t="str">
        <f>IF(G899="","",(IF(LEFT(G899,1)=LEFT(#REF!,1),((100-(HLOOKUP(VALUE(LEFT(G899,1)),Pxl!$C$3:$G$6,2,0)))/2+HLOOKUP(VALUE(LEFT(G899,1)),Pxl!$C$3:$G$6,2,0)),(((HLOOKUP(VALUE(LEFT(G899,1)),Pxl!$C$3:$G$6,2,0))+((HLOOKUP(VALUE(LEFT(G899,1)+1),Pxl!$C$3:$G$6,2,0))))/2)))/100*(IF(LEFT(#REF!,1)=LEFT(#REF!,1),(HLOOKUP(VALUE(LEFT(#REF!,1)),Pxl!$C$3:$G$6,4,0))*1.25,((HLOOKUP(VALUE(LEFT(#REF!,1)),Pxl!$C$3:$G$6,4,0))+(HLOOKUP(VALUE(LEFT(#REF!,1)+1),Pxl!$C$3:$G$6,4,0)))/2)))</f>
        <v/>
      </c>
      <c r="I899" s="281"/>
      <c r="J899" s="281"/>
      <c r="M899" s="276"/>
    </row>
    <row r="900" spans="1:13" s="25" customFormat="1" ht="15">
      <c r="A900" s="281"/>
      <c r="B900" s="281"/>
      <c r="C900" s="281"/>
      <c r="D900" s="277"/>
      <c r="E900" s="277"/>
      <c r="F900" s="277"/>
      <c r="G900" s="279"/>
      <c r="H900" s="280" t="str">
        <f>IF(G900="","",(IF(LEFT(G900,1)=LEFT(#REF!,1),((100-(HLOOKUP(VALUE(LEFT(G900,1)),Pxl!$C$3:$G$6,2,0)))/2+HLOOKUP(VALUE(LEFT(G900,1)),Pxl!$C$3:$G$6,2,0)),(((HLOOKUP(VALUE(LEFT(G900,1)),Pxl!$C$3:$G$6,2,0))+((HLOOKUP(VALUE(LEFT(G900,1)+1),Pxl!$C$3:$G$6,2,0))))/2)))/100*(IF(LEFT(#REF!,1)=LEFT(#REF!,1),(HLOOKUP(VALUE(LEFT(#REF!,1)),Pxl!$C$3:$G$6,4,0))*1.25,((HLOOKUP(VALUE(LEFT(#REF!,1)),Pxl!$C$3:$G$6,4,0))+(HLOOKUP(VALUE(LEFT(#REF!,1)+1),Pxl!$C$3:$G$6,4,0)))/2)))</f>
        <v/>
      </c>
      <c r="I900" s="281"/>
      <c r="J900" s="281"/>
      <c r="M900" s="276"/>
    </row>
    <row r="901" spans="1:13" s="25" customFormat="1" ht="15">
      <c r="A901" s="281"/>
      <c r="B901" s="281"/>
      <c r="C901" s="281"/>
      <c r="D901" s="277"/>
      <c r="E901" s="277"/>
      <c r="F901" s="277"/>
      <c r="G901" s="279"/>
      <c r="H901" s="280" t="str">
        <f>IF(G901="","",(IF(LEFT(G901,1)=LEFT(#REF!,1),((100-(HLOOKUP(VALUE(LEFT(G901,1)),Pxl!$C$3:$G$6,2,0)))/2+HLOOKUP(VALUE(LEFT(G901,1)),Pxl!$C$3:$G$6,2,0)),(((HLOOKUP(VALUE(LEFT(G901,1)),Pxl!$C$3:$G$6,2,0))+((HLOOKUP(VALUE(LEFT(G901,1)+1),Pxl!$C$3:$G$6,2,0))))/2)))/100*(IF(LEFT(#REF!,1)=LEFT(#REF!,1),(HLOOKUP(VALUE(LEFT(#REF!,1)),Pxl!$C$3:$G$6,4,0))*1.25,((HLOOKUP(VALUE(LEFT(#REF!,1)),Pxl!$C$3:$G$6,4,0))+(HLOOKUP(VALUE(LEFT(#REF!,1)+1),Pxl!$C$3:$G$6,4,0)))/2)))</f>
        <v/>
      </c>
      <c r="I901" s="281"/>
      <c r="J901" s="281"/>
      <c r="M901" s="276"/>
    </row>
    <row r="902" spans="1:13" s="25" customFormat="1" ht="15">
      <c r="A902" s="281"/>
      <c r="B902" s="281"/>
      <c r="C902" s="281"/>
      <c r="D902" s="277"/>
      <c r="E902" s="277"/>
      <c r="F902" s="277"/>
      <c r="G902" s="279"/>
      <c r="H902" s="280" t="str">
        <f>IF(G902="","",(IF(LEFT(G902,1)=LEFT(#REF!,1),((100-(HLOOKUP(VALUE(LEFT(G902,1)),Pxl!$C$3:$G$6,2,0)))/2+HLOOKUP(VALUE(LEFT(G902,1)),Pxl!$C$3:$G$6,2,0)),(((HLOOKUP(VALUE(LEFT(G902,1)),Pxl!$C$3:$G$6,2,0))+((HLOOKUP(VALUE(LEFT(G902,1)+1),Pxl!$C$3:$G$6,2,0))))/2)))/100*(IF(LEFT(#REF!,1)=LEFT(#REF!,1),(HLOOKUP(VALUE(LEFT(#REF!,1)),Pxl!$C$3:$G$6,4,0))*1.25,((HLOOKUP(VALUE(LEFT(#REF!,1)),Pxl!$C$3:$G$6,4,0))+(HLOOKUP(VALUE(LEFT(#REF!,1)+1),Pxl!$C$3:$G$6,4,0)))/2)))</f>
        <v/>
      </c>
      <c r="I902" s="281"/>
      <c r="J902" s="281"/>
      <c r="M902" s="276"/>
    </row>
    <row r="903" spans="1:13" s="25" customFormat="1" ht="15">
      <c r="A903" s="281"/>
      <c r="B903" s="281"/>
      <c r="C903" s="281"/>
      <c r="D903" s="277"/>
      <c r="E903" s="277"/>
      <c r="F903" s="277"/>
      <c r="G903" s="279"/>
      <c r="H903" s="280" t="str">
        <f>IF(G903="","",(IF(LEFT(G903,1)=LEFT(#REF!,1),((100-(HLOOKUP(VALUE(LEFT(G903,1)),Pxl!$C$3:$G$6,2,0)))/2+HLOOKUP(VALUE(LEFT(G903,1)),Pxl!$C$3:$G$6,2,0)),(((HLOOKUP(VALUE(LEFT(G903,1)),Pxl!$C$3:$G$6,2,0))+((HLOOKUP(VALUE(LEFT(G903,1)+1),Pxl!$C$3:$G$6,2,0))))/2)))/100*(IF(LEFT(#REF!,1)=LEFT(#REF!,1),(HLOOKUP(VALUE(LEFT(#REF!,1)),Pxl!$C$3:$G$6,4,0))*1.25,((HLOOKUP(VALUE(LEFT(#REF!,1)),Pxl!$C$3:$G$6,4,0))+(HLOOKUP(VALUE(LEFT(#REF!,1)+1),Pxl!$C$3:$G$6,4,0)))/2)))</f>
        <v/>
      </c>
      <c r="I903" s="281"/>
      <c r="J903" s="281"/>
      <c r="M903" s="276"/>
    </row>
    <row r="904" spans="1:13" s="25" customFormat="1" ht="15">
      <c r="A904" s="281"/>
      <c r="B904" s="281"/>
      <c r="C904" s="281"/>
      <c r="D904" s="277"/>
      <c r="E904" s="277"/>
      <c r="F904" s="277"/>
      <c r="G904" s="279"/>
      <c r="H904" s="280" t="str">
        <f>IF(G904="","",(IF(LEFT(G904,1)=LEFT(#REF!,1),((100-(HLOOKUP(VALUE(LEFT(G904,1)),Pxl!$C$3:$G$6,2,0)))/2+HLOOKUP(VALUE(LEFT(G904,1)),Pxl!$C$3:$G$6,2,0)),(((HLOOKUP(VALUE(LEFT(G904,1)),Pxl!$C$3:$G$6,2,0))+((HLOOKUP(VALUE(LEFT(G904,1)+1),Pxl!$C$3:$G$6,2,0))))/2)))/100*(IF(LEFT(#REF!,1)=LEFT(#REF!,1),(HLOOKUP(VALUE(LEFT(#REF!,1)),Pxl!$C$3:$G$6,4,0))*1.25,((HLOOKUP(VALUE(LEFT(#REF!,1)),Pxl!$C$3:$G$6,4,0))+(HLOOKUP(VALUE(LEFT(#REF!,1)+1),Pxl!$C$3:$G$6,4,0)))/2)))</f>
        <v/>
      </c>
      <c r="I904" s="281"/>
      <c r="J904" s="281"/>
      <c r="M904" s="276"/>
    </row>
    <row r="905" spans="1:13" s="25" customFormat="1" ht="15">
      <c r="A905" s="281"/>
      <c r="B905" s="281"/>
      <c r="C905" s="281"/>
      <c r="D905" s="277"/>
      <c r="E905" s="277"/>
      <c r="F905" s="277"/>
      <c r="G905" s="279"/>
      <c r="H905" s="280" t="str">
        <f>IF(G905="","",(IF(LEFT(G905,1)=LEFT(#REF!,1),((100-(HLOOKUP(VALUE(LEFT(G905,1)),Pxl!$C$3:$G$6,2,0)))/2+HLOOKUP(VALUE(LEFT(G905,1)),Pxl!$C$3:$G$6,2,0)),(((HLOOKUP(VALUE(LEFT(G905,1)),Pxl!$C$3:$G$6,2,0))+((HLOOKUP(VALUE(LEFT(G905,1)+1),Pxl!$C$3:$G$6,2,0))))/2)))/100*(IF(LEFT(#REF!,1)=LEFT(#REF!,1),(HLOOKUP(VALUE(LEFT(#REF!,1)),Pxl!$C$3:$G$6,4,0))*1.25,((HLOOKUP(VALUE(LEFT(#REF!,1)),Pxl!$C$3:$G$6,4,0))+(HLOOKUP(VALUE(LEFT(#REF!,1)+1),Pxl!$C$3:$G$6,4,0)))/2)))</f>
        <v/>
      </c>
      <c r="I905" s="281"/>
      <c r="J905" s="281"/>
      <c r="M905" s="276"/>
    </row>
    <row r="906" spans="1:13" s="25" customFormat="1" ht="15">
      <c r="A906" s="281"/>
      <c r="B906" s="281"/>
      <c r="C906" s="281"/>
      <c r="D906" s="277"/>
      <c r="E906" s="277"/>
      <c r="F906" s="277"/>
      <c r="G906" s="279"/>
      <c r="H906" s="280" t="str">
        <f>IF(G906="","",(IF(LEFT(G906,1)=LEFT(#REF!,1),((100-(HLOOKUP(VALUE(LEFT(G906,1)),Pxl!$C$3:$G$6,2,0)))/2+HLOOKUP(VALUE(LEFT(G906,1)),Pxl!$C$3:$G$6,2,0)),(((HLOOKUP(VALUE(LEFT(G906,1)),Pxl!$C$3:$G$6,2,0))+((HLOOKUP(VALUE(LEFT(G906,1)+1),Pxl!$C$3:$G$6,2,0))))/2)))/100*(IF(LEFT(#REF!,1)=LEFT(#REF!,1),(HLOOKUP(VALUE(LEFT(#REF!,1)),Pxl!$C$3:$G$6,4,0))*1.25,((HLOOKUP(VALUE(LEFT(#REF!,1)),Pxl!$C$3:$G$6,4,0))+(HLOOKUP(VALUE(LEFT(#REF!,1)+1),Pxl!$C$3:$G$6,4,0)))/2)))</f>
        <v/>
      </c>
      <c r="I906" s="281"/>
      <c r="J906" s="281"/>
      <c r="M906" s="276"/>
    </row>
    <row r="907" spans="1:13" s="25" customFormat="1" ht="15">
      <c r="A907" s="281"/>
      <c r="B907" s="281"/>
      <c r="C907" s="281"/>
      <c r="D907" s="277"/>
      <c r="E907" s="277"/>
      <c r="F907" s="277"/>
      <c r="G907" s="279"/>
      <c r="H907" s="280" t="str">
        <f>IF(G907="","",(IF(LEFT(G907,1)=LEFT(#REF!,1),((100-(HLOOKUP(VALUE(LEFT(G907,1)),Pxl!$C$3:$G$6,2,0)))/2+HLOOKUP(VALUE(LEFT(G907,1)),Pxl!$C$3:$G$6,2,0)),(((HLOOKUP(VALUE(LEFT(G907,1)),Pxl!$C$3:$G$6,2,0))+((HLOOKUP(VALUE(LEFT(G907,1)+1),Pxl!$C$3:$G$6,2,0))))/2)))/100*(IF(LEFT(#REF!,1)=LEFT(#REF!,1),(HLOOKUP(VALUE(LEFT(#REF!,1)),Pxl!$C$3:$G$6,4,0))*1.25,((HLOOKUP(VALUE(LEFT(#REF!,1)),Pxl!$C$3:$G$6,4,0))+(HLOOKUP(VALUE(LEFT(#REF!,1)+1),Pxl!$C$3:$G$6,4,0)))/2)))</f>
        <v/>
      </c>
      <c r="I907" s="281"/>
      <c r="J907" s="281"/>
      <c r="M907" s="276"/>
    </row>
    <row r="908" spans="1:13" s="25" customFormat="1" ht="15">
      <c r="A908" s="281"/>
      <c r="B908" s="281"/>
      <c r="C908" s="281"/>
      <c r="D908" s="277"/>
      <c r="E908" s="277"/>
      <c r="F908" s="277"/>
      <c r="G908" s="279"/>
      <c r="H908" s="280" t="str">
        <f>IF(G908="","",(IF(LEFT(G908,1)=LEFT(#REF!,1),((100-(HLOOKUP(VALUE(LEFT(G908,1)),Pxl!$C$3:$G$6,2,0)))/2+HLOOKUP(VALUE(LEFT(G908,1)),Pxl!$C$3:$G$6,2,0)),(((HLOOKUP(VALUE(LEFT(G908,1)),Pxl!$C$3:$G$6,2,0))+((HLOOKUP(VALUE(LEFT(G908,1)+1),Pxl!$C$3:$G$6,2,0))))/2)))/100*(IF(LEFT(#REF!,1)=LEFT(#REF!,1),(HLOOKUP(VALUE(LEFT(#REF!,1)),Pxl!$C$3:$G$6,4,0))*1.25,((HLOOKUP(VALUE(LEFT(#REF!,1)),Pxl!$C$3:$G$6,4,0))+(HLOOKUP(VALUE(LEFT(#REF!,1)+1),Pxl!$C$3:$G$6,4,0)))/2)))</f>
        <v/>
      </c>
      <c r="I908" s="281"/>
      <c r="J908" s="281"/>
      <c r="M908" s="276"/>
    </row>
    <row r="909" spans="1:13" s="25" customFormat="1" ht="15">
      <c r="A909" s="281"/>
      <c r="B909" s="281"/>
      <c r="C909" s="281"/>
      <c r="D909" s="277"/>
      <c r="E909" s="277"/>
      <c r="F909" s="277"/>
      <c r="G909" s="279"/>
      <c r="H909" s="280" t="str">
        <f>IF(G909="","",(IF(LEFT(G909,1)=LEFT(#REF!,1),((100-(HLOOKUP(VALUE(LEFT(G909,1)),Pxl!$C$3:$G$6,2,0)))/2+HLOOKUP(VALUE(LEFT(G909,1)),Pxl!$C$3:$G$6,2,0)),(((HLOOKUP(VALUE(LEFT(G909,1)),Pxl!$C$3:$G$6,2,0))+((HLOOKUP(VALUE(LEFT(G909,1)+1),Pxl!$C$3:$G$6,2,0))))/2)))/100*(IF(LEFT(#REF!,1)=LEFT(#REF!,1),(HLOOKUP(VALUE(LEFT(#REF!,1)),Pxl!$C$3:$G$6,4,0))*1.25,((HLOOKUP(VALUE(LEFT(#REF!,1)),Pxl!$C$3:$G$6,4,0))+(HLOOKUP(VALUE(LEFT(#REF!,1)+1),Pxl!$C$3:$G$6,4,0)))/2)))</f>
        <v/>
      </c>
      <c r="I909" s="281"/>
      <c r="J909" s="281"/>
      <c r="M909" s="276"/>
    </row>
    <row r="910" spans="1:13" s="25" customFormat="1" ht="15">
      <c r="A910" s="281"/>
      <c r="B910" s="281"/>
      <c r="C910" s="281"/>
      <c r="D910" s="277"/>
      <c r="E910" s="277"/>
      <c r="F910" s="277"/>
      <c r="G910" s="279"/>
      <c r="H910" s="280" t="str">
        <f>IF(G910="","",(IF(LEFT(G910,1)=LEFT(#REF!,1),((100-(HLOOKUP(VALUE(LEFT(G910,1)),Pxl!$C$3:$G$6,2,0)))/2+HLOOKUP(VALUE(LEFT(G910,1)),Pxl!$C$3:$G$6,2,0)),(((HLOOKUP(VALUE(LEFT(G910,1)),Pxl!$C$3:$G$6,2,0))+((HLOOKUP(VALUE(LEFT(G910,1)+1),Pxl!$C$3:$G$6,2,0))))/2)))/100*(IF(LEFT(#REF!,1)=LEFT(#REF!,1),(HLOOKUP(VALUE(LEFT(#REF!,1)),Pxl!$C$3:$G$6,4,0))*1.25,((HLOOKUP(VALUE(LEFT(#REF!,1)),Pxl!$C$3:$G$6,4,0))+(HLOOKUP(VALUE(LEFT(#REF!,1)+1),Pxl!$C$3:$G$6,4,0)))/2)))</f>
        <v/>
      </c>
      <c r="I910" s="281"/>
      <c r="J910" s="281"/>
      <c r="M910" s="276"/>
    </row>
    <row r="911" spans="1:13" s="25" customFormat="1" ht="15">
      <c r="A911" s="281"/>
      <c r="B911" s="281"/>
      <c r="C911" s="281"/>
      <c r="D911" s="277"/>
      <c r="E911" s="277"/>
      <c r="F911" s="277"/>
      <c r="G911" s="279"/>
      <c r="H911" s="280" t="str">
        <f>IF(G911="","",(IF(LEFT(G911,1)=LEFT(#REF!,1),((100-(HLOOKUP(VALUE(LEFT(G911,1)),Pxl!$C$3:$G$6,2,0)))/2+HLOOKUP(VALUE(LEFT(G911,1)),Pxl!$C$3:$G$6,2,0)),(((HLOOKUP(VALUE(LEFT(G911,1)),Pxl!$C$3:$G$6,2,0))+((HLOOKUP(VALUE(LEFT(G911,1)+1),Pxl!$C$3:$G$6,2,0))))/2)))/100*(IF(LEFT(#REF!,1)=LEFT(#REF!,1),(HLOOKUP(VALUE(LEFT(#REF!,1)),Pxl!$C$3:$G$6,4,0))*1.25,((HLOOKUP(VALUE(LEFT(#REF!,1)),Pxl!$C$3:$G$6,4,0))+(HLOOKUP(VALUE(LEFT(#REF!,1)+1),Pxl!$C$3:$G$6,4,0)))/2)))</f>
        <v/>
      </c>
      <c r="I911" s="281"/>
      <c r="J911" s="281"/>
      <c r="M911" s="276"/>
    </row>
    <row r="912" spans="1:13" s="25" customFormat="1" ht="15">
      <c r="A912" s="281"/>
      <c r="B912" s="281"/>
      <c r="C912" s="281"/>
      <c r="D912" s="277"/>
      <c r="E912" s="277"/>
      <c r="F912" s="277"/>
      <c r="G912" s="279"/>
      <c r="H912" s="280" t="str">
        <f>IF(G912="","",(IF(LEFT(G912,1)=LEFT(#REF!,1),((100-(HLOOKUP(VALUE(LEFT(G912,1)),Pxl!$C$3:$G$6,2,0)))/2+HLOOKUP(VALUE(LEFT(G912,1)),Pxl!$C$3:$G$6,2,0)),(((HLOOKUP(VALUE(LEFT(G912,1)),Pxl!$C$3:$G$6,2,0))+((HLOOKUP(VALUE(LEFT(G912,1)+1),Pxl!$C$3:$G$6,2,0))))/2)))/100*(IF(LEFT(#REF!,1)=LEFT(#REF!,1),(HLOOKUP(VALUE(LEFT(#REF!,1)),Pxl!$C$3:$G$6,4,0))*1.25,((HLOOKUP(VALUE(LEFT(#REF!,1)),Pxl!$C$3:$G$6,4,0))+(HLOOKUP(VALUE(LEFT(#REF!,1)+1),Pxl!$C$3:$G$6,4,0)))/2)))</f>
        <v/>
      </c>
      <c r="I912" s="281"/>
      <c r="J912" s="281"/>
      <c r="M912" s="276"/>
    </row>
    <row r="913" spans="1:13" s="25" customFormat="1" ht="15">
      <c r="A913" s="281"/>
      <c r="B913" s="281"/>
      <c r="C913" s="281"/>
      <c r="D913" s="277"/>
      <c r="E913" s="277"/>
      <c r="F913" s="277"/>
      <c r="G913" s="279"/>
      <c r="H913" s="280" t="str">
        <f>IF(G913="","",(IF(LEFT(G913,1)=LEFT(#REF!,1),((100-(HLOOKUP(VALUE(LEFT(G913,1)),Pxl!$C$3:$G$6,2,0)))/2+HLOOKUP(VALUE(LEFT(G913,1)),Pxl!$C$3:$G$6,2,0)),(((HLOOKUP(VALUE(LEFT(G913,1)),Pxl!$C$3:$G$6,2,0))+((HLOOKUP(VALUE(LEFT(G913,1)+1),Pxl!$C$3:$G$6,2,0))))/2)))/100*(IF(LEFT(#REF!,1)=LEFT(#REF!,1),(HLOOKUP(VALUE(LEFT(#REF!,1)),Pxl!$C$3:$G$6,4,0))*1.25,((HLOOKUP(VALUE(LEFT(#REF!,1)),Pxl!$C$3:$G$6,4,0))+(HLOOKUP(VALUE(LEFT(#REF!,1)+1),Pxl!$C$3:$G$6,4,0)))/2)))</f>
        <v/>
      </c>
      <c r="I913" s="281"/>
      <c r="J913" s="281"/>
      <c r="M913" s="276"/>
    </row>
    <row r="914" spans="1:13" s="25" customFormat="1" ht="15">
      <c r="A914" s="281"/>
      <c r="B914" s="281"/>
      <c r="C914" s="281"/>
      <c r="D914" s="277"/>
      <c r="E914" s="277"/>
      <c r="F914" s="277"/>
      <c r="G914" s="279"/>
      <c r="H914" s="280" t="str">
        <f>IF(G914="","",(IF(LEFT(G914,1)=LEFT(#REF!,1),((100-(HLOOKUP(VALUE(LEFT(G914,1)),Pxl!$C$3:$G$6,2,0)))/2+HLOOKUP(VALUE(LEFT(G914,1)),Pxl!$C$3:$G$6,2,0)),(((HLOOKUP(VALUE(LEFT(G914,1)),Pxl!$C$3:$G$6,2,0))+((HLOOKUP(VALUE(LEFT(G914,1)+1),Pxl!$C$3:$G$6,2,0))))/2)))/100*(IF(LEFT(#REF!,1)=LEFT(#REF!,1),(HLOOKUP(VALUE(LEFT(#REF!,1)),Pxl!$C$3:$G$6,4,0))*1.25,((HLOOKUP(VALUE(LEFT(#REF!,1)),Pxl!$C$3:$G$6,4,0))+(HLOOKUP(VALUE(LEFT(#REF!,1)+1),Pxl!$C$3:$G$6,4,0)))/2)))</f>
        <v/>
      </c>
      <c r="I914" s="281"/>
      <c r="J914" s="281"/>
      <c r="M914" s="276"/>
    </row>
    <row r="915" spans="1:13" s="25" customFormat="1" ht="15">
      <c r="A915" s="281"/>
      <c r="B915" s="281"/>
      <c r="C915" s="281"/>
      <c r="D915" s="277"/>
      <c r="E915" s="277"/>
      <c r="F915" s="277"/>
      <c r="G915" s="279"/>
      <c r="H915" s="280" t="str">
        <f>IF(G915="","",(IF(LEFT(G915,1)=LEFT(#REF!,1),((100-(HLOOKUP(VALUE(LEFT(G915,1)),Pxl!$C$3:$G$6,2,0)))/2+HLOOKUP(VALUE(LEFT(G915,1)),Pxl!$C$3:$G$6,2,0)),(((HLOOKUP(VALUE(LEFT(G915,1)),Pxl!$C$3:$G$6,2,0))+((HLOOKUP(VALUE(LEFT(G915,1)+1),Pxl!$C$3:$G$6,2,0))))/2)))/100*(IF(LEFT(#REF!,1)=LEFT(#REF!,1),(HLOOKUP(VALUE(LEFT(#REF!,1)),Pxl!$C$3:$G$6,4,0))*1.25,((HLOOKUP(VALUE(LEFT(#REF!,1)),Pxl!$C$3:$G$6,4,0))+(HLOOKUP(VALUE(LEFT(#REF!,1)+1),Pxl!$C$3:$G$6,4,0)))/2)))</f>
        <v/>
      </c>
      <c r="I915" s="281"/>
      <c r="J915" s="281"/>
      <c r="M915" s="276"/>
    </row>
    <row r="916" spans="1:13" s="25" customFormat="1" ht="15">
      <c r="A916" s="281"/>
      <c r="B916" s="281"/>
      <c r="C916" s="281"/>
      <c r="D916" s="277"/>
      <c r="E916" s="277"/>
      <c r="F916" s="277"/>
      <c r="G916" s="279"/>
      <c r="H916" s="280" t="str">
        <f>IF(G916="","",(IF(LEFT(G916,1)=LEFT(#REF!,1),((100-(HLOOKUP(VALUE(LEFT(G916,1)),Pxl!$C$3:$G$6,2,0)))/2+HLOOKUP(VALUE(LEFT(G916,1)),Pxl!$C$3:$G$6,2,0)),(((HLOOKUP(VALUE(LEFT(G916,1)),Pxl!$C$3:$G$6,2,0))+((HLOOKUP(VALUE(LEFT(G916,1)+1),Pxl!$C$3:$G$6,2,0))))/2)))/100*(IF(LEFT(#REF!,1)=LEFT(#REF!,1),(HLOOKUP(VALUE(LEFT(#REF!,1)),Pxl!$C$3:$G$6,4,0))*1.25,((HLOOKUP(VALUE(LEFT(#REF!,1)),Pxl!$C$3:$G$6,4,0))+(HLOOKUP(VALUE(LEFT(#REF!,1)+1),Pxl!$C$3:$G$6,4,0)))/2)))</f>
        <v/>
      </c>
      <c r="I916" s="281"/>
      <c r="J916" s="281"/>
      <c r="M916" s="276"/>
    </row>
    <row r="917" spans="1:13" s="25" customFormat="1" ht="15">
      <c r="A917" s="281"/>
      <c r="B917" s="281"/>
      <c r="C917" s="281"/>
      <c r="D917" s="277"/>
      <c r="E917" s="277"/>
      <c r="F917" s="277"/>
      <c r="G917" s="279"/>
      <c r="H917" s="280" t="str">
        <f>IF(G917="","",(IF(LEFT(G917,1)=LEFT(#REF!,1),((100-(HLOOKUP(VALUE(LEFT(G917,1)),Pxl!$C$3:$G$6,2,0)))/2+HLOOKUP(VALUE(LEFT(G917,1)),Pxl!$C$3:$G$6,2,0)),(((HLOOKUP(VALUE(LEFT(G917,1)),Pxl!$C$3:$G$6,2,0))+((HLOOKUP(VALUE(LEFT(G917,1)+1),Pxl!$C$3:$G$6,2,0))))/2)))/100*(IF(LEFT(#REF!,1)=LEFT(#REF!,1),(HLOOKUP(VALUE(LEFT(#REF!,1)),Pxl!$C$3:$G$6,4,0))*1.25,((HLOOKUP(VALUE(LEFT(#REF!,1)),Pxl!$C$3:$G$6,4,0))+(HLOOKUP(VALUE(LEFT(#REF!,1)+1),Pxl!$C$3:$G$6,4,0)))/2)))</f>
        <v/>
      </c>
      <c r="I917" s="281"/>
      <c r="J917" s="281"/>
      <c r="M917" s="276"/>
    </row>
    <row r="918" spans="1:13" s="25" customFormat="1" ht="15">
      <c r="A918" s="281"/>
      <c r="B918" s="281"/>
      <c r="C918" s="281"/>
      <c r="D918" s="277"/>
      <c r="E918" s="277"/>
      <c r="F918" s="277"/>
      <c r="G918" s="279"/>
      <c r="H918" s="280" t="str">
        <f>IF(G918="","",(IF(LEFT(G918,1)=LEFT(#REF!,1),((100-(HLOOKUP(VALUE(LEFT(G918,1)),Pxl!$C$3:$G$6,2,0)))/2+HLOOKUP(VALUE(LEFT(G918,1)),Pxl!$C$3:$G$6,2,0)),(((HLOOKUP(VALUE(LEFT(G918,1)),Pxl!$C$3:$G$6,2,0))+((HLOOKUP(VALUE(LEFT(G918,1)+1),Pxl!$C$3:$G$6,2,0))))/2)))/100*(IF(LEFT(#REF!,1)=LEFT(#REF!,1),(HLOOKUP(VALUE(LEFT(#REF!,1)),Pxl!$C$3:$G$6,4,0))*1.25,((HLOOKUP(VALUE(LEFT(#REF!,1)),Pxl!$C$3:$G$6,4,0))+(HLOOKUP(VALUE(LEFT(#REF!,1)+1),Pxl!$C$3:$G$6,4,0)))/2)))</f>
        <v/>
      </c>
      <c r="I918" s="281"/>
      <c r="J918" s="281"/>
      <c r="M918" s="276"/>
    </row>
    <row r="919" spans="1:13" s="25" customFormat="1" ht="15">
      <c r="A919" s="281"/>
      <c r="B919" s="281"/>
      <c r="C919" s="281"/>
      <c r="D919" s="277"/>
      <c r="E919" s="277"/>
      <c r="F919" s="277"/>
      <c r="G919" s="279"/>
      <c r="H919" s="280" t="str">
        <f>IF(G919="","",(IF(LEFT(G919,1)=LEFT(#REF!,1),((100-(HLOOKUP(VALUE(LEFT(G919,1)),Pxl!$C$3:$G$6,2,0)))/2+HLOOKUP(VALUE(LEFT(G919,1)),Pxl!$C$3:$G$6,2,0)),(((HLOOKUP(VALUE(LEFT(G919,1)),Pxl!$C$3:$G$6,2,0))+((HLOOKUP(VALUE(LEFT(G919,1)+1),Pxl!$C$3:$G$6,2,0))))/2)))/100*(IF(LEFT(#REF!,1)=LEFT(#REF!,1),(HLOOKUP(VALUE(LEFT(#REF!,1)),Pxl!$C$3:$G$6,4,0))*1.25,((HLOOKUP(VALUE(LEFT(#REF!,1)),Pxl!$C$3:$G$6,4,0))+(HLOOKUP(VALUE(LEFT(#REF!,1)+1),Pxl!$C$3:$G$6,4,0)))/2)))</f>
        <v/>
      </c>
      <c r="I919" s="281"/>
      <c r="J919" s="281"/>
      <c r="M919" s="276"/>
    </row>
    <row r="920" spans="1:13" s="25" customFormat="1" ht="15">
      <c r="A920" s="281"/>
      <c r="B920" s="281"/>
      <c r="C920" s="281"/>
      <c r="D920" s="277"/>
      <c r="E920" s="277"/>
      <c r="F920" s="277"/>
      <c r="G920" s="279"/>
      <c r="H920" s="280" t="str">
        <f>IF(G920="","",(IF(LEFT(G920,1)=LEFT(#REF!,1),((100-(HLOOKUP(VALUE(LEFT(G920,1)),Pxl!$C$3:$G$6,2,0)))/2+HLOOKUP(VALUE(LEFT(G920,1)),Pxl!$C$3:$G$6,2,0)),(((HLOOKUP(VALUE(LEFT(G920,1)),Pxl!$C$3:$G$6,2,0))+((HLOOKUP(VALUE(LEFT(G920,1)+1),Pxl!$C$3:$G$6,2,0))))/2)))/100*(IF(LEFT(#REF!,1)=LEFT(#REF!,1),(HLOOKUP(VALUE(LEFT(#REF!,1)),Pxl!$C$3:$G$6,4,0))*1.25,((HLOOKUP(VALUE(LEFT(#REF!,1)),Pxl!$C$3:$G$6,4,0))+(HLOOKUP(VALUE(LEFT(#REF!,1)+1),Pxl!$C$3:$G$6,4,0)))/2)))</f>
        <v/>
      </c>
      <c r="I920" s="281"/>
      <c r="J920" s="281"/>
      <c r="M920" s="276"/>
    </row>
    <row r="921" spans="1:13" s="25" customFormat="1" ht="15">
      <c r="A921" s="281"/>
      <c r="B921" s="281"/>
      <c r="C921" s="281"/>
      <c r="D921" s="277"/>
      <c r="E921" s="277"/>
      <c r="F921" s="277"/>
      <c r="G921" s="279"/>
      <c r="H921" s="280" t="str">
        <f>IF(G921="","",(IF(LEFT(G921,1)=LEFT(#REF!,1),((100-(HLOOKUP(VALUE(LEFT(G921,1)),Pxl!$C$3:$G$6,2,0)))/2+HLOOKUP(VALUE(LEFT(G921,1)),Pxl!$C$3:$G$6,2,0)),(((HLOOKUP(VALUE(LEFT(G921,1)),Pxl!$C$3:$G$6,2,0))+((HLOOKUP(VALUE(LEFT(G921,1)+1),Pxl!$C$3:$G$6,2,0))))/2)))/100*(IF(LEFT(#REF!,1)=LEFT(#REF!,1),(HLOOKUP(VALUE(LEFT(#REF!,1)),Pxl!$C$3:$G$6,4,0))*1.25,((HLOOKUP(VALUE(LEFT(#REF!,1)),Pxl!$C$3:$G$6,4,0))+(HLOOKUP(VALUE(LEFT(#REF!,1)+1),Pxl!$C$3:$G$6,4,0)))/2)))</f>
        <v/>
      </c>
      <c r="I921" s="281"/>
      <c r="J921" s="281"/>
      <c r="M921" s="276"/>
    </row>
    <row r="922" spans="1:13" s="25" customFormat="1" ht="15">
      <c r="A922" s="281"/>
      <c r="B922" s="281"/>
      <c r="C922" s="281"/>
      <c r="D922" s="277"/>
      <c r="E922" s="277"/>
      <c r="F922" s="277"/>
      <c r="G922" s="279"/>
      <c r="H922" s="280" t="str">
        <f>IF(G922="","",(IF(LEFT(G922,1)=LEFT(#REF!,1),((100-(HLOOKUP(VALUE(LEFT(G922,1)),Pxl!$C$3:$G$6,2,0)))/2+HLOOKUP(VALUE(LEFT(G922,1)),Pxl!$C$3:$G$6,2,0)),(((HLOOKUP(VALUE(LEFT(G922,1)),Pxl!$C$3:$G$6,2,0))+((HLOOKUP(VALUE(LEFT(G922,1)+1),Pxl!$C$3:$G$6,2,0))))/2)))/100*(IF(LEFT(#REF!,1)=LEFT(#REF!,1),(HLOOKUP(VALUE(LEFT(#REF!,1)),Pxl!$C$3:$G$6,4,0))*1.25,((HLOOKUP(VALUE(LEFT(#REF!,1)),Pxl!$C$3:$G$6,4,0))+(HLOOKUP(VALUE(LEFT(#REF!,1)+1),Pxl!$C$3:$G$6,4,0)))/2)))</f>
        <v/>
      </c>
      <c r="I922" s="281"/>
      <c r="J922" s="281"/>
      <c r="M922" s="276"/>
    </row>
    <row r="923" spans="1:13" s="25" customFormat="1" ht="15">
      <c r="A923" s="281"/>
      <c r="B923" s="281"/>
      <c r="C923" s="281"/>
      <c r="D923" s="277"/>
      <c r="E923" s="277"/>
      <c r="F923" s="277"/>
      <c r="G923" s="279"/>
      <c r="H923" s="280" t="str">
        <f>IF(G923="","",(IF(LEFT(G923,1)=LEFT(#REF!,1),((100-(HLOOKUP(VALUE(LEFT(G923,1)),Pxl!$C$3:$G$6,2,0)))/2+HLOOKUP(VALUE(LEFT(G923,1)),Pxl!$C$3:$G$6,2,0)),(((HLOOKUP(VALUE(LEFT(G923,1)),Pxl!$C$3:$G$6,2,0))+((HLOOKUP(VALUE(LEFT(G923,1)+1),Pxl!$C$3:$G$6,2,0))))/2)))/100*(IF(LEFT(#REF!,1)=LEFT(#REF!,1),(HLOOKUP(VALUE(LEFT(#REF!,1)),Pxl!$C$3:$G$6,4,0))*1.25,((HLOOKUP(VALUE(LEFT(#REF!,1)),Pxl!$C$3:$G$6,4,0))+(HLOOKUP(VALUE(LEFT(#REF!,1)+1),Pxl!$C$3:$G$6,4,0)))/2)))</f>
        <v/>
      </c>
      <c r="I923" s="281"/>
      <c r="J923" s="281"/>
      <c r="M923" s="276"/>
    </row>
    <row r="924" spans="1:13" s="25" customFormat="1" ht="15">
      <c r="A924" s="281"/>
      <c r="B924" s="281"/>
      <c r="C924" s="281"/>
      <c r="D924" s="277"/>
      <c r="E924" s="277"/>
      <c r="F924" s="277"/>
      <c r="G924" s="279"/>
      <c r="H924" s="280" t="str">
        <f>IF(G924="","",(IF(LEFT(G924,1)=LEFT(#REF!,1),((100-(HLOOKUP(VALUE(LEFT(G924,1)),Pxl!$C$3:$G$6,2,0)))/2+HLOOKUP(VALUE(LEFT(G924,1)),Pxl!$C$3:$G$6,2,0)),(((HLOOKUP(VALUE(LEFT(G924,1)),Pxl!$C$3:$G$6,2,0))+((HLOOKUP(VALUE(LEFT(G924,1)+1),Pxl!$C$3:$G$6,2,0))))/2)))/100*(IF(LEFT(#REF!,1)=LEFT(#REF!,1),(HLOOKUP(VALUE(LEFT(#REF!,1)),Pxl!$C$3:$G$6,4,0))*1.25,((HLOOKUP(VALUE(LEFT(#REF!,1)),Pxl!$C$3:$G$6,4,0))+(HLOOKUP(VALUE(LEFT(#REF!,1)+1),Pxl!$C$3:$G$6,4,0)))/2)))</f>
        <v/>
      </c>
      <c r="I924" s="281"/>
      <c r="J924" s="281"/>
      <c r="M924" s="276"/>
    </row>
    <row r="925" spans="1:13" s="25" customFormat="1" ht="15">
      <c r="A925" s="281"/>
      <c r="B925" s="281"/>
      <c r="C925" s="281"/>
      <c r="D925" s="277"/>
      <c r="E925" s="277"/>
      <c r="F925" s="277"/>
      <c r="G925" s="279"/>
      <c r="H925" s="280" t="str">
        <f>IF(G925="","",(IF(LEFT(G925,1)=LEFT(#REF!,1),((100-(HLOOKUP(VALUE(LEFT(G925,1)),Pxl!$C$3:$G$6,2,0)))/2+HLOOKUP(VALUE(LEFT(G925,1)),Pxl!$C$3:$G$6,2,0)),(((HLOOKUP(VALUE(LEFT(G925,1)),Pxl!$C$3:$G$6,2,0))+((HLOOKUP(VALUE(LEFT(G925,1)+1),Pxl!$C$3:$G$6,2,0))))/2)))/100*(IF(LEFT(#REF!,1)=LEFT(#REF!,1),(HLOOKUP(VALUE(LEFT(#REF!,1)),Pxl!$C$3:$G$6,4,0))*1.25,((HLOOKUP(VALUE(LEFT(#REF!,1)),Pxl!$C$3:$G$6,4,0))+(HLOOKUP(VALUE(LEFT(#REF!,1)+1),Pxl!$C$3:$G$6,4,0)))/2)))</f>
        <v/>
      </c>
      <c r="I925" s="281"/>
      <c r="J925" s="281"/>
      <c r="M925" s="276"/>
    </row>
    <row r="926" spans="1:13" s="25" customFormat="1" ht="15">
      <c r="A926" s="281"/>
      <c r="B926" s="281"/>
      <c r="C926" s="281"/>
      <c r="D926" s="277"/>
      <c r="E926" s="277"/>
      <c r="F926" s="277"/>
      <c r="G926" s="279"/>
      <c r="H926" s="280" t="str">
        <f>IF(G926="","",(IF(LEFT(G926,1)=LEFT(#REF!,1),((100-(HLOOKUP(VALUE(LEFT(G926,1)),Pxl!$C$3:$G$6,2,0)))/2+HLOOKUP(VALUE(LEFT(G926,1)),Pxl!$C$3:$G$6,2,0)),(((HLOOKUP(VALUE(LEFT(G926,1)),Pxl!$C$3:$G$6,2,0))+((HLOOKUP(VALUE(LEFT(G926,1)+1),Pxl!$C$3:$G$6,2,0))))/2)))/100*(IF(LEFT(#REF!,1)=LEFT(#REF!,1),(HLOOKUP(VALUE(LEFT(#REF!,1)),Pxl!$C$3:$G$6,4,0))*1.25,((HLOOKUP(VALUE(LEFT(#REF!,1)),Pxl!$C$3:$G$6,4,0))+(HLOOKUP(VALUE(LEFT(#REF!,1)+1),Pxl!$C$3:$G$6,4,0)))/2)))</f>
        <v/>
      </c>
      <c r="I926" s="281"/>
      <c r="J926" s="281"/>
      <c r="M926" s="276"/>
    </row>
    <row r="927" spans="1:13" s="25" customFormat="1" ht="15">
      <c r="A927" s="281"/>
      <c r="B927" s="281"/>
      <c r="C927" s="281"/>
      <c r="D927" s="277"/>
      <c r="E927" s="277"/>
      <c r="F927" s="277"/>
      <c r="G927" s="279"/>
      <c r="H927" s="280" t="str">
        <f>IF(G927="","",(IF(LEFT(G927,1)=LEFT(#REF!,1),((100-(HLOOKUP(VALUE(LEFT(G927,1)),Pxl!$C$3:$G$6,2,0)))/2+HLOOKUP(VALUE(LEFT(G927,1)),Pxl!$C$3:$G$6,2,0)),(((HLOOKUP(VALUE(LEFT(G927,1)),Pxl!$C$3:$G$6,2,0))+((HLOOKUP(VALUE(LEFT(G927,1)+1),Pxl!$C$3:$G$6,2,0))))/2)))/100*(IF(LEFT(#REF!,1)=LEFT(#REF!,1),(HLOOKUP(VALUE(LEFT(#REF!,1)),Pxl!$C$3:$G$6,4,0))*1.25,((HLOOKUP(VALUE(LEFT(#REF!,1)),Pxl!$C$3:$G$6,4,0))+(HLOOKUP(VALUE(LEFT(#REF!,1)+1),Pxl!$C$3:$G$6,4,0)))/2)))</f>
        <v/>
      </c>
      <c r="I927" s="281"/>
      <c r="J927" s="281"/>
      <c r="M927" s="276"/>
    </row>
    <row r="928" spans="1:13" s="25" customFormat="1" ht="15">
      <c r="A928" s="281"/>
      <c r="B928" s="281"/>
      <c r="C928" s="281"/>
      <c r="D928" s="277"/>
      <c r="E928" s="277"/>
      <c r="F928" s="277"/>
      <c r="G928" s="279"/>
      <c r="H928" s="280" t="str">
        <f>IF(G928="","",(IF(LEFT(G928,1)=LEFT(#REF!,1),((100-(HLOOKUP(VALUE(LEFT(G928,1)),Pxl!$C$3:$G$6,2,0)))/2+HLOOKUP(VALUE(LEFT(G928,1)),Pxl!$C$3:$G$6,2,0)),(((HLOOKUP(VALUE(LEFT(G928,1)),Pxl!$C$3:$G$6,2,0))+((HLOOKUP(VALUE(LEFT(G928,1)+1),Pxl!$C$3:$G$6,2,0))))/2)))/100*(IF(LEFT(#REF!,1)=LEFT(#REF!,1),(HLOOKUP(VALUE(LEFT(#REF!,1)),Pxl!$C$3:$G$6,4,0))*1.25,((HLOOKUP(VALUE(LEFT(#REF!,1)),Pxl!$C$3:$G$6,4,0))+(HLOOKUP(VALUE(LEFT(#REF!,1)+1),Pxl!$C$3:$G$6,4,0)))/2)))</f>
        <v/>
      </c>
      <c r="I928" s="281"/>
      <c r="J928" s="281"/>
      <c r="M928" s="276"/>
    </row>
    <row r="929" spans="1:13" s="25" customFormat="1" ht="15">
      <c r="A929" s="281"/>
      <c r="B929" s="281"/>
      <c r="C929" s="281"/>
      <c r="D929" s="277"/>
      <c r="E929" s="277"/>
      <c r="F929" s="277"/>
      <c r="G929" s="279"/>
      <c r="H929" s="280" t="str">
        <f>IF(G929="","",(IF(LEFT(G929,1)=LEFT(#REF!,1),((100-(HLOOKUP(VALUE(LEFT(G929,1)),Pxl!$C$3:$G$6,2,0)))/2+HLOOKUP(VALUE(LEFT(G929,1)),Pxl!$C$3:$G$6,2,0)),(((HLOOKUP(VALUE(LEFT(G929,1)),Pxl!$C$3:$G$6,2,0))+((HLOOKUP(VALUE(LEFT(G929,1)+1),Pxl!$C$3:$G$6,2,0))))/2)))/100*(IF(LEFT(#REF!,1)=LEFT(#REF!,1),(HLOOKUP(VALUE(LEFT(#REF!,1)),Pxl!$C$3:$G$6,4,0))*1.25,((HLOOKUP(VALUE(LEFT(#REF!,1)),Pxl!$C$3:$G$6,4,0))+(HLOOKUP(VALUE(LEFT(#REF!,1)+1),Pxl!$C$3:$G$6,4,0)))/2)))</f>
        <v/>
      </c>
      <c r="I929" s="281"/>
      <c r="J929" s="281"/>
      <c r="M929" s="276"/>
    </row>
    <row r="930" spans="1:13" s="25" customFormat="1" ht="15">
      <c r="A930" s="281"/>
      <c r="B930" s="281"/>
      <c r="C930" s="281"/>
      <c r="D930" s="277"/>
      <c r="E930" s="277"/>
      <c r="F930" s="277"/>
      <c r="G930" s="279"/>
      <c r="H930" s="280" t="str">
        <f>IF(G930="","",(IF(LEFT(G930,1)=LEFT(#REF!,1),((100-(HLOOKUP(VALUE(LEFT(G930,1)),Pxl!$C$3:$G$6,2,0)))/2+HLOOKUP(VALUE(LEFT(G930,1)),Pxl!$C$3:$G$6,2,0)),(((HLOOKUP(VALUE(LEFT(G930,1)),Pxl!$C$3:$G$6,2,0))+((HLOOKUP(VALUE(LEFT(G930,1)+1),Pxl!$C$3:$G$6,2,0))))/2)))/100*(IF(LEFT(#REF!,1)=LEFT(#REF!,1),(HLOOKUP(VALUE(LEFT(#REF!,1)),Pxl!$C$3:$G$6,4,0))*1.25,((HLOOKUP(VALUE(LEFT(#REF!,1)),Pxl!$C$3:$G$6,4,0))+(HLOOKUP(VALUE(LEFT(#REF!,1)+1),Pxl!$C$3:$G$6,4,0)))/2)))</f>
        <v/>
      </c>
      <c r="I930" s="281"/>
      <c r="J930" s="281"/>
      <c r="M930" s="276"/>
    </row>
    <row r="931" spans="1:13" s="25" customFormat="1" ht="15">
      <c r="A931" s="281"/>
      <c r="B931" s="281"/>
      <c r="C931" s="281"/>
      <c r="D931" s="277"/>
      <c r="E931" s="277"/>
      <c r="F931" s="277"/>
      <c r="G931" s="279"/>
      <c r="H931" s="280" t="str">
        <f>IF(G931="","",(IF(LEFT(G931,1)=LEFT(#REF!,1),((100-(HLOOKUP(VALUE(LEFT(G931,1)),Pxl!$C$3:$G$6,2,0)))/2+HLOOKUP(VALUE(LEFT(G931,1)),Pxl!$C$3:$G$6,2,0)),(((HLOOKUP(VALUE(LEFT(G931,1)),Pxl!$C$3:$G$6,2,0))+((HLOOKUP(VALUE(LEFT(G931,1)+1),Pxl!$C$3:$G$6,2,0))))/2)))/100*(IF(LEFT(#REF!,1)=LEFT(#REF!,1),(HLOOKUP(VALUE(LEFT(#REF!,1)),Pxl!$C$3:$G$6,4,0))*1.25,((HLOOKUP(VALUE(LEFT(#REF!,1)),Pxl!$C$3:$G$6,4,0))+(HLOOKUP(VALUE(LEFT(#REF!,1)+1),Pxl!$C$3:$G$6,4,0)))/2)))</f>
        <v/>
      </c>
      <c r="I931" s="281"/>
      <c r="J931" s="281"/>
      <c r="M931" s="276"/>
    </row>
    <row r="932" spans="1:13" s="25" customFormat="1" ht="15">
      <c r="A932" s="281"/>
      <c r="B932" s="281"/>
      <c r="C932" s="281"/>
      <c r="D932" s="277"/>
      <c r="E932" s="277"/>
      <c r="F932" s="277"/>
      <c r="G932" s="279"/>
      <c r="H932" s="280" t="str">
        <f>IF(G932="","",(IF(LEFT(G932,1)=LEFT(#REF!,1),((100-(HLOOKUP(VALUE(LEFT(G932,1)),Pxl!$C$3:$G$6,2,0)))/2+HLOOKUP(VALUE(LEFT(G932,1)),Pxl!$C$3:$G$6,2,0)),(((HLOOKUP(VALUE(LEFT(G932,1)),Pxl!$C$3:$G$6,2,0))+((HLOOKUP(VALUE(LEFT(G932,1)+1),Pxl!$C$3:$G$6,2,0))))/2)))/100*(IF(LEFT(#REF!,1)=LEFT(#REF!,1),(HLOOKUP(VALUE(LEFT(#REF!,1)),Pxl!$C$3:$G$6,4,0))*1.25,((HLOOKUP(VALUE(LEFT(#REF!,1)),Pxl!$C$3:$G$6,4,0))+(HLOOKUP(VALUE(LEFT(#REF!,1)+1),Pxl!$C$3:$G$6,4,0)))/2)))</f>
        <v/>
      </c>
      <c r="I932" s="281"/>
      <c r="J932" s="281"/>
      <c r="M932" s="276"/>
    </row>
    <row r="933" spans="1:13" s="25" customFormat="1" ht="15">
      <c r="A933" s="281"/>
      <c r="B933" s="281"/>
      <c r="C933" s="281"/>
      <c r="D933" s="277"/>
      <c r="E933" s="277"/>
      <c r="F933" s="277"/>
      <c r="G933" s="279"/>
      <c r="H933" s="280" t="str">
        <f>IF(G933="","",(IF(LEFT(G933,1)=LEFT(#REF!,1),((100-(HLOOKUP(VALUE(LEFT(G933,1)),Pxl!$C$3:$G$6,2,0)))/2+HLOOKUP(VALUE(LEFT(G933,1)),Pxl!$C$3:$G$6,2,0)),(((HLOOKUP(VALUE(LEFT(G933,1)),Pxl!$C$3:$G$6,2,0))+((HLOOKUP(VALUE(LEFT(G933,1)+1),Pxl!$C$3:$G$6,2,0))))/2)))/100*(IF(LEFT(#REF!,1)=LEFT(#REF!,1),(HLOOKUP(VALUE(LEFT(#REF!,1)),Pxl!$C$3:$G$6,4,0))*1.25,((HLOOKUP(VALUE(LEFT(#REF!,1)),Pxl!$C$3:$G$6,4,0))+(HLOOKUP(VALUE(LEFT(#REF!,1)+1),Pxl!$C$3:$G$6,4,0)))/2)))</f>
        <v/>
      </c>
      <c r="I933" s="281"/>
      <c r="J933" s="281"/>
      <c r="M933" s="276"/>
    </row>
    <row r="934" spans="1:13" s="25" customFormat="1" ht="15">
      <c r="A934" s="281"/>
      <c r="B934" s="281"/>
      <c r="C934" s="281"/>
      <c r="D934" s="277"/>
      <c r="E934" s="277"/>
      <c r="F934" s="277"/>
      <c r="G934" s="279"/>
      <c r="H934" s="280" t="str">
        <f>IF(G934="","",(IF(LEFT(G934,1)=LEFT(#REF!,1),((100-(HLOOKUP(VALUE(LEFT(G934,1)),Pxl!$C$3:$G$6,2,0)))/2+HLOOKUP(VALUE(LEFT(G934,1)),Pxl!$C$3:$G$6,2,0)),(((HLOOKUP(VALUE(LEFT(G934,1)),Pxl!$C$3:$G$6,2,0))+((HLOOKUP(VALUE(LEFT(G934,1)+1),Pxl!$C$3:$G$6,2,0))))/2)))/100*(IF(LEFT(#REF!,1)=LEFT(#REF!,1),(HLOOKUP(VALUE(LEFT(#REF!,1)),Pxl!$C$3:$G$6,4,0))*1.25,((HLOOKUP(VALUE(LEFT(#REF!,1)),Pxl!$C$3:$G$6,4,0))+(HLOOKUP(VALUE(LEFT(#REF!,1)+1),Pxl!$C$3:$G$6,4,0)))/2)))</f>
        <v/>
      </c>
      <c r="I934" s="281"/>
      <c r="J934" s="281"/>
      <c r="M934" s="276"/>
    </row>
    <row r="935" spans="1:13" s="25" customFormat="1" ht="15">
      <c r="A935" s="281"/>
      <c r="B935" s="281"/>
      <c r="C935" s="281"/>
      <c r="D935" s="277"/>
      <c r="E935" s="277"/>
      <c r="F935" s="277"/>
      <c r="G935" s="279"/>
      <c r="H935" s="280" t="str">
        <f>IF(G935="","",(IF(LEFT(G935,1)=LEFT(#REF!,1),((100-(HLOOKUP(VALUE(LEFT(G935,1)),Pxl!$C$3:$G$6,2,0)))/2+HLOOKUP(VALUE(LEFT(G935,1)),Pxl!$C$3:$G$6,2,0)),(((HLOOKUP(VALUE(LEFT(G935,1)),Pxl!$C$3:$G$6,2,0))+((HLOOKUP(VALUE(LEFT(G935,1)+1),Pxl!$C$3:$G$6,2,0))))/2)))/100*(IF(LEFT(#REF!,1)=LEFT(#REF!,1),(HLOOKUP(VALUE(LEFT(#REF!,1)),Pxl!$C$3:$G$6,4,0))*1.25,((HLOOKUP(VALUE(LEFT(#REF!,1)),Pxl!$C$3:$G$6,4,0))+(HLOOKUP(VALUE(LEFT(#REF!,1)+1),Pxl!$C$3:$G$6,4,0)))/2)))</f>
        <v/>
      </c>
      <c r="I935" s="281"/>
      <c r="J935" s="281"/>
      <c r="M935" s="276"/>
    </row>
    <row r="936" spans="1:13" s="25" customFormat="1" ht="15">
      <c r="A936" s="281"/>
      <c r="B936" s="281"/>
      <c r="C936" s="281"/>
      <c r="D936" s="277"/>
      <c r="E936" s="277"/>
      <c r="F936" s="277"/>
      <c r="G936" s="279"/>
      <c r="H936" s="280" t="str">
        <f>IF(G936="","",(IF(LEFT(G936,1)=LEFT(#REF!,1),((100-(HLOOKUP(VALUE(LEFT(G936,1)),Pxl!$C$3:$G$6,2,0)))/2+HLOOKUP(VALUE(LEFT(G936,1)),Pxl!$C$3:$G$6,2,0)),(((HLOOKUP(VALUE(LEFT(G936,1)),Pxl!$C$3:$G$6,2,0))+((HLOOKUP(VALUE(LEFT(G936,1)+1),Pxl!$C$3:$G$6,2,0))))/2)))/100*(IF(LEFT(#REF!,1)=LEFT(#REF!,1),(HLOOKUP(VALUE(LEFT(#REF!,1)),Pxl!$C$3:$G$6,4,0))*1.25,((HLOOKUP(VALUE(LEFT(#REF!,1)),Pxl!$C$3:$G$6,4,0))+(HLOOKUP(VALUE(LEFT(#REF!,1)+1),Pxl!$C$3:$G$6,4,0)))/2)))</f>
        <v/>
      </c>
      <c r="I936" s="281"/>
      <c r="J936" s="281"/>
      <c r="M936" s="276"/>
    </row>
    <row r="937" spans="1:13" s="25" customFormat="1" ht="15">
      <c r="A937" s="281"/>
      <c r="B937" s="281"/>
      <c r="C937" s="281"/>
      <c r="D937" s="277"/>
      <c r="E937" s="277"/>
      <c r="F937" s="277"/>
      <c r="G937" s="279"/>
      <c r="H937" s="280" t="str">
        <f>IF(G937="","",(IF(LEFT(G937,1)=LEFT(#REF!,1),((100-(HLOOKUP(VALUE(LEFT(G937,1)),Pxl!$C$3:$G$6,2,0)))/2+HLOOKUP(VALUE(LEFT(G937,1)),Pxl!$C$3:$G$6,2,0)),(((HLOOKUP(VALUE(LEFT(G937,1)),Pxl!$C$3:$G$6,2,0))+((HLOOKUP(VALUE(LEFT(G937,1)+1),Pxl!$C$3:$G$6,2,0))))/2)))/100*(IF(LEFT(#REF!,1)=LEFT(#REF!,1),(HLOOKUP(VALUE(LEFT(#REF!,1)),Pxl!$C$3:$G$6,4,0))*1.25,((HLOOKUP(VALUE(LEFT(#REF!,1)),Pxl!$C$3:$G$6,4,0))+(HLOOKUP(VALUE(LEFT(#REF!,1)+1),Pxl!$C$3:$G$6,4,0)))/2)))</f>
        <v/>
      </c>
      <c r="I937" s="281"/>
      <c r="J937" s="281"/>
      <c r="M937" s="276"/>
    </row>
    <row r="938" spans="1:13" s="25" customFormat="1" ht="15">
      <c r="A938" s="281"/>
      <c r="B938" s="281"/>
      <c r="C938" s="281"/>
      <c r="D938" s="277"/>
      <c r="E938" s="277"/>
      <c r="F938" s="277"/>
      <c r="G938" s="279"/>
      <c r="H938" s="280" t="str">
        <f>IF(G938="","",(IF(LEFT(G938,1)=LEFT(#REF!,1),((100-(HLOOKUP(VALUE(LEFT(G938,1)),Pxl!$C$3:$G$6,2,0)))/2+HLOOKUP(VALUE(LEFT(G938,1)),Pxl!$C$3:$G$6,2,0)),(((HLOOKUP(VALUE(LEFT(G938,1)),Pxl!$C$3:$G$6,2,0))+((HLOOKUP(VALUE(LEFT(G938,1)+1),Pxl!$C$3:$G$6,2,0))))/2)))/100*(IF(LEFT(#REF!,1)=LEFT(#REF!,1),(HLOOKUP(VALUE(LEFT(#REF!,1)),Pxl!$C$3:$G$6,4,0))*1.25,((HLOOKUP(VALUE(LEFT(#REF!,1)),Pxl!$C$3:$G$6,4,0))+(HLOOKUP(VALUE(LEFT(#REF!,1)+1),Pxl!$C$3:$G$6,4,0)))/2)))</f>
        <v/>
      </c>
      <c r="I938" s="281"/>
      <c r="J938" s="281"/>
      <c r="M938" s="276"/>
    </row>
    <row r="939" spans="1:13" s="25" customFormat="1" ht="15">
      <c r="A939" s="281"/>
      <c r="B939" s="281"/>
      <c r="C939" s="281"/>
      <c r="D939" s="277"/>
      <c r="E939" s="277"/>
      <c r="F939" s="277"/>
      <c r="G939" s="279"/>
      <c r="H939" s="280" t="str">
        <f>IF(G939="","",(IF(LEFT(G939,1)=LEFT(#REF!,1),((100-(HLOOKUP(VALUE(LEFT(G939,1)),Pxl!$C$3:$G$6,2,0)))/2+HLOOKUP(VALUE(LEFT(G939,1)),Pxl!$C$3:$G$6,2,0)),(((HLOOKUP(VALUE(LEFT(G939,1)),Pxl!$C$3:$G$6,2,0))+((HLOOKUP(VALUE(LEFT(G939,1)+1),Pxl!$C$3:$G$6,2,0))))/2)))/100*(IF(LEFT(#REF!,1)=LEFT(#REF!,1),(HLOOKUP(VALUE(LEFT(#REF!,1)),Pxl!$C$3:$G$6,4,0))*1.25,((HLOOKUP(VALUE(LEFT(#REF!,1)),Pxl!$C$3:$G$6,4,0))+(HLOOKUP(VALUE(LEFT(#REF!,1)+1),Pxl!$C$3:$G$6,4,0)))/2)))</f>
        <v/>
      </c>
      <c r="I939" s="281"/>
      <c r="J939" s="281"/>
      <c r="M939" s="276"/>
    </row>
    <row r="940" spans="1:13" s="25" customFormat="1" ht="15">
      <c r="A940" s="281"/>
      <c r="B940" s="281"/>
      <c r="C940" s="281"/>
      <c r="D940" s="277"/>
      <c r="E940" s="277"/>
      <c r="F940" s="277"/>
      <c r="G940" s="279"/>
      <c r="H940" s="280" t="str">
        <f>IF(G940="","",(IF(LEFT(G940,1)=LEFT(#REF!,1),((100-(HLOOKUP(VALUE(LEFT(G940,1)),Pxl!$C$3:$G$6,2,0)))/2+HLOOKUP(VALUE(LEFT(G940,1)),Pxl!$C$3:$G$6,2,0)),(((HLOOKUP(VALUE(LEFT(G940,1)),Pxl!$C$3:$G$6,2,0))+((HLOOKUP(VALUE(LEFT(G940,1)+1),Pxl!$C$3:$G$6,2,0))))/2)))/100*(IF(LEFT(#REF!,1)=LEFT(#REF!,1),(HLOOKUP(VALUE(LEFT(#REF!,1)),Pxl!$C$3:$G$6,4,0))*1.25,((HLOOKUP(VALUE(LEFT(#REF!,1)),Pxl!$C$3:$G$6,4,0))+(HLOOKUP(VALUE(LEFT(#REF!,1)+1),Pxl!$C$3:$G$6,4,0)))/2)))</f>
        <v/>
      </c>
      <c r="I940" s="281"/>
      <c r="J940" s="281"/>
      <c r="M940" s="276"/>
    </row>
    <row r="941" spans="1:13" s="25" customFormat="1" ht="15">
      <c r="A941" s="281"/>
      <c r="B941" s="281"/>
      <c r="C941" s="281"/>
      <c r="D941" s="277"/>
      <c r="E941" s="277"/>
      <c r="F941" s="277"/>
      <c r="G941" s="279"/>
      <c r="H941" s="280" t="str">
        <f>IF(G941="","",(IF(LEFT(G941,1)=LEFT(#REF!,1),((100-(HLOOKUP(VALUE(LEFT(G941,1)),Pxl!$C$3:$G$6,2,0)))/2+HLOOKUP(VALUE(LEFT(G941,1)),Pxl!$C$3:$G$6,2,0)),(((HLOOKUP(VALUE(LEFT(G941,1)),Pxl!$C$3:$G$6,2,0))+((HLOOKUP(VALUE(LEFT(G941,1)+1),Pxl!$C$3:$G$6,2,0))))/2)))/100*(IF(LEFT(#REF!,1)=LEFT(#REF!,1),(HLOOKUP(VALUE(LEFT(#REF!,1)),Pxl!$C$3:$G$6,4,0))*1.25,((HLOOKUP(VALUE(LEFT(#REF!,1)),Pxl!$C$3:$G$6,4,0))+(HLOOKUP(VALUE(LEFT(#REF!,1)+1),Pxl!$C$3:$G$6,4,0)))/2)))</f>
        <v/>
      </c>
      <c r="I941" s="281"/>
      <c r="J941" s="281"/>
      <c r="M941" s="276"/>
    </row>
    <row r="942" spans="1:13" s="25" customFormat="1" ht="15">
      <c r="A942" s="281"/>
      <c r="B942" s="281"/>
      <c r="C942" s="281"/>
      <c r="D942" s="277"/>
      <c r="E942" s="277"/>
      <c r="F942" s="277"/>
      <c r="G942" s="279"/>
      <c r="H942" s="280" t="str">
        <f>IF(G942="","",(IF(LEFT(G942,1)=LEFT(#REF!,1),((100-(HLOOKUP(VALUE(LEFT(G942,1)),Pxl!$C$3:$G$6,2,0)))/2+HLOOKUP(VALUE(LEFT(G942,1)),Pxl!$C$3:$G$6,2,0)),(((HLOOKUP(VALUE(LEFT(G942,1)),Pxl!$C$3:$G$6,2,0))+((HLOOKUP(VALUE(LEFT(G942,1)+1),Pxl!$C$3:$G$6,2,0))))/2)))/100*(IF(LEFT(#REF!,1)=LEFT(#REF!,1),(HLOOKUP(VALUE(LEFT(#REF!,1)),Pxl!$C$3:$G$6,4,0))*1.25,((HLOOKUP(VALUE(LEFT(#REF!,1)),Pxl!$C$3:$G$6,4,0))+(HLOOKUP(VALUE(LEFT(#REF!,1)+1),Pxl!$C$3:$G$6,4,0)))/2)))</f>
        <v/>
      </c>
      <c r="I942" s="281"/>
      <c r="J942" s="281"/>
      <c r="M942" s="276"/>
    </row>
    <row r="943" spans="1:13" s="25" customFormat="1" ht="15">
      <c r="A943" s="281"/>
      <c r="B943" s="281"/>
      <c r="C943" s="281"/>
      <c r="D943" s="277"/>
      <c r="E943" s="277"/>
      <c r="F943" s="277"/>
      <c r="G943" s="279"/>
      <c r="H943" s="280" t="str">
        <f>IF(G943="","",(IF(LEFT(G943,1)=LEFT(#REF!,1),((100-(HLOOKUP(VALUE(LEFT(G943,1)),Pxl!$C$3:$G$6,2,0)))/2+HLOOKUP(VALUE(LEFT(G943,1)),Pxl!$C$3:$G$6,2,0)),(((HLOOKUP(VALUE(LEFT(G943,1)),Pxl!$C$3:$G$6,2,0))+((HLOOKUP(VALUE(LEFT(G943,1)+1),Pxl!$C$3:$G$6,2,0))))/2)))/100*(IF(LEFT(#REF!,1)=LEFT(#REF!,1),(HLOOKUP(VALUE(LEFT(#REF!,1)),Pxl!$C$3:$G$6,4,0))*1.25,((HLOOKUP(VALUE(LEFT(#REF!,1)),Pxl!$C$3:$G$6,4,0))+(HLOOKUP(VALUE(LEFT(#REF!,1)+1),Pxl!$C$3:$G$6,4,0)))/2)))</f>
        <v/>
      </c>
      <c r="I943" s="281"/>
      <c r="J943" s="281"/>
      <c r="M943" s="276"/>
    </row>
    <row r="944" spans="1:13" s="25" customFormat="1" ht="15">
      <c r="A944" s="281"/>
      <c r="B944" s="281"/>
      <c r="C944" s="281"/>
      <c r="D944" s="277"/>
      <c r="E944" s="277"/>
      <c r="F944" s="277"/>
      <c r="G944" s="279"/>
      <c r="H944" s="280" t="str">
        <f>IF(G944="","",(IF(LEFT(G944,1)=LEFT(#REF!,1),((100-(HLOOKUP(VALUE(LEFT(G944,1)),Pxl!$C$3:$G$6,2,0)))/2+HLOOKUP(VALUE(LEFT(G944,1)),Pxl!$C$3:$G$6,2,0)),(((HLOOKUP(VALUE(LEFT(G944,1)),Pxl!$C$3:$G$6,2,0))+((HLOOKUP(VALUE(LEFT(G944,1)+1),Pxl!$C$3:$G$6,2,0))))/2)))/100*(IF(LEFT(#REF!,1)=LEFT(#REF!,1),(HLOOKUP(VALUE(LEFT(#REF!,1)),Pxl!$C$3:$G$6,4,0))*1.25,((HLOOKUP(VALUE(LEFT(#REF!,1)),Pxl!$C$3:$G$6,4,0))+(HLOOKUP(VALUE(LEFT(#REF!,1)+1),Pxl!$C$3:$G$6,4,0)))/2)))</f>
        <v/>
      </c>
      <c r="I944" s="281"/>
      <c r="J944" s="281"/>
      <c r="M944" s="276"/>
    </row>
    <row r="945" spans="1:13" s="25" customFormat="1" ht="15">
      <c r="A945" s="281"/>
      <c r="B945" s="281"/>
      <c r="C945" s="281"/>
      <c r="D945" s="277"/>
      <c r="E945" s="277"/>
      <c r="F945" s="277"/>
      <c r="G945" s="279"/>
      <c r="H945" s="280" t="str">
        <f>IF(G945="","",(IF(LEFT(G945,1)=LEFT(#REF!,1),((100-(HLOOKUP(VALUE(LEFT(G945,1)),Pxl!$C$3:$G$6,2,0)))/2+HLOOKUP(VALUE(LEFT(G945,1)),Pxl!$C$3:$G$6,2,0)),(((HLOOKUP(VALUE(LEFT(G945,1)),Pxl!$C$3:$G$6,2,0))+((HLOOKUP(VALUE(LEFT(G945,1)+1),Pxl!$C$3:$G$6,2,0))))/2)))/100*(IF(LEFT(#REF!,1)=LEFT(#REF!,1),(HLOOKUP(VALUE(LEFT(#REF!,1)),Pxl!$C$3:$G$6,4,0))*1.25,((HLOOKUP(VALUE(LEFT(#REF!,1)),Pxl!$C$3:$G$6,4,0))+(HLOOKUP(VALUE(LEFT(#REF!,1)+1),Pxl!$C$3:$G$6,4,0)))/2)))</f>
        <v/>
      </c>
      <c r="I945" s="281"/>
      <c r="J945" s="281"/>
      <c r="M945" s="276"/>
    </row>
    <row r="946" spans="1:13" s="25" customFormat="1" ht="15">
      <c r="A946" s="281"/>
      <c r="B946" s="281"/>
      <c r="C946" s="281"/>
      <c r="D946" s="277"/>
      <c r="E946" s="277"/>
      <c r="F946" s="277"/>
      <c r="G946" s="279"/>
      <c r="H946" s="280" t="str">
        <f>IF(G946="","",(IF(LEFT(G946,1)=LEFT(#REF!,1),((100-(HLOOKUP(VALUE(LEFT(G946,1)),Pxl!$C$3:$G$6,2,0)))/2+HLOOKUP(VALUE(LEFT(G946,1)),Pxl!$C$3:$G$6,2,0)),(((HLOOKUP(VALUE(LEFT(G946,1)),Pxl!$C$3:$G$6,2,0))+((HLOOKUP(VALUE(LEFT(G946,1)+1),Pxl!$C$3:$G$6,2,0))))/2)))/100*(IF(LEFT(#REF!,1)=LEFT(#REF!,1),(HLOOKUP(VALUE(LEFT(#REF!,1)),Pxl!$C$3:$G$6,4,0))*1.25,((HLOOKUP(VALUE(LEFT(#REF!,1)),Pxl!$C$3:$G$6,4,0))+(HLOOKUP(VALUE(LEFT(#REF!,1)+1),Pxl!$C$3:$G$6,4,0)))/2)))</f>
        <v/>
      </c>
      <c r="I946" s="281"/>
      <c r="J946" s="281"/>
      <c r="M946" s="276"/>
    </row>
    <row r="947" spans="1:13" s="25" customFormat="1" ht="15">
      <c r="A947" s="281"/>
      <c r="B947" s="281"/>
      <c r="C947" s="281"/>
      <c r="D947" s="277"/>
      <c r="E947" s="277"/>
      <c r="F947" s="277"/>
      <c r="G947" s="279"/>
      <c r="H947" s="280" t="str">
        <f>IF(G947="","",(IF(LEFT(G947,1)=LEFT(#REF!,1),((100-(HLOOKUP(VALUE(LEFT(G947,1)),Pxl!$C$3:$G$6,2,0)))/2+HLOOKUP(VALUE(LEFT(G947,1)),Pxl!$C$3:$G$6,2,0)),(((HLOOKUP(VALUE(LEFT(G947,1)),Pxl!$C$3:$G$6,2,0))+((HLOOKUP(VALUE(LEFT(G947,1)+1),Pxl!$C$3:$G$6,2,0))))/2)))/100*(IF(LEFT(#REF!,1)=LEFT(#REF!,1),(HLOOKUP(VALUE(LEFT(#REF!,1)),Pxl!$C$3:$G$6,4,0))*1.25,((HLOOKUP(VALUE(LEFT(#REF!,1)),Pxl!$C$3:$G$6,4,0))+(HLOOKUP(VALUE(LEFT(#REF!,1)+1),Pxl!$C$3:$G$6,4,0)))/2)))</f>
        <v/>
      </c>
      <c r="I947" s="281"/>
      <c r="J947" s="281"/>
      <c r="M947" s="276"/>
    </row>
    <row r="948" spans="1:13" s="25" customFormat="1" ht="15">
      <c r="A948" s="281"/>
      <c r="B948" s="281"/>
      <c r="C948" s="281"/>
      <c r="D948" s="277"/>
      <c r="E948" s="277"/>
      <c r="F948" s="277"/>
      <c r="G948" s="279"/>
      <c r="H948" s="280" t="str">
        <f>IF(G948="","",(IF(LEFT(G948,1)=LEFT(#REF!,1),((100-(HLOOKUP(VALUE(LEFT(G948,1)),Pxl!$C$3:$G$6,2,0)))/2+HLOOKUP(VALUE(LEFT(G948,1)),Pxl!$C$3:$G$6,2,0)),(((HLOOKUP(VALUE(LEFT(G948,1)),Pxl!$C$3:$G$6,2,0))+((HLOOKUP(VALUE(LEFT(G948,1)+1),Pxl!$C$3:$G$6,2,0))))/2)))/100*(IF(LEFT(#REF!,1)=LEFT(#REF!,1),(HLOOKUP(VALUE(LEFT(#REF!,1)),Pxl!$C$3:$G$6,4,0))*1.25,((HLOOKUP(VALUE(LEFT(#REF!,1)),Pxl!$C$3:$G$6,4,0))+(HLOOKUP(VALUE(LEFT(#REF!,1)+1),Pxl!$C$3:$G$6,4,0)))/2)))</f>
        <v/>
      </c>
      <c r="I948" s="281"/>
      <c r="J948" s="281"/>
      <c r="M948" s="276"/>
    </row>
    <row r="949" spans="1:13" s="25" customFormat="1" ht="15">
      <c r="A949" s="281"/>
      <c r="B949" s="281"/>
      <c r="C949" s="281"/>
      <c r="D949" s="277"/>
      <c r="E949" s="277"/>
      <c r="F949" s="277"/>
      <c r="G949" s="279"/>
      <c r="H949" s="280" t="str">
        <f>IF(G949="","",(IF(LEFT(G949,1)=LEFT(#REF!,1),((100-(HLOOKUP(VALUE(LEFT(G949,1)),Pxl!$C$3:$G$6,2,0)))/2+HLOOKUP(VALUE(LEFT(G949,1)),Pxl!$C$3:$G$6,2,0)),(((HLOOKUP(VALUE(LEFT(G949,1)),Pxl!$C$3:$G$6,2,0))+((HLOOKUP(VALUE(LEFT(G949,1)+1),Pxl!$C$3:$G$6,2,0))))/2)))/100*(IF(LEFT(#REF!,1)=LEFT(#REF!,1),(HLOOKUP(VALUE(LEFT(#REF!,1)),Pxl!$C$3:$G$6,4,0))*1.25,((HLOOKUP(VALUE(LEFT(#REF!,1)),Pxl!$C$3:$G$6,4,0))+(HLOOKUP(VALUE(LEFT(#REF!,1)+1),Pxl!$C$3:$G$6,4,0)))/2)))</f>
        <v/>
      </c>
      <c r="I949" s="281"/>
      <c r="J949" s="281"/>
      <c r="M949" s="276"/>
    </row>
    <row r="950" spans="1:13" s="25" customFormat="1" ht="15">
      <c r="A950" s="281"/>
      <c r="B950" s="281"/>
      <c r="C950" s="281"/>
      <c r="D950" s="277"/>
      <c r="E950" s="277"/>
      <c r="F950" s="277"/>
      <c r="G950" s="279"/>
      <c r="H950" s="280" t="str">
        <f>IF(G950="","",(IF(LEFT(G950,1)=LEFT(#REF!,1),((100-(HLOOKUP(VALUE(LEFT(G950,1)),Pxl!$C$3:$G$6,2,0)))/2+HLOOKUP(VALUE(LEFT(G950,1)),Pxl!$C$3:$G$6,2,0)),(((HLOOKUP(VALUE(LEFT(G950,1)),Pxl!$C$3:$G$6,2,0))+((HLOOKUP(VALUE(LEFT(G950,1)+1),Pxl!$C$3:$G$6,2,0))))/2)))/100*(IF(LEFT(#REF!,1)=LEFT(#REF!,1),(HLOOKUP(VALUE(LEFT(#REF!,1)),Pxl!$C$3:$G$6,4,0))*1.25,((HLOOKUP(VALUE(LEFT(#REF!,1)),Pxl!$C$3:$G$6,4,0))+(HLOOKUP(VALUE(LEFT(#REF!,1)+1),Pxl!$C$3:$G$6,4,0)))/2)))</f>
        <v/>
      </c>
      <c r="I950" s="281"/>
      <c r="J950" s="281"/>
      <c r="M950" s="276"/>
    </row>
    <row r="951" spans="1:13" s="25" customFormat="1" ht="15">
      <c r="A951" s="281"/>
      <c r="B951" s="281"/>
      <c r="C951" s="281"/>
      <c r="D951" s="277"/>
      <c r="E951" s="277"/>
      <c r="F951" s="277"/>
      <c r="G951" s="279"/>
      <c r="H951" s="280" t="str">
        <f>IF(G951="","",(IF(LEFT(G951,1)=LEFT(#REF!,1),((100-(HLOOKUP(VALUE(LEFT(G951,1)),Pxl!$C$3:$G$6,2,0)))/2+HLOOKUP(VALUE(LEFT(G951,1)),Pxl!$C$3:$G$6,2,0)),(((HLOOKUP(VALUE(LEFT(G951,1)),Pxl!$C$3:$G$6,2,0))+((HLOOKUP(VALUE(LEFT(G951,1)+1),Pxl!$C$3:$G$6,2,0))))/2)))/100*(IF(LEFT(#REF!,1)=LEFT(#REF!,1),(HLOOKUP(VALUE(LEFT(#REF!,1)),Pxl!$C$3:$G$6,4,0))*1.25,((HLOOKUP(VALUE(LEFT(#REF!,1)),Pxl!$C$3:$G$6,4,0))+(HLOOKUP(VALUE(LEFT(#REF!,1)+1),Pxl!$C$3:$G$6,4,0)))/2)))</f>
        <v/>
      </c>
      <c r="I951" s="281"/>
      <c r="J951" s="281"/>
      <c r="M951" s="276"/>
    </row>
    <row r="952" spans="1:13" s="25" customFormat="1" ht="15">
      <c r="A952" s="281"/>
      <c r="B952" s="281"/>
      <c r="C952" s="281"/>
      <c r="D952" s="277"/>
      <c r="E952" s="277"/>
      <c r="F952" s="277"/>
      <c r="G952" s="279"/>
      <c r="H952" s="280" t="str">
        <f>IF(G952="","",(IF(LEFT(G952,1)=LEFT(#REF!,1),((100-(HLOOKUP(VALUE(LEFT(G952,1)),Pxl!$C$3:$G$6,2,0)))/2+HLOOKUP(VALUE(LEFT(G952,1)),Pxl!$C$3:$G$6,2,0)),(((HLOOKUP(VALUE(LEFT(G952,1)),Pxl!$C$3:$G$6,2,0))+((HLOOKUP(VALUE(LEFT(G952,1)+1),Pxl!$C$3:$G$6,2,0))))/2)))/100*(IF(LEFT(#REF!,1)=LEFT(#REF!,1),(HLOOKUP(VALUE(LEFT(#REF!,1)),Pxl!$C$3:$G$6,4,0))*1.25,((HLOOKUP(VALUE(LEFT(#REF!,1)),Pxl!$C$3:$G$6,4,0))+(HLOOKUP(VALUE(LEFT(#REF!,1)+1),Pxl!$C$3:$G$6,4,0)))/2)))</f>
        <v/>
      </c>
      <c r="I952" s="281"/>
      <c r="J952" s="281"/>
      <c r="M952" s="276"/>
    </row>
    <row r="953" spans="1:13" s="25" customFormat="1" ht="15">
      <c r="A953" s="281"/>
      <c r="B953" s="281"/>
      <c r="C953" s="281"/>
      <c r="D953" s="277"/>
      <c r="E953" s="277"/>
      <c r="F953" s="277"/>
      <c r="G953" s="279"/>
      <c r="H953" s="280" t="str">
        <f>IF(G953="","",(IF(LEFT(G953,1)=LEFT(#REF!,1),((100-(HLOOKUP(VALUE(LEFT(G953,1)),Pxl!$C$3:$G$6,2,0)))/2+HLOOKUP(VALUE(LEFT(G953,1)),Pxl!$C$3:$G$6,2,0)),(((HLOOKUP(VALUE(LEFT(G953,1)),Pxl!$C$3:$G$6,2,0))+((HLOOKUP(VALUE(LEFT(G953,1)+1),Pxl!$C$3:$G$6,2,0))))/2)))/100*(IF(LEFT(#REF!,1)=LEFT(#REF!,1),(HLOOKUP(VALUE(LEFT(#REF!,1)),Pxl!$C$3:$G$6,4,0))*1.25,((HLOOKUP(VALUE(LEFT(#REF!,1)),Pxl!$C$3:$G$6,4,0))+(HLOOKUP(VALUE(LEFT(#REF!,1)+1),Pxl!$C$3:$G$6,4,0)))/2)))</f>
        <v/>
      </c>
      <c r="I953" s="281"/>
      <c r="J953" s="281"/>
      <c r="M953" s="276"/>
    </row>
    <row r="954" spans="1:13" s="25" customFormat="1" ht="15">
      <c r="A954" s="281"/>
      <c r="B954" s="281"/>
      <c r="C954" s="281"/>
      <c r="D954" s="277"/>
      <c r="E954" s="277"/>
      <c r="F954" s="277"/>
      <c r="G954" s="279"/>
      <c r="H954" s="280" t="str">
        <f>IF(G954="","",(IF(LEFT(G954,1)=LEFT(#REF!,1),((100-(HLOOKUP(VALUE(LEFT(G954,1)),Pxl!$C$3:$G$6,2,0)))/2+HLOOKUP(VALUE(LEFT(G954,1)),Pxl!$C$3:$G$6,2,0)),(((HLOOKUP(VALUE(LEFT(G954,1)),Pxl!$C$3:$G$6,2,0))+((HLOOKUP(VALUE(LEFT(G954,1)+1),Pxl!$C$3:$G$6,2,0))))/2)))/100*(IF(LEFT(#REF!,1)=LEFT(#REF!,1),(HLOOKUP(VALUE(LEFT(#REF!,1)),Pxl!$C$3:$G$6,4,0))*1.25,((HLOOKUP(VALUE(LEFT(#REF!,1)),Pxl!$C$3:$G$6,4,0))+(HLOOKUP(VALUE(LEFT(#REF!,1)+1),Pxl!$C$3:$G$6,4,0)))/2)))</f>
        <v/>
      </c>
      <c r="I954" s="281"/>
      <c r="J954" s="281"/>
      <c r="M954" s="276"/>
    </row>
    <row r="955" spans="1:13" s="25" customFormat="1" ht="15">
      <c r="A955" s="281"/>
      <c r="B955" s="281"/>
      <c r="C955" s="281"/>
      <c r="D955" s="277"/>
      <c r="E955" s="277"/>
      <c r="F955" s="277"/>
      <c r="G955" s="279"/>
      <c r="H955" s="280" t="str">
        <f>IF(G955="","",(IF(LEFT(G955,1)=LEFT(#REF!,1),((100-(HLOOKUP(VALUE(LEFT(G955,1)),Pxl!$C$3:$G$6,2,0)))/2+HLOOKUP(VALUE(LEFT(G955,1)),Pxl!$C$3:$G$6,2,0)),(((HLOOKUP(VALUE(LEFT(G955,1)),Pxl!$C$3:$G$6,2,0))+((HLOOKUP(VALUE(LEFT(G955,1)+1),Pxl!$C$3:$G$6,2,0))))/2)))/100*(IF(LEFT(#REF!,1)=LEFT(#REF!,1),(HLOOKUP(VALUE(LEFT(#REF!,1)),Pxl!$C$3:$G$6,4,0))*1.25,((HLOOKUP(VALUE(LEFT(#REF!,1)),Pxl!$C$3:$G$6,4,0))+(HLOOKUP(VALUE(LEFT(#REF!,1)+1),Pxl!$C$3:$G$6,4,0)))/2)))</f>
        <v/>
      </c>
      <c r="I955" s="281"/>
      <c r="J955" s="281"/>
      <c r="M955" s="276"/>
    </row>
    <row r="956" spans="1:13" s="25" customFormat="1" ht="15">
      <c r="A956" s="281"/>
      <c r="B956" s="281"/>
      <c r="C956" s="281"/>
      <c r="D956" s="277"/>
      <c r="E956" s="277"/>
      <c r="F956" s="277"/>
      <c r="G956" s="279"/>
      <c r="H956" s="280" t="str">
        <f>IF(G956="","",(IF(LEFT(G956,1)=LEFT(#REF!,1),((100-(HLOOKUP(VALUE(LEFT(G956,1)),Pxl!$C$3:$G$6,2,0)))/2+HLOOKUP(VALUE(LEFT(G956,1)),Pxl!$C$3:$G$6,2,0)),(((HLOOKUP(VALUE(LEFT(G956,1)),Pxl!$C$3:$G$6,2,0))+((HLOOKUP(VALUE(LEFT(G956,1)+1),Pxl!$C$3:$G$6,2,0))))/2)))/100*(IF(LEFT(#REF!,1)=LEFT(#REF!,1),(HLOOKUP(VALUE(LEFT(#REF!,1)),Pxl!$C$3:$G$6,4,0))*1.25,((HLOOKUP(VALUE(LEFT(#REF!,1)),Pxl!$C$3:$G$6,4,0))+(HLOOKUP(VALUE(LEFT(#REF!,1)+1),Pxl!$C$3:$G$6,4,0)))/2)))</f>
        <v/>
      </c>
      <c r="I956" s="281"/>
      <c r="J956" s="281"/>
      <c r="M956" s="276"/>
    </row>
    <row r="957" spans="1:13" s="25" customFormat="1" ht="15">
      <c r="A957" s="281"/>
      <c r="B957" s="281"/>
      <c r="C957" s="281"/>
      <c r="D957" s="277"/>
      <c r="E957" s="277"/>
      <c r="F957" s="277"/>
      <c r="G957" s="279"/>
      <c r="H957" s="280" t="str">
        <f>IF(G957="","",(IF(LEFT(G957,1)=LEFT(#REF!,1),((100-(HLOOKUP(VALUE(LEFT(G957,1)),Pxl!$C$3:$G$6,2,0)))/2+HLOOKUP(VALUE(LEFT(G957,1)),Pxl!$C$3:$G$6,2,0)),(((HLOOKUP(VALUE(LEFT(G957,1)),Pxl!$C$3:$G$6,2,0))+((HLOOKUP(VALUE(LEFT(G957,1)+1),Pxl!$C$3:$G$6,2,0))))/2)))/100*(IF(LEFT(#REF!,1)=LEFT(#REF!,1),(HLOOKUP(VALUE(LEFT(#REF!,1)),Pxl!$C$3:$G$6,4,0))*1.25,((HLOOKUP(VALUE(LEFT(#REF!,1)),Pxl!$C$3:$G$6,4,0))+(HLOOKUP(VALUE(LEFT(#REF!,1)+1),Pxl!$C$3:$G$6,4,0)))/2)))</f>
        <v/>
      </c>
      <c r="I957" s="281"/>
      <c r="J957" s="281"/>
      <c r="M957" s="276"/>
    </row>
    <row r="958" spans="1:13" s="25" customFormat="1" ht="15">
      <c r="A958" s="281"/>
      <c r="B958" s="281"/>
      <c r="C958" s="281"/>
      <c r="D958" s="277"/>
      <c r="E958" s="277"/>
      <c r="F958" s="277"/>
      <c r="G958" s="279"/>
      <c r="H958" s="280" t="str">
        <f>IF(G958="","",(IF(LEFT(G958,1)=LEFT(#REF!,1),((100-(HLOOKUP(VALUE(LEFT(G958,1)),Pxl!$C$3:$G$6,2,0)))/2+HLOOKUP(VALUE(LEFT(G958,1)),Pxl!$C$3:$G$6,2,0)),(((HLOOKUP(VALUE(LEFT(G958,1)),Pxl!$C$3:$G$6,2,0))+((HLOOKUP(VALUE(LEFT(G958,1)+1),Pxl!$C$3:$G$6,2,0))))/2)))/100*(IF(LEFT(#REF!,1)=LEFT(#REF!,1),(HLOOKUP(VALUE(LEFT(#REF!,1)),Pxl!$C$3:$G$6,4,0))*1.25,((HLOOKUP(VALUE(LEFT(#REF!,1)),Pxl!$C$3:$G$6,4,0))+(HLOOKUP(VALUE(LEFT(#REF!,1)+1),Pxl!$C$3:$G$6,4,0)))/2)))</f>
        <v/>
      </c>
      <c r="I958" s="281"/>
      <c r="J958" s="281"/>
      <c r="M958" s="276"/>
    </row>
    <row r="959" spans="1:13" s="25" customFormat="1" ht="15">
      <c r="A959" s="281"/>
      <c r="B959" s="281"/>
      <c r="C959" s="281"/>
      <c r="D959" s="277"/>
      <c r="E959" s="277"/>
      <c r="F959" s="277"/>
      <c r="G959" s="279"/>
      <c r="H959" s="280" t="str">
        <f>IF(G959="","",(IF(LEFT(G959,1)=LEFT(#REF!,1),((100-(HLOOKUP(VALUE(LEFT(G959,1)),Pxl!$C$3:$G$6,2,0)))/2+HLOOKUP(VALUE(LEFT(G959,1)),Pxl!$C$3:$G$6,2,0)),(((HLOOKUP(VALUE(LEFT(G959,1)),Pxl!$C$3:$G$6,2,0))+((HLOOKUP(VALUE(LEFT(G959,1)+1),Pxl!$C$3:$G$6,2,0))))/2)))/100*(IF(LEFT(#REF!,1)=LEFT(#REF!,1),(HLOOKUP(VALUE(LEFT(#REF!,1)),Pxl!$C$3:$G$6,4,0))*1.25,((HLOOKUP(VALUE(LEFT(#REF!,1)),Pxl!$C$3:$G$6,4,0))+(HLOOKUP(VALUE(LEFT(#REF!,1)+1),Pxl!$C$3:$G$6,4,0)))/2)))</f>
        <v/>
      </c>
      <c r="I959" s="281"/>
      <c r="J959" s="281"/>
      <c r="M959" s="276"/>
    </row>
    <row r="960" spans="1:13" s="25" customFormat="1" ht="15">
      <c r="A960" s="281"/>
      <c r="B960" s="281"/>
      <c r="C960" s="281"/>
      <c r="D960" s="277"/>
      <c r="E960" s="277"/>
      <c r="F960" s="277"/>
      <c r="G960" s="279"/>
      <c r="H960" s="280" t="str">
        <f>IF(G960="","",(IF(LEFT(G960,1)=LEFT(#REF!,1),((100-(HLOOKUP(VALUE(LEFT(G960,1)),Pxl!$C$3:$G$6,2,0)))/2+HLOOKUP(VALUE(LEFT(G960,1)),Pxl!$C$3:$G$6,2,0)),(((HLOOKUP(VALUE(LEFT(G960,1)),Pxl!$C$3:$G$6,2,0))+((HLOOKUP(VALUE(LEFT(G960,1)+1),Pxl!$C$3:$G$6,2,0))))/2)))/100*(IF(LEFT(#REF!,1)=LEFT(#REF!,1),(HLOOKUP(VALUE(LEFT(#REF!,1)),Pxl!$C$3:$G$6,4,0))*1.25,((HLOOKUP(VALUE(LEFT(#REF!,1)),Pxl!$C$3:$G$6,4,0))+(HLOOKUP(VALUE(LEFT(#REF!,1)+1),Pxl!$C$3:$G$6,4,0)))/2)))</f>
        <v/>
      </c>
      <c r="I960" s="281"/>
      <c r="J960" s="281"/>
      <c r="M960" s="276"/>
    </row>
    <row r="961" spans="1:13" s="25" customFormat="1" ht="15">
      <c r="A961" s="281"/>
      <c r="B961" s="281"/>
      <c r="C961" s="281"/>
      <c r="D961" s="277"/>
      <c r="E961" s="277"/>
      <c r="F961" s="277"/>
      <c r="G961" s="279"/>
      <c r="H961" s="280" t="str">
        <f>IF(G961="","",(IF(LEFT(G961,1)=LEFT(#REF!,1),((100-(HLOOKUP(VALUE(LEFT(G961,1)),Pxl!$C$3:$G$6,2,0)))/2+HLOOKUP(VALUE(LEFT(G961,1)),Pxl!$C$3:$G$6,2,0)),(((HLOOKUP(VALUE(LEFT(G961,1)),Pxl!$C$3:$G$6,2,0))+((HLOOKUP(VALUE(LEFT(G961,1)+1),Pxl!$C$3:$G$6,2,0))))/2)))/100*(IF(LEFT(#REF!,1)=LEFT(#REF!,1),(HLOOKUP(VALUE(LEFT(#REF!,1)),Pxl!$C$3:$G$6,4,0))*1.25,((HLOOKUP(VALUE(LEFT(#REF!,1)),Pxl!$C$3:$G$6,4,0))+(HLOOKUP(VALUE(LEFT(#REF!,1)+1),Pxl!$C$3:$G$6,4,0)))/2)))</f>
        <v/>
      </c>
      <c r="I961" s="281"/>
      <c r="J961" s="281"/>
      <c r="M961" s="276"/>
    </row>
    <row r="962" spans="1:13" s="25" customFormat="1" ht="15">
      <c r="A962" s="281"/>
      <c r="B962" s="281"/>
      <c r="C962" s="281"/>
      <c r="D962" s="277"/>
      <c r="E962" s="277"/>
      <c r="F962" s="277"/>
      <c r="G962" s="279"/>
      <c r="H962" s="280" t="str">
        <f>IF(G962="","",(IF(LEFT(G962,1)=LEFT(#REF!,1),((100-(HLOOKUP(VALUE(LEFT(G962,1)),Pxl!$C$3:$G$6,2,0)))/2+HLOOKUP(VALUE(LEFT(G962,1)),Pxl!$C$3:$G$6,2,0)),(((HLOOKUP(VALUE(LEFT(G962,1)),Pxl!$C$3:$G$6,2,0))+((HLOOKUP(VALUE(LEFT(G962,1)+1),Pxl!$C$3:$G$6,2,0))))/2)))/100*(IF(LEFT(#REF!,1)=LEFT(#REF!,1),(HLOOKUP(VALUE(LEFT(#REF!,1)),Pxl!$C$3:$G$6,4,0))*1.25,((HLOOKUP(VALUE(LEFT(#REF!,1)),Pxl!$C$3:$G$6,4,0))+(HLOOKUP(VALUE(LEFT(#REF!,1)+1),Pxl!$C$3:$G$6,4,0)))/2)))</f>
        <v/>
      </c>
      <c r="I962" s="281"/>
      <c r="J962" s="281"/>
      <c r="M962" s="276"/>
    </row>
    <row r="963" spans="1:13" s="25" customFormat="1" ht="15">
      <c r="A963" s="281"/>
      <c r="B963" s="281"/>
      <c r="C963" s="281"/>
      <c r="D963" s="277"/>
      <c r="E963" s="277"/>
      <c r="F963" s="277"/>
      <c r="G963" s="279"/>
      <c r="H963" s="280" t="str">
        <f>IF(G963="","",(IF(LEFT(G963,1)=LEFT(#REF!,1),((100-(HLOOKUP(VALUE(LEFT(G963,1)),Pxl!$C$3:$G$6,2,0)))/2+HLOOKUP(VALUE(LEFT(G963,1)),Pxl!$C$3:$G$6,2,0)),(((HLOOKUP(VALUE(LEFT(G963,1)),Pxl!$C$3:$G$6,2,0))+((HLOOKUP(VALUE(LEFT(G963,1)+1),Pxl!$C$3:$G$6,2,0))))/2)))/100*(IF(LEFT(#REF!,1)=LEFT(#REF!,1),(HLOOKUP(VALUE(LEFT(#REF!,1)),Pxl!$C$3:$G$6,4,0))*1.25,((HLOOKUP(VALUE(LEFT(#REF!,1)),Pxl!$C$3:$G$6,4,0))+(HLOOKUP(VALUE(LEFT(#REF!,1)+1),Pxl!$C$3:$G$6,4,0)))/2)))</f>
        <v/>
      </c>
      <c r="I963" s="281"/>
      <c r="J963" s="281"/>
      <c r="M963" s="276"/>
    </row>
    <row r="964" spans="1:13" s="25" customFormat="1" ht="15">
      <c r="A964" s="281"/>
      <c r="B964" s="281"/>
      <c r="C964" s="281"/>
      <c r="D964" s="277"/>
      <c r="E964" s="277"/>
      <c r="F964" s="277"/>
      <c r="G964" s="279"/>
      <c r="H964" s="280" t="str">
        <f>IF(G964="","",(IF(LEFT(G964,1)=LEFT(#REF!,1),((100-(HLOOKUP(VALUE(LEFT(G964,1)),Pxl!$C$3:$G$6,2,0)))/2+HLOOKUP(VALUE(LEFT(G964,1)),Pxl!$C$3:$G$6,2,0)),(((HLOOKUP(VALUE(LEFT(G964,1)),Pxl!$C$3:$G$6,2,0))+((HLOOKUP(VALUE(LEFT(G964,1)+1),Pxl!$C$3:$G$6,2,0))))/2)))/100*(IF(LEFT(#REF!,1)=LEFT(#REF!,1),(HLOOKUP(VALUE(LEFT(#REF!,1)),Pxl!$C$3:$G$6,4,0))*1.25,((HLOOKUP(VALUE(LEFT(#REF!,1)),Pxl!$C$3:$G$6,4,0))+(HLOOKUP(VALUE(LEFT(#REF!,1)+1),Pxl!$C$3:$G$6,4,0)))/2)))</f>
        <v/>
      </c>
      <c r="I964" s="281"/>
      <c r="J964" s="281"/>
      <c r="M964" s="276"/>
    </row>
    <row r="965" spans="1:13" s="25" customFormat="1" ht="15">
      <c r="A965" s="281"/>
      <c r="B965" s="281"/>
      <c r="C965" s="281"/>
      <c r="D965" s="277"/>
      <c r="E965" s="277"/>
      <c r="F965" s="277"/>
      <c r="G965" s="279"/>
      <c r="H965" s="280" t="str">
        <f>IF(G965="","",(IF(LEFT(G965,1)=LEFT(#REF!,1),((100-(HLOOKUP(VALUE(LEFT(G965,1)),Pxl!$C$3:$G$6,2,0)))/2+HLOOKUP(VALUE(LEFT(G965,1)),Pxl!$C$3:$G$6,2,0)),(((HLOOKUP(VALUE(LEFT(G965,1)),Pxl!$C$3:$G$6,2,0))+((HLOOKUP(VALUE(LEFT(G965,1)+1),Pxl!$C$3:$G$6,2,0))))/2)))/100*(IF(LEFT(#REF!,1)=LEFT(#REF!,1),(HLOOKUP(VALUE(LEFT(#REF!,1)),Pxl!$C$3:$G$6,4,0))*1.25,((HLOOKUP(VALUE(LEFT(#REF!,1)),Pxl!$C$3:$G$6,4,0))+(HLOOKUP(VALUE(LEFT(#REF!,1)+1),Pxl!$C$3:$G$6,4,0)))/2)))</f>
        <v/>
      </c>
      <c r="I965" s="281"/>
      <c r="J965" s="281"/>
      <c r="M965" s="276"/>
    </row>
    <row r="966" spans="1:13" s="25" customFormat="1" ht="15">
      <c r="A966" s="281"/>
      <c r="B966" s="281"/>
      <c r="C966" s="281"/>
      <c r="D966" s="277"/>
      <c r="E966" s="277"/>
      <c r="F966" s="277"/>
      <c r="G966" s="279"/>
      <c r="H966" s="280" t="str">
        <f>IF(G966="","",(IF(LEFT(G966,1)=LEFT(#REF!,1),((100-(HLOOKUP(VALUE(LEFT(G966,1)),Pxl!$C$3:$G$6,2,0)))/2+HLOOKUP(VALUE(LEFT(G966,1)),Pxl!$C$3:$G$6,2,0)),(((HLOOKUP(VALUE(LEFT(G966,1)),Pxl!$C$3:$G$6,2,0))+((HLOOKUP(VALUE(LEFT(G966,1)+1),Pxl!$C$3:$G$6,2,0))))/2)))/100*(IF(LEFT(#REF!,1)=LEFT(#REF!,1),(HLOOKUP(VALUE(LEFT(#REF!,1)),Pxl!$C$3:$G$6,4,0))*1.25,((HLOOKUP(VALUE(LEFT(#REF!,1)),Pxl!$C$3:$G$6,4,0))+(HLOOKUP(VALUE(LEFT(#REF!,1)+1),Pxl!$C$3:$G$6,4,0)))/2)))</f>
        <v/>
      </c>
      <c r="I966" s="281"/>
      <c r="J966" s="281"/>
      <c r="M966" s="276"/>
    </row>
    <row r="967" spans="1:13" s="25" customFormat="1" ht="15">
      <c r="A967" s="281"/>
      <c r="B967" s="281"/>
      <c r="C967" s="281"/>
      <c r="D967" s="277"/>
      <c r="E967" s="277"/>
      <c r="F967" s="277"/>
      <c r="G967" s="279"/>
      <c r="H967" s="280" t="str">
        <f>IF(G967="","",(IF(LEFT(G967,1)=LEFT(#REF!,1),((100-(HLOOKUP(VALUE(LEFT(G967,1)),Pxl!$C$3:$G$6,2,0)))/2+HLOOKUP(VALUE(LEFT(G967,1)),Pxl!$C$3:$G$6,2,0)),(((HLOOKUP(VALUE(LEFT(G967,1)),Pxl!$C$3:$G$6,2,0))+((HLOOKUP(VALUE(LEFT(G967,1)+1),Pxl!$C$3:$G$6,2,0))))/2)))/100*(IF(LEFT(#REF!,1)=LEFT(#REF!,1),(HLOOKUP(VALUE(LEFT(#REF!,1)),Pxl!$C$3:$G$6,4,0))*1.25,((HLOOKUP(VALUE(LEFT(#REF!,1)),Pxl!$C$3:$G$6,4,0))+(HLOOKUP(VALUE(LEFT(#REF!,1)+1),Pxl!$C$3:$G$6,4,0)))/2)))</f>
        <v/>
      </c>
      <c r="I967" s="281"/>
      <c r="J967" s="281"/>
      <c r="M967" s="276"/>
    </row>
    <row r="968" spans="1:13" s="25" customFormat="1" ht="15">
      <c r="A968" s="281"/>
      <c r="B968" s="281"/>
      <c r="C968" s="281"/>
      <c r="D968" s="277"/>
      <c r="E968" s="277"/>
      <c r="F968" s="277"/>
      <c r="G968" s="279"/>
      <c r="H968" s="280" t="str">
        <f>IF(G968="","",(IF(LEFT(G968,1)=LEFT(#REF!,1),((100-(HLOOKUP(VALUE(LEFT(G968,1)),Pxl!$C$3:$G$6,2,0)))/2+HLOOKUP(VALUE(LEFT(G968,1)),Pxl!$C$3:$G$6,2,0)),(((HLOOKUP(VALUE(LEFT(G968,1)),Pxl!$C$3:$G$6,2,0))+((HLOOKUP(VALUE(LEFT(G968,1)+1),Pxl!$C$3:$G$6,2,0))))/2)))/100*(IF(LEFT(#REF!,1)=LEFT(#REF!,1),(HLOOKUP(VALUE(LEFT(#REF!,1)),Pxl!$C$3:$G$6,4,0))*1.25,((HLOOKUP(VALUE(LEFT(#REF!,1)),Pxl!$C$3:$G$6,4,0))+(HLOOKUP(VALUE(LEFT(#REF!,1)+1),Pxl!$C$3:$G$6,4,0)))/2)))</f>
        <v/>
      </c>
      <c r="I968" s="281"/>
      <c r="J968" s="281"/>
      <c r="M968" s="276"/>
    </row>
    <row r="969" spans="1:13" s="25" customFormat="1" ht="15">
      <c r="A969" s="281"/>
      <c r="B969" s="281"/>
      <c r="C969" s="281"/>
      <c r="D969" s="277"/>
      <c r="E969" s="277"/>
      <c r="F969" s="277"/>
      <c r="G969" s="279"/>
      <c r="H969" s="280" t="str">
        <f>IF(G969="","",(IF(LEFT(G969,1)=LEFT(#REF!,1),((100-(HLOOKUP(VALUE(LEFT(G969,1)),Pxl!$C$3:$G$6,2,0)))/2+HLOOKUP(VALUE(LEFT(G969,1)),Pxl!$C$3:$G$6,2,0)),(((HLOOKUP(VALUE(LEFT(G969,1)),Pxl!$C$3:$G$6,2,0))+((HLOOKUP(VALUE(LEFT(G969,1)+1),Pxl!$C$3:$G$6,2,0))))/2)))/100*(IF(LEFT(#REF!,1)=LEFT(#REF!,1),(HLOOKUP(VALUE(LEFT(#REF!,1)),Pxl!$C$3:$G$6,4,0))*1.25,((HLOOKUP(VALUE(LEFT(#REF!,1)),Pxl!$C$3:$G$6,4,0))+(HLOOKUP(VALUE(LEFT(#REF!,1)+1),Pxl!$C$3:$G$6,4,0)))/2)))</f>
        <v/>
      </c>
      <c r="I969" s="281"/>
      <c r="J969" s="281"/>
      <c r="M969" s="276"/>
    </row>
    <row r="970" spans="1:13" s="25" customFormat="1" ht="15">
      <c r="A970" s="281"/>
      <c r="B970" s="281"/>
      <c r="C970" s="281"/>
      <c r="D970" s="277"/>
      <c r="E970" s="277"/>
      <c r="F970" s="277"/>
      <c r="G970" s="279"/>
      <c r="H970" s="280" t="str">
        <f>IF(G970="","",(IF(LEFT(G970,1)=LEFT(#REF!,1),((100-(HLOOKUP(VALUE(LEFT(G970,1)),Pxl!$C$3:$G$6,2,0)))/2+HLOOKUP(VALUE(LEFT(G970,1)),Pxl!$C$3:$G$6,2,0)),(((HLOOKUP(VALUE(LEFT(G970,1)),Pxl!$C$3:$G$6,2,0))+((HLOOKUP(VALUE(LEFT(G970,1)+1),Pxl!$C$3:$G$6,2,0))))/2)))/100*(IF(LEFT(#REF!,1)=LEFT(#REF!,1),(HLOOKUP(VALUE(LEFT(#REF!,1)),Pxl!$C$3:$G$6,4,0))*1.25,((HLOOKUP(VALUE(LEFT(#REF!,1)),Pxl!$C$3:$G$6,4,0))+(HLOOKUP(VALUE(LEFT(#REF!,1)+1),Pxl!$C$3:$G$6,4,0)))/2)))</f>
        <v/>
      </c>
      <c r="I970" s="281"/>
      <c r="J970" s="281"/>
      <c r="M970" s="276"/>
    </row>
    <row r="971" spans="1:13" s="25" customFormat="1" ht="15">
      <c r="A971" s="281"/>
      <c r="B971" s="281"/>
      <c r="C971" s="281"/>
      <c r="D971" s="277"/>
      <c r="E971" s="277"/>
      <c r="F971" s="277"/>
      <c r="G971" s="279"/>
      <c r="H971" s="280" t="str">
        <f>IF(G971="","",(IF(LEFT(G971,1)=LEFT(#REF!,1),((100-(HLOOKUP(VALUE(LEFT(G971,1)),Pxl!$C$3:$G$6,2,0)))/2+HLOOKUP(VALUE(LEFT(G971,1)),Pxl!$C$3:$G$6,2,0)),(((HLOOKUP(VALUE(LEFT(G971,1)),Pxl!$C$3:$G$6,2,0))+((HLOOKUP(VALUE(LEFT(G971,1)+1),Pxl!$C$3:$G$6,2,0))))/2)))/100*(IF(LEFT(#REF!,1)=LEFT(#REF!,1),(HLOOKUP(VALUE(LEFT(#REF!,1)),Pxl!$C$3:$G$6,4,0))*1.25,((HLOOKUP(VALUE(LEFT(#REF!,1)),Pxl!$C$3:$G$6,4,0))+(HLOOKUP(VALUE(LEFT(#REF!,1)+1),Pxl!$C$3:$G$6,4,0)))/2)))</f>
        <v/>
      </c>
      <c r="I971" s="281"/>
      <c r="J971" s="281"/>
      <c r="M971" s="276"/>
    </row>
    <row r="972" spans="1:13" s="25" customFormat="1" ht="15">
      <c r="A972" s="281"/>
      <c r="B972" s="281"/>
      <c r="C972" s="281"/>
      <c r="D972" s="277"/>
      <c r="E972" s="277"/>
      <c r="F972" s="277"/>
      <c r="G972" s="279"/>
      <c r="H972" s="280" t="str">
        <f>IF(G972="","",(IF(LEFT(G972,1)=LEFT(#REF!,1),((100-(HLOOKUP(VALUE(LEFT(G972,1)),Pxl!$C$3:$G$6,2,0)))/2+HLOOKUP(VALUE(LEFT(G972,1)),Pxl!$C$3:$G$6,2,0)),(((HLOOKUP(VALUE(LEFT(G972,1)),Pxl!$C$3:$G$6,2,0))+((HLOOKUP(VALUE(LEFT(G972,1)+1),Pxl!$C$3:$G$6,2,0))))/2)))/100*(IF(LEFT(#REF!,1)=LEFT(#REF!,1),(HLOOKUP(VALUE(LEFT(#REF!,1)),Pxl!$C$3:$G$6,4,0))*1.25,((HLOOKUP(VALUE(LEFT(#REF!,1)),Pxl!$C$3:$G$6,4,0))+(HLOOKUP(VALUE(LEFT(#REF!,1)+1),Pxl!$C$3:$G$6,4,0)))/2)))</f>
        <v/>
      </c>
      <c r="I972" s="281"/>
      <c r="J972" s="281"/>
      <c r="M972" s="276"/>
    </row>
    <row r="973" spans="1:13" s="25" customFormat="1" ht="15">
      <c r="A973" s="281"/>
      <c r="B973" s="281"/>
      <c r="C973" s="281"/>
      <c r="D973" s="277"/>
      <c r="E973" s="277"/>
      <c r="F973" s="277"/>
      <c r="G973" s="279"/>
      <c r="H973" s="280" t="str">
        <f>IF(G973="","",(IF(LEFT(G973,1)=LEFT(#REF!,1),((100-(HLOOKUP(VALUE(LEFT(G973,1)),Pxl!$C$3:$G$6,2,0)))/2+HLOOKUP(VALUE(LEFT(G973,1)),Pxl!$C$3:$G$6,2,0)),(((HLOOKUP(VALUE(LEFT(G973,1)),Pxl!$C$3:$G$6,2,0))+((HLOOKUP(VALUE(LEFT(G973,1)+1),Pxl!$C$3:$G$6,2,0))))/2)))/100*(IF(LEFT(#REF!,1)=LEFT(#REF!,1),(HLOOKUP(VALUE(LEFT(#REF!,1)),Pxl!$C$3:$G$6,4,0))*1.25,((HLOOKUP(VALUE(LEFT(#REF!,1)),Pxl!$C$3:$G$6,4,0))+(HLOOKUP(VALUE(LEFT(#REF!,1)+1),Pxl!$C$3:$G$6,4,0)))/2)))</f>
        <v/>
      </c>
      <c r="I973" s="281"/>
      <c r="J973" s="281"/>
      <c r="M973" s="276"/>
    </row>
    <row r="974" spans="1:13" s="25" customFormat="1" ht="15">
      <c r="A974" s="281"/>
      <c r="B974" s="281"/>
      <c r="C974" s="281"/>
      <c r="D974" s="277"/>
      <c r="E974" s="277"/>
      <c r="F974" s="277"/>
      <c r="G974" s="279"/>
      <c r="H974" s="280" t="str">
        <f>IF(G974="","",(IF(LEFT(G974,1)=LEFT(#REF!,1),((100-(HLOOKUP(VALUE(LEFT(G974,1)),Pxl!$C$3:$G$6,2,0)))/2+HLOOKUP(VALUE(LEFT(G974,1)),Pxl!$C$3:$G$6,2,0)),(((HLOOKUP(VALUE(LEFT(G974,1)),Pxl!$C$3:$G$6,2,0))+((HLOOKUP(VALUE(LEFT(G974,1)+1),Pxl!$C$3:$G$6,2,0))))/2)))/100*(IF(LEFT(#REF!,1)=LEFT(#REF!,1),(HLOOKUP(VALUE(LEFT(#REF!,1)),Pxl!$C$3:$G$6,4,0))*1.25,((HLOOKUP(VALUE(LEFT(#REF!,1)),Pxl!$C$3:$G$6,4,0))+(HLOOKUP(VALUE(LEFT(#REF!,1)+1),Pxl!$C$3:$G$6,4,0)))/2)))</f>
        <v/>
      </c>
      <c r="I974" s="281"/>
      <c r="J974" s="281"/>
      <c r="M974" s="276"/>
    </row>
    <row r="975" spans="1:13" s="25" customFormat="1" ht="15">
      <c r="A975" s="281"/>
      <c r="B975" s="281"/>
      <c r="C975" s="281"/>
      <c r="D975" s="277"/>
      <c r="E975" s="277"/>
      <c r="F975" s="277"/>
      <c r="G975" s="279"/>
      <c r="H975" s="280" t="str">
        <f>IF(G975="","",(IF(LEFT(G975,1)=LEFT(#REF!,1),((100-(HLOOKUP(VALUE(LEFT(G975,1)),Pxl!$C$3:$G$6,2,0)))/2+HLOOKUP(VALUE(LEFT(G975,1)),Pxl!$C$3:$G$6,2,0)),(((HLOOKUP(VALUE(LEFT(G975,1)),Pxl!$C$3:$G$6,2,0))+((HLOOKUP(VALUE(LEFT(G975,1)+1),Pxl!$C$3:$G$6,2,0))))/2)))/100*(IF(LEFT(#REF!,1)=LEFT(#REF!,1),(HLOOKUP(VALUE(LEFT(#REF!,1)),Pxl!$C$3:$G$6,4,0))*1.25,((HLOOKUP(VALUE(LEFT(#REF!,1)),Pxl!$C$3:$G$6,4,0))+(HLOOKUP(VALUE(LEFT(#REF!,1)+1),Pxl!$C$3:$G$6,4,0)))/2)))</f>
        <v/>
      </c>
      <c r="I975" s="281"/>
      <c r="J975" s="281"/>
      <c r="M975" s="276"/>
    </row>
    <row r="976" spans="1:13" s="25" customFormat="1" ht="15">
      <c r="A976" s="281"/>
      <c r="B976" s="281"/>
      <c r="C976" s="281"/>
      <c r="D976" s="277"/>
      <c r="E976" s="277"/>
      <c r="F976" s="277"/>
      <c r="G976" s="279"/>
      <c r="H976" s="280" t="str">
        <f>IF(G976="","",(IF(LEFT(G976,1)=LEFT(#REF!,1),((100-(HLOOKUP(VALUE(LEFT(G976,1)),Pxl!$C$3:$G$6,2,0)))/2+HLOOKUP(VALUE(LEFT(G976,1)),Pxl!$C$3:$G$6,2,0)),(((HLOOKUP(VALUE(LEFT(G976,1)),Pxl!$C$3:$G$6,2,0))+((HLOOKUP(VALUE(LEFT(G976,1)+1),Pxl!$C$3:$G$6,2,0))))/2)))/100*(IF(LEFT(#REF!,1)=LEFT(#REF!,1),(HLOOKUP(VALUE(LEFT(#REF!,1)),Pxl!$C$3:$G$6,4,0))*1.25,((HLOOKUP(VALUE(LEFT(#REF!,1)),Pxl!$C$3:$G$6,4,0))+(HLOOKUP(VALUE(LEFT(#REF!,1)+1),Pxl!$C$3:$G$6,4,0)))/2)))</f>
        <v/>
      </c>
      <c r="I976" s="281"/>
      <c r="J976" s="281"/>
      <c r="M976" s="276"/>
    </row>
    <row r="977" spans="1:13" s="25" customFormat="1" ht="15">
      <c r="A977" s="281"/>
      <c r="B977" s="281"/>
      <c r="C977" s="281"/>
      <c r="D977" s="277"/>
      <c r="E977" s="277"/>
      <c r="F977" s="277"/>
      <c r="G977" s="279"/>
      <c r="H977" s="280" t="str">
        <f>IF(G977="","",(IF(LEFT(G977,1)=LEFT(#REF!,1),((100-(HLOOKUP(VALUE(LEFT(G977,1)),Pxl!$C$3:$G$6,2,0)))/2+HLOOKUP(VALUE(LEFT(G977,1)),Pxl!$C$3:$G$6,2,0)),(((HLOOKUP(VALUE(LEFT(G977,1)),Pxl!$C$3:$G$6,2,0))+((HLOOKUP(VALUE(LEFT(G977,1)+1),Pxl!$C$3:$G$6,2,0))))/2)))/100*(IF(LEFT(#REF!,1)=LEFT(#REF!,1),(HLOOKUP(VALUE(LEFT(#REF!,1)),Pxl!$C$3:$G$6,4,0))*1.25,((HLOOKUP(VALUE(LEFT(#REF!,1)),Pxl!$C$3:$G$6,4,0))+(HLOOKUP(VALUE(LEFT(#REF!,1)+1),Pxl!$C$3:$G$6,4,0)))/2)))</f>
        <v/>
      </c>
      <c r="I977" s="281"/>
      <c r="J977" s="281"/>
      <c r="M977" s="276"/>
    </row>
    <row r="978" spans="1:13" s="25" customFormat="1" ht="15">
      <c r="A978" s="281"/>
      <c r="B978" s="281"/>
      <c r="C978" s="281"/>
      <c r="D978" s="277"/>
      <c r="E978" s="277"/>
      <c r="F978" s="277"/>
      <c r="G978" s="279"/>
      <c r="H978" s="280" t="str">
        <f>IF(G978="","",(IF(LEFT(G978,1)=LEFT(#REF!,1),((100-(HLOOKUP(VALUE(LEFT(G978,1)),Pxl!$C$3:$G$6,2,0)))/2+HLOOKUP(VALUE(LEFT(G978,1)),Pxl!$C$3:$G$6,2,0)),(((HLOOKUP(VALUE(LEFT(G978,1)),Pxl!$C$3:$G$6,2,0))+((HLOOKUP(VALUE(LEFT(G978,1)+1),Pxl!$C$3:$G$6,2,0))))/2)))/100*(IF(LEFT(#REF!,1)=LEFT(#REF!,1),(HLOOKUP(VALUE(LEFT(#REF!,1)),Pxl!$C$3:$G$6,4,0))*1.25,((HLOOKUP(VALUE(LEFT(#REF!,1)),Pxl!$C$3:$G$6,4,0))+(HLOOKUP(VALUE(LEFT(#REF!,1)+1),Pxl!$C$3:$G$6,4,0)))/2)))</f>
        <v/>
      </c>
      <c r="I978" s="281"/>
      <c r="J978" s="281"/>
      <c r="M978" s="276"/>
    </row>
    <row r="979" spans="1:13" s="25" customFormat="1" ht="15">
      <c r="A979" s="281"/>
      <c r="B979" s="281"/>
      <c r="C979" s="281"/>
      <c r="D979" s="277"/>
      <c r="E979" s="277"/>
      <c r="F979" s="277"/>
      <c r="G979" s="279"/>
      <c r="H979" s="280" t="str">
        <f>IF(G979="","",(IF(LEFT(G979,1)=LEFT(#REF!,1),((100-(HLOOKUP(VALUE(LEFT(G979,1)),Pxl!$C$3:$G$6,2,0)))/2+HLOOKUP(VALUE(LEFT(G979,1)),Pxl!$C$3:$G$6,2,0)),(((HLOOKUP(VALUE(LEFT(G979,1)),Pxl!$C$3:$G$6,2,0))+((HLOOKUP(VALUE(LEFT(G979,1)+1),Pxl!$C$3:$G$6,2,0))))/2)))/100*(IF(LEFT(#REF!,1)=LEFT(#REF!,1),(HLOOKUP(VALUE(LEFT(#REF!,1)),Pxl!$C$3:$G$6,4,0))*1.25,((HLOOKUP(VALUE(LEFT(#REF!,1)),Pxl!$C$3:$G$6,4,0))+(HLOOKUP(VALUE(LEFT(#REF!,1)+1),Pxl!$C$3:$G$6,4,0)))/2)))</f>
        <v/>
      </c>
      <c r="I979" s="281"/>
      <c r="J979" s="281"/>
      <c r="M979" s="276"/>
    </row>
    <row r="980" spans="1:13" s="25" customFormat="1" ht="15">
      <c r="A980" s="281"/>
      <c r="B980" s="281"/>
      <c r="C980" s="281"/>
      <c r="D980" s="277"/>
      <c r="E980" s="277"/>
      <c r="F980" s="277"/>
      <c r="G980" s="279"/>
      <c r="H980" s="280" t="str">
        <f>IF(G980="","",(IF(LEFT(G980,1)=LEFT(#REF!,1),((100-(HLOOKUP(VALUE(LEFT(G980,1)),Pxl!$C$3:$G$6,2,0)))/2+HLOOKUP(VALUE(LEFT(G980,1)),Pxl!$C$3:$G$6,2,0)),(((HLOOKUP(VALUE(LEFT(G980,1)),Pxl!$C$3:$G$6,2,0))+((HLOOKUP(VALUE(LEFT(G980,1)+1),Pxl!$C$3:$G$6,2,0))))/2)))/100*(IF(LEFT(#REF!,1)=LEFT(#REF!,1),(HLOOKUP(VALUE(LEFT(#REF!,1)),Pxl!$C$3:$G$6,4,0))*1.25,((HLOOKUP(VALUE(LEFT(#REF!,1)),Pxl!$C$3:$G$6,4,0))+(HLOOKUP(VALUE(LEFT(#REF!,1)+1),Pxl!$C$3:$G$6,4,0)))/2)))</f>
        <v/>
      </c>
      <c r="I980" s="281"/>
      <c r="J980" s="281"/>
      <c r="M980" s="276"/>
    </row>
    <row r="981" spans="1:13" s="25" customFormat="1" ht="15">
      <c r="A981" s="281"/>
      <c r="B981" s="281"/>
      <c r="C981" s="281"/>
      <c r="D981" s="277"/>
      <c r="E981" s="277"/>
      <c r="F981" s="277"/>
      <c r="G981" s="279"/>
      <c r="H981" s="280" t="str">
        <f>IF(G981="","",(IF(LEFT(G981,1)=LEFT(#REF!,1),((100-(HLOOKUP(VALUE(LEFT(G981,1)),Pxl!$C$3:$G$6,2,0)))/2+HLOOKUP(VALUE(LEFT(G981,1)),Pxl!$C$3:$G$6,2,0)),(((HLOOKUP(VALUE(LEFT(G981,1)),Pxl!$C$3:$G$6,2,0))+((HLOOKUP(VALUE(LEFT(G981,1)+1),Pxl!$C$3:$G$6,2,0))))/2)))/100*(IF(LEFT(#REF!,1)=LEFT(#REF!,1),(HLOOKUP(VALUE(LEFT(#REF!,1)),Pxl!$C$3:$G$6,4,0))*1.25,((HLOOKUP(VALUE(LEFT(#REF!,1)),Pxl!$C$3:$G$6,4,0))+(HLOOKUP(VALUE(LEFT(#REF!,1)+1),Pxl!$C$3:$G$6,4,0)))/2)))</f>
        <v/>
      </c>
      <c r="I981" s="281"/>
      <c r="J981" s="281"/>
      <c r="M981" s="276"/>
    </row>
    <row r="982" spans="1:13" s="25" customFormat="1" ht="15">
      <c r="A982" s="281"/>
      <c r="B982" s="281"/>
      <c r="C982" s="281"/>
      <c r="D982" s="277"/>
      <c r="E982" s="277"/>
      <c r="F982" s="277"/>
      <c r="G982" s="279"/>
      <c r="H982" s="280" t="str">
        <f>IF(G982="","",(IF(LEFT(G982,1)=LEFT(#REF!,1),((100-(HLOOKUP(VALUE(LEFT(G982,1)),Pxl!$C$3:$G$6,2,0)))/2+HLOOKUP(VALUE(LEFT(G982,1)),Pxl!$C$3:$G$6,2,0)),(((HLOOKUP(VALUE(LEFT(G982,1)),Pxl!$C$3:$G$6,2,0))+((HLOOKUP(VALUE(LEFT(G982,1)+1),Pxl!$C$3:$G$6,2,0))))/2)))/100*(IF(LEFT(#REF!,1)=LEFT(#REF!,1),(HLOOKUP(VALUE(LEFT(#REF!,1)),Pxl!$C$3:$G$6,4,0))*1.25,((HLOOKUP(VALUE(LEFT(#REF!,1)),Pxl!$C$3:$G$6,4,0))+(HLOOKUP(VALUE(LEFT(#REF!,1)+1),Pxl!$C$3:$G$6,4,0)))/2)))</f>
        <v/>
      </c>
      <c r="I982" s="281"/>
      <c r="J982" s="281"/>
      <c r="M982" s="276"/>
    </row>
    <row r="983" spans="1:13" s="25" customFormat="1" ht="15">
      <c r="A983" s="281"/>
      <c r="B983" s="281"/>
      <c r="C983" s="281"/>
      <c r="D983" s="277"/>
      <c r="E983" s="277"/>
      <c r="F983" s="277"/>
      <c r="G983" s="279"/>
      <c r="H983" s="280" t="str">
        <f>IF(G983="","",(IF(LEFT(G983,1)=LEFT(#REF!,1),((100-(HLOOKUP(VALUE(LEFT(G983,1)),Pxl!$C$3:$G$6,2,0)))/2+HLOOKUP(VALUE(LEFT(G983,1)),Pxl!$C$3:$G$6,2,0)),(((HLOOKUP(VALUE(LEFT(G983,1)),Pxl!$C$3:$G$6,2,0))+((HLOOKUP(VALUE(LEFT(G983,1)+1),Pxl!$C$3:$G$6,2,0))))/2)))/100*(IF(LEFT(#REF!,1)=LEFT(#REF!,1),(HLOOKUP(VALUE(LEFT(#REF!,1)),Pxl!$C$3:$G$6,4,0))*1.25,((HLOOKUP(VALUE(LEFT(#REF!,1)),Pxl!$C$3:$G$6,4,0))+(HLOOKUP(VALUE(LEFT(#REF!,1)+1),Pxl!$C$3:$G$6,4,0)))/2)))</f>
        <v/>
      </c>
      <c r="I983" s="281"/>
      <c r="J983" s="281"/>
      <c r="M983" s="276"/>
    </row>
    <row r="984" spans="1:13" s="25" customFormat="1" ht="15">
      <c r="A984" s="281"/>
      <c r="B984" s="281"/>
      <c r="C984" s="281"/>
      <c r="D984" s="277"/>
      <c r="E984" s="277"/>
      <c r="F984" s="277"/>
      <c r="G984" s="279"/>
      <c r="H984" s="280" t="str">
        <f>IF(G984="","",(IF(LEFT(G984,1)=LEFT(#REF!,1),((100-(HLOOKUP(VALUE(LEFT(G984,1)),Pxl!$C$3:$G$6,2,0)))/2+HLOOKUP(VALUE(LEFT(G984,1)),Pxl!$C$3:$G$6,2,0)),(((HLOOKUP(VALUE(LEFT(G984,1)),Pxl!$C$3:$G$6,2,0))+((HLOOKUP(VALUE(LEFT(G984,1)+1),Pxl!$C$3:$G$6,2,0))))/2)))/100*(IF(LEFT(#REF!,1)=LEFT(#REF!,1),(HLOOKUP(VALUE(LEFT(#REF!,1)),Pxl!$C$3:$G$6,4,0))*1.25,((HLOOKUP(VALUE(LEFT(#REF!,1)),Pxl!$C$3:$G$6,4,0))+(HLOOKUP(VALUE(LEFT(#REF!,1)+1),Pxl!$C$3:$G$6,4,0)))/2)))</f>
        <v/>
      </c>
      <c r="I984" s="281"/>
      <c r="J984" s="281"/>
      <c r="M984" s="276"/>
    </row>
    <row r="985" spans="1:13" s="25" customFormat="1" ht="15">
      <c r="A985" s="281"/>
      <c r="B985" s="281"/>
      <c r="C985" s="281"/>
      <c r="D985" s="277"/>
      <c r="E985" s="277"/>
      <c r="F985" s="277"/>
      <c r="G985" s="279"/>
      <c r="H985" s="280" t="str">
        <f>IF(G985="","",(IF(LEFT(G985,1)=LEFT(#REF!,1),((100-(HLOOKUP(VALUE(LEFT(G985,1)),Pxl!$C$3:$G$6,2,0)))/2+HLOOKUP(VALUE(LEFT(G985,1)),Pxl!$C$3:$G$6,2,0)),(((HLOOKUP(VALUE(LEFT(G985,1)),Pxl!$C$3:$G$6,2,0))+((HLOOKUP(VALUE(LEFT(G985,1)+1),Pxl!$C$3:$G$6,2,0))))/2)))/100*(IF(LEFT(#REF!,1)=LEFT(#REF!,1),(HLOOKUP(VALUE(LEFT(#REF!,1)),Pxl!$C$3:$G$6,4,0))*1.25,((HLOOKUP(VALUE(LEFT(#REF!,1)),Pxl!$C$3:$G$6,4,0))+(HLOOKUP(VALUE(LEFT(#REF!,1)+1),Pxl!$C$3:$G$6,4,0)))/2)))</f>
        <v/>
      </c>
      <c r="I985" s="281"/>
      <c r="J985" s="281"/>
      <c r="M985" s="276"/>
    </row>
    <row r="986" spans="1:13" s="25" customFormat="1" ht="15">
      <c r="A986" s="281"/>
      <c r="B986" s="281"/>
      <c r="C986" s="281"/>
      <c r="D986" s="277"/>
      <c r="E986" s="277"/>
      <c r="F986" s="277"/>
      <c r="G986" s="279"/>
      <c r="H986" s="280" t="str">
        <f>IF(G986="","",(IF(LEFT(G986,1)=LEFT(#REF!,1),((100-(HLOOKUP(VALUE(LEFT(G986,1)),Pxl!$C$3:$G$6,2,0)))/2+HLOOKUP(VALUE(LEFT(G986,1)),Pxl!$C$3:$G$6,2,0)),(((HLOOKUP(VALUE(LEFT(G986,1)),Pxl!$C$3:$G$6,2,0))+((HLOOKUP(VALUE(LEFT(G986,1)+1),Pxl!$C$3:$G$6,2,0))))/2)))/100*(IF(LEFT(#REF!,1)=LEFT(#REF!,1),(HLOOKUP(VALUE(LEFT(#REF!,1)),Pxl!$C$3:$G$6,4,0))*1.25,((HLOOKUP(VALUE(LEFT(#REF!,1)),Pxl!$C$3:$G$6,4,0))+(HLOOKUP(VALUE(LEFT(#REF!,1)+1),Pxl!$C$3:$G$6,4,0)))/2)))</f>
        <v/>
      </c>
      <c r="I986" s="281"/>
      <c r="J986" s="281"/>
      <c r="M986" s="276"/>
    </row>
    <row r="987" spans="1:13" s="25" customFormat="1" ht="15">
      <c r="A987" s="281"/>
      <c r="B987" s="281"/>
      <c r="C987" s="281"/>
      <c r="D987" s="277"/>
      <c r="E987" s="277"/>
      <c r="F987" s="277"/>
      <c r="G987" s="279"/>
      <c r="H987" s="280" t="str">
        <f>IF(G987="","",(IF(LEFT(G987,1)=LEFT(#REF!,1),((100-(HLOOKUP(VALUE(LEFT(G987,1)),Pxl!$C$3:$G$6,2,0)))/2+HLOOKUP(VALUE(LEFT(G987,1)),Pxl!$C$3:$G$6,2,0)),(((HLOOKUP(VALUE(LEFT(G987,1)),Pxl!$C$3:$G$6,2,0))+((HLOOKUP(VALUE(LEFT(G987,1)+1),Pxl!$C$3:$G$6,2,0))))/2)))/100*(IF(LEFT(#REF!,1)=LEFT(#REF!,1),(HLOOKUP(VALUE(LEFT(#REF!,1)),Pxl!$C$3:$G$6,4,0))*1.25,((HLOOKUP(VALUE(LEFT(#REF!,1)),Pxl!$C$3:$G$6,4,0))+(HLOOKUP(VALUE(LEFT(#REF!,1)+1),Pxl!$C$3:$G$6,4,0)))/2)))</f>
        <v/>
      </c>
      <c r="I987" s="281"/>
      <c r="J987" s="281"/>
      <c r="M987" s="276"/>
    </row>
    <row r="988" spans="1:13" s="25" customFormat="1" ht="15">
      <c r="A988" s="281"/>
      <c r="B988" s="281"/>
      <c r="C988" s="281"/>
      <c r="D988" s="277"/>
      <c r="E988" s="277"/>
      <c r="F988" s="277"/>
      <c r="G988" s="279"/>
      <c r="H988" s="280" t="str">
        <f>IF(G988="","",(IF(LEFT(G988,1)=LEFT(#REF!,1),((100-(HLOOKUP(VALUE(LEFT(G988,1)),Pxl!$C$3:$G$6,2,0)))/2+HLOOKUP(VALUE(LEFT(G988,1)),Pxl!$C$3:$G$6,2,0)),(((HLOOKUP(VALUE(LEFT(G988,1)),Pxl!$C$3:$G$6,2,0))+((HLOOKUP(VALUE(LEFT(G988,1)+1),Pxl!$C$3:$G$6,2,0))))/2)))/100*(IF(LEFT(#REF!,1)=LEFT(#REF!,1),(HLOOKUP(VALUE(LEFT(#REF!,1)),Pxl!$C$3:$G$6,4,0))*1.25,((HLOOKUP(VALUE(LEFT(#REF!,1)),Pxl!$C$3:$G$6,4,0))+(HLOOKUP(VALUE(LEFT(#REF!,1)+1),Pxl!$C$3:$G$6,4,0)))/2)))</f>
        <v/>
      </c>
      <c r="I988" s="281"/>
      <c r="J988" s="281"/>
      <c r="M988" s="276"/>
    </row>
    <row r="989" spans="1:13" s="25" customFormat="1" ht="15">
      <c r="A989" s="281"/>
      <c r="B989" s="281"/>
      <c r="C989" s="281"/>
      <c r="D989" s="277"/>
      <c r="E989" s="277"/>
      <c r="F989" s="277"/>
      <c r="G989" s="279"/>
      <c r="H989" s="280" t="str">
        <f>IF(G989="","",(IF(LEFT(G989,1)=LEFT(#REF!,1),((100-(HLOOKUP(VALUE(LEFT(G989,1)),Pxl!$C$3:$G$6,2,0)))/2+HLOOKUP(VALUE(LEFT(G989,1)),Pxl!$C$3:$G$6,2,0)),(((HLOOKUP(VALUE(LEFT(G989,1)),Pxl!$C$3:$G$6,2,0))+((HLOOKUP(VALUE(LEFT(G989,1)+1),Pxl!$C$3:$G$6,2,0))))/2)))/100*(IF(LEFT(#REF!,1)=LEFT(#REF!,1),(HLOOKUP(VALUE(LEFT(#REF!,1)),Pxl!$C$3:$G$6,4,0))*1.25,((HLOOKUP(VALUE(LEFT(#REF!,1)),Pxl!$C$3:$G$6,4,0))+(HLOOKUP(VALUE(LEFT(#REF!,1)+1),Pxl!$C$3:$G$6,4,0)))/2)))</f>
        <v/>
      </c>
      <c r="I989" s="281"/>
      <c r="J989" s="281"/>
      <c r="M989" s="276"/>
    </row>
    <row r="990" spans="1:13" s="25" customFormat="1" ht="15">
      <c r="A990" s="281"/>
      <c r="B990" s="281"/>
      <c r="C990" s="281"/>
      <c r="D990" s="277"/>
      <c r="E990" s="277"/>
      <c r="F990" s="277"/>
      <c r="G990" s="279"/>
      <c r="H990" s="280" t="str">
        <f>IF(G990="","",(IF(LEFT(G990,1)=LEFT(#REF!,1),((100-(HLOOKUP(VALUE(LEFT(G990,1)),Pxl!$C$3:$G$6,2,0)))/2+HLOOKUP(VALUE(LEFT(G990,1)),Pxl!$C$3:$G$6,2,0)),(((HLOOKUP(VALUE(LEFT(G990,1)),Pxl!$C$3:$G$6,2,0))+((HLOOKUP(VALUE(LEFT(G990,1)+1),Pxl!$C$3:$G$6,2,0))))/2)))/100*(IF(LEFT(#REF!,1)=LEFT(#REF!,1),(HLOOKUP(VALUE(LEFT(#REF!,1)),Pxl!$C$3:$G$6,4,0))*1.25,((HLOOKUP(VALUE(LEFT(#REF!,1)),Pxl!$C$3:$G$6,4,0))+(HLOOKUP(VALUE(LEFT(#REF!,1)+1),Pxl!$C$3:$G$6,4,0)))/2)))</f>
        <v/>
      </c>
      <c r="I990" s="281"/>
      <c r="J990" s="281"/>
      <c r="M990" s="276"/>
    </row>
    <row r="991" spans="1:13" s="25" customFormat="1" ht="15">
      <c r="A991" s="281"/>
      <c r="B991" s="281"/>
      <c r="C991" s="281"/>
      <c r="D991" s="277"/>
      <c r="E991" s="277"/>
      <c r="F991" s="277"/>
      <c r="G991" s="279"/>
      <c r="H991" s="280" t="str">
        <f>IF(G991="","",(IF(LEFT(G991,1)=LEFT(#REF!,1),((100-(HLOOKUP(VALUE(LEFT(G991,1)),Pxl!$C$3:$G$6,2,0)))/2+HLOOKUP(VALUE(LEFT(G991,1)),Pxl!$C$3:$G$6,2,0)),(((HLOOKUP(VALUE(LEFT(G991,1)),Pxl!$C$3:$G$6,2,0))+((HLOOKUP(VALUE(LEFT(G991,1)+1),Pxl!$C$3:$G$6,2,0))))/2)))/100*(IF(LEFT(#REF!,1)=LEFT(#REF!,1),(HLOOKUP(VALUE(LEFT(#REF!,1)),Pxl!$C$3:$G$6,4,0))*1.25,((HLOOKUP(VALUE(LEFT(#REF!,1)),Pxl!$C$3:$G$6,4,0))+(HLOOKUP(VALUE(LEFT(#REF!,1)+1),Pxl!$C$3:$G$6,4,0)))/2)))</f>
        <v/>
      </c>
      <c r="I991" s="281"/>
      <c r="J991" s="281"/>
      <c r="M991" s="276"/>
    </row>
    <row r="992" spans="1:13" s="25" customFormat="1" ht="15">
      <c r="A992" s="281"/>
      <c r="B992" s="281"/>
      <c r="C992" s="281"/>
      <c r="D992" s="277"/>
      <c r="E992" s="277"/>
      <c r="F992" s="277"/>
      <c r="G992" s="279"/>
      <c r="H992" s="280" t="str">
        <f>IF(G992="","",(IF(LEFT(G992,1)=LEFT(#REF!,1),((100-(HLOOKUP(VALUE(LEFT(G992,1)),Pxl!$C$3:$G$6,2,0)))/2+HLOOKUP(VALUE(LEFT(G992,1)),Pxl!$C$3:$G$6,2,0)),(((HLOOKUP(VALUE(LEFT(G992,1)),Pxl!$C$3:$G$6,2,0))+((HLOOKUP(VALUE(LEFT(G992,1)+1),Pxl!$C$3:$G$6,2,0))))/2)))/100*(IF(LEFT(#REF!,1)=LEFT(#REF!,1),(HLOOKUP(VALUE(LEFT(#REF!,1)),Pxl!$C$3:$G$6,4,0))*1.25,((HLOOKUP(VALUE(LEFT(#REF!,1)),Pxl!$C$3:$G$6,4,0))+(HLOOKUP(VALUE(LEFT(#REF!,1)+1),Pxl!$C$3:$G$6,4,0)))/2)))</f>
        <v/>
      </c>
      <c r="I992" s="281"/>
      <c r="J992" s="281"/>
      <c r="M992" s="276"/>
    </row>
    <row r="993" spans="1:13" s="25" customFormat="1" ht="15">
      <c r="A993" s="281"/>
      <c r="B993" s="281"/>
      <c r="C993" s="281"/>
      <c r="D993" s="277"/>
      <c r="E993" s="277"/>
      <c r="F993" s="277"/>
      <c r="G993" s="279"/>
      <c r="H993" s="280" t="str">
        <f>IF(G993="","",(IF(LEFT(G993,1)=LEFT(#REF!,1),((100-(HLOOKUP(VALUE(LEFT(G993,1)),Pxl!$C$3:$G$6,2,0)))/2+HLOOKUP(VALUE(LEFT(G993,1)),Pxl!$C$3:$G$6,2,0)),(((HLOOKUP(VALUE(LEFT(G993,1)),Pxl!$C$3:$G$6,2,0))+((HLOOKUP(VALUE(LEFT(G993,1)+1),Pxl!$C$3:$G$6,2,0))))/2)))/100*(IF(LEFT(#REF!,1)=LEFT(#REF!,1),(HLOOKUP(VALUE(LEFT(#REF!,1)),Pxl!$C$3:$G$6,4,0))*1.25,((HLOOKUP(VALUE(LEFT(#REF!,1)),Pxl!$C$3:$G$6,4,0))+(HLOOKUP(VALUE(LEFT(#REF!,1)+1),Pxl!$C$3:$G$6,4,0)))/2)))</f>
        <v/>
      </c>
      <c r="I993" s="281"/>
      <c r="J993" s="281"/>
      <c r="M993" s="276"/>
    </row>
    <row r="994" spans="1:13" s="25" customFormat="1" ht="15">
      <c r="A994" s="281"/>
      <c r="B994" s="281"/>
      <c r="C994" s="281"/>
      <c r="D994" s="277"/>
      <c r="E994" s="277"/>
      <c r="F994" s="277"/>
      <c r="G994" s="279"/>
      <c r="H994" s="280" t="str">
        <f>IF(G994="","",(IF(LEFT(G994,1)=LEFT(#REF!,1),((100-(HLOOKUP(VALUE(LEFT(G994,1)),Pxl!$C$3:$G$6,2,0)))/2+HLOOKUP(VALUE(LEFT(G994,1)),Pxl!$C$3:$G$6,2,0)),(((HLOOKUP(VALUE(LEFT(G994,1)),Pxl!$C$3:$G$6,2,0))+((HLOOKUP(VALUE(LEFT(G994,1)+1),Pxl!$C$3:$G$6,2,0))))/2)))/100*(IF(LEFT(#REF!,1)=LEFT(#REF!,1),(HLOOKUP(VALUE(LEFT(#REF!,1)),Pxl!$C$3:$G$6,4,0))*1.25,((HLOOKUP(VALUE(LEFT(#REF!,1)),Pxl!$C$3:$G$6,4,0))+(HLOOKUP(VALUE(LEFT(#REF!,1)+1),Pxl!$C$3:$G$6,4,0)))/2)))</f>
        <v/>
      </c>
      <c r="I994" s="281"/>
      <c r="J994" s="281"/>
      <c r="M994" s="276"/>
    </row>
    <row r="995" spans="1:13" s="25" customFormat="1" ht="15">
      <c r="A995" s="281"/>
      <c r="B995" s="281"/>
      <c r="C995" s="281"/>
      <c r="D995" s="277"/>
      <c r="E995" s="277"/>
      <c r="F995" s="277"/>
      <c r="G995" s="279"/>
      <c r="H995" s="280" t="str">
        <f>IF(G995="","",(IF(LEFT(G995,1)=LEFT(#REF!,1),((100-(HLOOKUP(VALUE(LEFT(G995,1)),Pxl!$C$3:$G$6,2,0)))/2+HLOOKUP(VALUE(LEFT(G995,1)),Pxl!$C$3:$G$6,2,0)),(((HLOOKUP(VALUE(LEFT(G995,1)),Pxl!$C$3:$G$6,2,0))+((HLOOKUP(VALUE(LEFT(G995,1)+1),Pxl!$C$3:$G$6,2,0))))/2)))/100*(IF(LEFT(#REF!,1)=LEFT(#REF!,1),(HLOOKUP(VALUE(LEFT(#REF!,1)),Pxl!$C$3:$G$6,4,0))*1.25,((HLOOKUP(VALUE(LEFT(#REF!,1)),Pxl!$C$3:$G$6,4,0))+(HLOOKUP(VALUE(LEFT(#REF!,1)+1),Pxl!$C$3:$G$6,4,0)))/2)))</f>
        <v/>
      </c>
      <c r="I995" s="281"/>
      <c r="J995" s="281"/>
      <c r="M995" s="276"/>
    </row>
    <row r="996" spans="1:13" s="25" customFormat="1" ht="15">
      <c r="A996" s="281"/>
      <c r="B996" s="281"/>
      <c r="C996" s="281"/>
      <c r="D996" s="277"/>
      <c r="E996" s="277"/>
      <c r="F996" s="277"/>
      <c r="G996" s="279"/>
      <c r="H996" s="280" t="str">
        <f>IF(G996="","",(IF(LEFT(G996,1)=LEFT(#REF!,1),((100-(HLOOKUP(VALUE(LEFT(G996,1)),Pxl!$C$3:$G$6,2,0)))/2+HLOOKUP(VALUE(LEFT(G996,1)),Pxl!$C$3:$G$6,2,0)),(((HLOOKUP(VALUE(LEFT(G996,1)),Pxl!$C$3:$G$6,2,0))+((HLOOKUP(VALUE(LEFT(G996,1)+1),Pxl!$C$3:$G$6,2,0))))/2)))/100*(IF(LEFT(#REF!,1)=LEFT(#REF!,1),(HLOOKUP(VALUE(LEFT(#REF!,1)),Pxl!$C$3:$G$6,4,0))*1.25,((HLOOKUP(VALUE(LEFT(#REF!,1)),Pxl!$C$3:$G$6,4,0))+(HLOOKUP(VALUE(LEFT(#REF!,1)+1),Pxl!$C$3:$G$6,4,0)))/2)))</f>
        <v/>
      </c>
      <c r="I996" s="281"/>
      <c r="J996" s="281"/>
      <c r="M996" s="276"/>
    </row>
    <row r="997" spans="1:13" s="25" customFormat="1" ht="15">
      <c r="A997" s="281"/>
      <c r="B997" s="281"/>
      <c r="C997" s="281"/>
      <c r="D997" s="277"/>
      <c r="E997" s="277"/>
      <c r="F997" s="277"/>
      <c r="G997" s="279"/>
      <c r="H997" s="280" t="str">
        <f>IF(G997="","",(IF(LEFT(G997,1)=LEFT(#REF!,1),((100-(HLOOKUP(VALUE(LEFT(G997,1)),Pxl!$C$3:$G$6,2,0)))/2+HLOOKUP(VALUE(LEFT(G997,1)),Pxl!$C$3:$G$6,2,0)),(((HLOOKUP(VALUE(LEFT(G997,1)),Pxl!$C$3:$G$6,2,0))+((HLOOKUP(VALUE(LEFT(G997,1)+1),Pxl!$C$3:$G$6,2,0))))/2)))/100*(IF(LEFT(#REF!,1)=LEFT(#REF!,1),(HLOOKUP(VALUE(LEFT(#REF!,1)),Pxl!$C$3:$G$6,4,0))*1.25,((HLOOKUP(VALUE(LEFT(#REF!,1)),Pxl!$C$3:$G$6,4,0))+(HLOOKUP(VALUE(LEFT(#REF!,1)+1),Pxl!$C$3:$G$6,4,0)))/2)))</f>
        <v/>
      </c>
      <c r="I997" s="281"/>
      <c r="J997" s="281"/>
      <c r="M997" s="276"/>
    </row>
    <row r="998" spans="1:13" s="25" customFormat="1" ht="15">
      <c r="A998" s="281"/>
      <c r="B998" s="281"/>
      <c r="C998" s="281"/>
      <c r="D998" s="277"/>
      <c r="E998" s="277"/>
      <c r="F998" s="277"/>
      <c r="G998" s="279"/>
      <c r="H998" s="280" t="str">
        <f>IF(G998="","",(IF(LEFT(G998,1)=LEFT(#REF!,1),((100-(HLOOKUP(VALUE(LEFT(G998,1)),Pxl!$C$3:$G$6,2,0)))/2+HLOOKUP(VALUE(LEFT(G998,1)),Pxl!$C$3:$G$6,2,0)),(((HLOOKUP(VALUE(LEFT(G998,1)),Pxl!$C$3:$G$6,2,0))+((HLOOKUP(VALUE(LEFT(G998,1)+1),Pxl!$C$3:$G$6,2,0))))/2)))/100*(IF(LEFT(#REF!,1)=LEFT(#REF!,1),(HLOOKUP(VALUE(LEFT(#REF!,1)),Pxl!$C$3:$G$6,4,0))*1.25,((HLOOKUP(VALUE(LEFT(#REF!,1)),Pxl!$C$3:$G$6,4,0))+(HLOOKUP(VALUE(LEFT(#REF!,1)+1),Pxl!$C$3:$G$6,4,0)))/2)))</f>
        <v/>
      </c>
      <c r="I998" s="281"/>
      <c r="J998" s="281"/>
      <c r="M998" s="276"/>
    </row>
    <row r="999" spans="1:13" s="25" customFormat="1" ht="15">
      <c r="A999" s="281"/>
      <c r="B999" s="281"/>
      <c r="C999" s="281"/>
      <c r="D999" s="277"/>
      <c r="E999" s="277"/>
      <c r="F999" s="277"/>
      <c r="G999" s="279"/>
      <c r="H999" s="280" t="str">
        <f>IF(G999="","",(IF(LEFT(G999,1)=LEFT(#REF!,1),((100-(HLOOKUP(VALUE(LEFT(G999,1)),Pxl!$C$3:$G$6,2,0)))/2+HLOOKUP(VALUE(LEFT(G999,1)),Pxl!$C$3:$G$6,2,0)),(((HLOOKUP(VALUE(LEFT(G999,1)),Pxl!$C$3:$G$6,2,0))+((HLOOKUP(VALUE(LEFT(G999,1)+1),Pxl!$C$3:$G$6,2,0))))/2)))/100*(IF(LEFT(#REF!,1)=LEFT(#REF!,1),(HLOOKUP(VALUE(LEFT(#REF!,1)),Pxl!$C$3:$G$6,4,0))*1.25,((HLOOKUP(VALUE(LEFT(#REF!,1)),Pxl!$C$3:$G$6,4,0))+(HLOOKUP(VALUE(LEFT(#REF!,1)+1),Pxl!$C$3:$G$6,4,0)))/2)))</f>
        <v/>
      </c>
      <c r="I999" s="281"/>
      <c r="J999" s="281"/>
      <c r="M999" s="276"/>
    </row>
    <row r="1000" spans="1:13" s="25" customFormat="1" ht="15">
      <c r="A1000" s="281"/>
      <c r="B1000" s="281"/>
      <c r="C1000" s="281"/>
      <c r="D1000" s="277"/>
      <c r="E1000" s="277"/>
      <c r="F1000" s="277"/>
      <c r="G1000" s="279"/>
      <c r="H1000" s="280" t="str">
        <f>IF(G1000="","",(IF(LEFT(G1000,1)=LEFT(#REF!,1),((100-(HLOOKUP(VALUE(LEFT(G1000,1)),Pxl!$C$3:$G$6,2,0)))/2+HLOOKUP(VALUE(LEFT(G1000,1)),Pxl!$C$3:$G$6,2,0)),(((HLOOKUP(VALUE(LEFT(G1000,1)),Pxl!$C$3:$G$6,2,0))+((HLOOKUP(VALUE(LEFT(G1000,1)+1),Pxl!$C$3:$G$6,2,0))))/2)))/100*(IF(LEFT(#REF!,1)=LEFT(#REF!,1),(HLOOKUP(VALUE(LEFT(#REF!,1)),Pxl!$C$3:$G$6,4,0))*1.25,((HLOOKUP(VALUE(LEFT(#REF!,1)),Pxl!$C$3:$G$6,4,0))+(HLOOKUP(VALUE(LEFT(#REF!,1)+1),Pxl!$C$3:$G$6,4,0)))/2)))</f>
        <v/>
      </c>
      <c r="I1000" s="281"/>
      <c r="J1000" s="281"/>
      <c r="M1000" s="276"/>
    </row>
    <row r="1001" spans="1:13" s="25" customFormat="1" ht="15">
      <c r="A1001" s="281"/>
      <c r="B1001" s="281"/>
      <c r="C1001" s="281"/>
      <c r="D1001" s="277"/>
      <c r="E1001" s="277"/>
      <c r="F1001" s="277"/>
      <c r="G1001" s="279"/>
      <c r="H1001" s="280" t="str">
        <f>IF(G1001="","",(IF(LEFT(G1001,1)=LEFT(#REF!,1),((100-(HLOOKUP(VALUE(LEFT(G1001,1)),Pxl!$C$3:$G$6,2,0)))/2+HLOOKUP(VALUE(LEFT(G1001,1)),Pxl!$C$3:$G$6,2,0)),(((HLOOKUP(VALUE(LEFT(G1001,1)),Pxl!$C$3:$G$6,2,0))+((HLOOKUP(VALUE(LEFT(G1001,1)+1),Pxl!$C$3:$G$6,2,0))))/2)))/100*(IF(LEFT(#REF!,1)=LEFT(#REF!,1),(HLOOKUP(VALUE(LEFT(#REF!,1)),Pxl!$C$3:$G$6,4,0))*1.25,((HLOOKUP(VALUE(LEFT(#REF!,1)),Pxl!$C$3:$G$6,4,0))+(HLOOKUP(VALUE(LEFT(#REF!,1)+1),Pxl!$C$3:$G$6,4,0)))/2)))</f>
        <v/>
      </c>
      <c r="I1001" s="281"/>
      <c r="J1001" s="281"/>
      <c r="M1001" s="276"/>
    </row>
    <row r="1002" spans="1:13" s="25" customFormat="1" ht="15">
      <c r="A1002" s="281"/>
      <c r="B1002" s="281"/>
      <c r="C1002" s="281"/>
      <c r="D1002" s="277"/>
      <c r="E1002" s="277"/>
      <c r="F1002" s="277"/>
      <c r="G1002" s="279"/>
      <c r="H1002" s="280" t="str">
        <f>IF(G1002="","",(IF(LEFT(G1002,1)=LEFT(#REF!,1),((100-(HLOOKUP(VALUE(LEFT(G1002,1)),Pxl!$C$3:$G$6,2,0)))/2+HLOOKUP(VALUE(LEFT(G1002,1)),Pxl!$C$3:$G$6,2,0)),(((HLOOKUP(VALUE(LEFT(G1002,1)),Pxl!$C$3:$G$6,2,0))+((HLOOKUP(VALUE(LEFT(G1002,1)+1),Pxl!$C$3:$G$6,2,0))))/2)))/100*(IF(LEFT(#REF!,1)=LEFT(#REF!,1),(HLOOKUP(VALUE(LEFT(#REF!,1)),Pxl!$C$3:$G$6,4,0))*1.25,((HLOOKUP(VALUE(LEFT(#REF!,1)),Pxl!$C$3:$G$6,4,0))+(HLOOKUP(VALUE(LEFT(#REF!,1)+1),Pxl!$C$3:$G$6,4,0)))/2)))</f>
        <v/>
      </c>
      <c r="I1002" s="281"/>
      <c r="J1002" s="281"/>
      <c r="M1002" s="276"/>
    </row>
    <row r="1003" spans="1:13" s="25" customFormat="1" ht="15">
      <c r="A1003" s="281"/>
      <c r="B1003" s="281"/>
      <c r="C1003" s="281"/>
      <c r="D1003" s="277"/>
      <c r="E1003" s="277"/>
      <c r="F1003" s="277"/>
      <c r="G1003" s="279"/>
      <c r="H1003" s="280" t="str">
        <f>IF(G1003="","",(IF(LEFT(G1003,1)=LEFT(#REF!,1),((100-(HLOOKUP(VALUE(LEFT(G1003,1)),Pxl!$C$3:$G$6,2,0)))/2+HLOOKUP(VALUE(LEFT(G1003,1)),Pxl!$C$3:$G$6,2,0)),(((HLOOKUP(VALUE(LEFT(G1003,1)),Pxl!$C$3:$G$6,2,0))+((HLOOKUP(VALUE(LEFT(G1003,1)+1),Pxl!$C$3:$G$6,2,0))))/2)))/100*(IF(LEFT(#REF!,1)=LEFT(#REF!,1),(HLOOKUP(VALUE(LEFT(#REF!,1)),Pxl!$C$3:$G$6,4,0))*1.25,((HLOOKUP(VALUE(LEFT(#REF!,1)),Pxl!$C$3:$G$6,4,0))+(HLOOKUP(VALUE(LEFT(#REF!,1)+1),Pxl!$C$3:$G$6,4,0)))/2)))</f>
        <v/>
      </c>
      <c r="I1003" s="281"/>
      <c r="J1003" s="281"/>
      <c r="M1003" s="276"/>
    </row>
    <row r="1004" spans="1:13" s="25" customFormat="1" ht="15">
      <c r="A1004" s="281"/>
      <c r="B1004" s="281"/>
      <c r="C1004" s="281"/>
      <c r="D1004" s="277"/>
      <c r="E1004" s="277"/>
      <c r="F1004" s="277"/>
      <c r="G1004" s="279"/>
      <c r="H1004" s="280" t="str">
        <f>IF(G1004="","",(IF(LEFT(G1004,1)=LEFT(#REF!,1),((100-(HLOOKUP(VALUE(LEFT(G1004,1)),Pxl!$C$3:$G$6,2,0)))/2+HLOOKUP(VALUE(LEFT(G1004,1)),Pxl!$C$3:$G$6,2,0)),(((HLOOKUP(VALUE(LEFT(G1004,1)),Pxl!$C$3:$G$6,2,0))+((HLOOKUP(VALUE(LEFT(G1004,1)+1),Pxl!$C$3:$G$6,2,0))))/2)))/100*(IF(LEFT(#REF!,1)=LEFT(#REF!,1),(HLOOKUP(VALUE(LEFT(#REF!,1)),Pxl!$C$3:$G$6,4,0))*1.25,((HLOOKUP(VALUE(LEFT(#REF!,1)),Pxl!$C$3:$G$6,4,0))+(HLOOKUP(VALUE(LEFT(#REF!,1)+1),Pxl!$C$3:$G$6,4,0)))/2)))</f>
        <v/>
      </c>
      <c r="I1004" s="281"/>
      <c r="J1004" s="281"/>
      <c r="M1004" s="276"/>
    </row>
    <row r="1005" spans="1:13" s="25" customFormat="1" ht="15">
      <c r="A1005" s="281"/>
      <c r="B1005" s="281"/>
      <c r="C1005" s="281"/>
      <c r="D1005" s="277"/>
      <c r="E1005" s="277"/>
      <c r="F1005" s="277"/>
      <c r="G1005" s="279"/>
      <c r="H1005" s="280" t="str">
        <f>IF(G1005="","",(IF(LEFT(G1005,1)=LEFT(#REF!,1),((100-(HLOOKUP(VALUE(LEFT(G1005,1)),Pxl!$C$3:$G$6,2,0)))/2+HLOOKUP(VALUE(LEFT(G1005,1)),Pxl!$C$3:$G$6,2,0)),(((HLOOKUP(VALUE(LEFT(G1005,1)),Pxl!$C$3:$G$6,2,0))+((HLOOKUP(VALUE(LEFT(G1005,1)+1),Pxl!$C$3:$G$6,2,0))))/2)))/100*(IF(LEFT(#REF!,1)=LEFT(#REF!,1),(HLOOKUP(VALUE(LEFT(#REF!,1)),Pxl!$C$3:$G$6,4,0))*1.25,((HLOOKUP(VALUE(LEFT(#REF!,1)),Pxl!$C$3:$G$6,4,0))+(HLOOKUP(VALUE(LEFT(#REF!,1)+1),Pxl!$C$3:$G$6,4,0)))/2)))</f>
        <v/>
      </c>
      <c r="I1005" s="281"/>
      <c r="J1005" s="281"/>
      <c r="M1005" s="276"/>
    </row>
    <row r="1006" spans="1:13" s="25" customFormat="1" ht="15">
      <c r="A1006" s="281"/>
      <c r="B1006" s="281"/>
      <c r="C1006" s="281"/>
      <c r="D1006" s="277"/>
      <c r="E1006" s="277"/>
      <c r="F1006" s="277"/>
      <c r="G1006" s="279"/>
      <c r="H1006" s="280" t="str">
        <f>IF(G1006="","",(IF(LEFT(G1006,1)=LEFT(#REF!,1),((100-(HLOOKUP(VALUE(LEFT(G1006,1)),Pxl!$C$3:$G$6,2,0)))/2+HLOOKUP(VALUE(LEFT(G1006,1)),Pxl!$C$3:$G$6,2,0)),(((HLOOKUP(VALUE(LEFT(G1006,1)),Pxl!$C$3:$G$6,2,0))+((HLOOKUP(VALUE(LEFT(G1006,1)+1),Pxl!$C$3:$G$6,2,0))))/2)))/100*(IF(LEFT(#REF!,1)=LEFT(#REF!,1),(HLOOKUP(VALUE(LEFT(#REF!,1)),Pxl!$C$3:$G$6,4,0))*1.25,((HLOOKUP(VALUE(LEFT(#REF!,1)),Pxl!$C$3:$G$6,4,0))+(HLOOKUP(VALUE(LEFT(#REF!,1)+1),Pxl!$C$3:$G$6,4,0)))/2)))</f>
        <v/>
      </c>
      <c r="I1006" s="281"/>
      <c r="J1006" s="281"/>
      <c r="M1006" s="276"/>
    </row>
    <row r="1007" spans="1:13" s="25" customFormat="1" ht="15">
      <c r="A1007" s="281"/>
      <c r="B1007" s="281"/>
      <c r="C1007" s="281"/>
      <c r="D1007" s="277"/>
      <c r="E1007" s="277"/>
      <c r="F1007" s="277"/>
      <c r="G1007" s="279"/>
      <c r="H1007" s="280" t="str">
        <f>IF(G1007="","",(IF(LEFT(G1007,1)=LEFT(#REF!,1),((100-(HLOOKUP(VALUE(LEFT(G1007,1)),Pxl!$C$3:$G$6,2,0)))/2+HLOOKUP(VALUE(LEFT(G1007,1)),Pxl!$C$3:$G$6,2,0)),(((HLOOKUP(VALUE(LEFT(G1007,1)),Pxl!$C$3:$G$6,2,0))+((HLOOKUP(VALUE(LEFT(G1007,1)+1),Pxl!$C$3:$G$6,2,0))))/2)))/100*(IF(LEFT(#REF!,1)=LEFT(#REF!,1),(HLOOKUP(VALUE(LEFT(#REF!,1)),Pxl!$C$3:$G$6,4,0))*1.25,((HLOOKUP(VALUE(LEFT(#REF!,1)),Pxl!$C$3:$G$6,4,0))+(HLOOKUP(VALUE(LEFT(#REF!,1)+1),Pxl!$C$3:$G$6,4,0)))/2)))</f>
        <v/>
      </c>
      <c r="I1007" s="281"/>
      <c r="J1007" s="281"/>
      <c r="M1007" s="276"/>
    </row>
    <row r="1008" spans="1:13" s="25" customFormat="1" ht="15">
      <c r="A1008" s="281"/>
      <c r="B1008" s="281"/>
      <c r="C1008" s="281"/>
      <c r="D1008" s="277"/>
      <c r="E1008" s="277"/>
      <c r="F1008" s="277"/>
      <c r="G1008" s="279"/>
      <c r="H1008" s="280" t="str">
        <f>IF(G1008="","",(IF(LEFT(G1008,1)=LEFT(#REF!,1),((100-(HLOOKUP(VALUE(LEFT(G1008,1)),Pxl!$C$3:$G$6,2,0)))/2+HLOOKUP(VALUE(LEFT(G1008,1)),Pxl!$C$3:$G$6,2,0)),(((HLOOKUP(VALUE(LEFT(G1008,1)),Pxl!$C$3:$G$6,2,0))+((HLOOKUP(VALUE(LEFT(G1008,1)+1),Pxl!$C$3:$G$6,2,0))))/2)))/100*(IF(LEFT(#REF!,1)=LEFT(#REF!,1),(HLOOKUP(VALUE(LEFT(#REF!,1)),Pxl!$C$3:$G$6,4,0))*1.25,((HLOOKUP(VALUE(LEFT(#REF!,1)),Pxl!$C$3:$G$6,4,0))+(HLOOKUP(VALUE(LEFT(#REF!,1)+1),Pxl!$C$3:$G$6,4,0)))/2)))</f>
        <v/>
      </c>
      <c r="I1008" s="281"/>
      <c r="J1008" s="281"/>
      <c r="M1008" s="276"/>
    </row>
    <row r="1009" spans="1:13" s="25" customFormat="1" ht="15">
      <c r="A1009" s="281"/>
      <c r="B1009" s="281"/>
      <c r="C1009" s="281"/>
      <c r="D1009" s="277"/>
      <c r="E1009" s="277"/>
      <c r="F1009" s="277"/>
      <c r="G1009" s="279"/>
      <c r="H1009" s="280" t="str">
        <f>IF(G1009="","",(IF(LEFT(G1009,1)=LEFT(#REF!,1),((100-(HLOOKUP(VALUE(LEFT(G1009,1)),Pxl!$C$3:$G$6,2,0)))/2+HLOOKUP(VALUE(LEFT(G1009,1)),Pxl!$C$3:$G$6,2,0)),(((HLOOKUP(VALUE(LEFT(G1009,1)),Pxl!$C$3:$G$6,2,0))+((HLOOKUP(VALUE(LEFT(G1009,1)+1),Pxl!$C$3:$G$6,2,0))))/2)))/100*(IF(LEFT(#REF!,1)=LEFT(#REF!,1),(HLOOKUP(VALUE(LEFT(#REF!,1)),Pxl!$C$3:$G$6,4,0))*1.25,((HLOOKUP(VALUE(LEFT(#REF!,1)),Pxl!$C$3:$G$6,4,0))+(HLOOKUP(VALUE(LEFT(#REF!,1)+1),Pxl!$C$3:$G$6,4,0)))/2)))</f>
        <v/>
      </c>
      <c r="I1009" s="281"/>
      <c r="J1009" s="281"/>
      <c r="M1009" s="276"/>
    </row>
    <row r="1010" spans="1:13" s="25" customFormat="1" ht="15">
      <c r="A1010" s="281"/>
      <c r="B1010" s="281"/>
      <c r="C1010" s="281"/>
      <c r="D1010" s="277"/>
      <c r="E1010" s="277"/>
      <c r="F1010" s="277"/>
      <c r="G1010" s="279"/>
      <c r="H1010" s="280" t="str">
        <f>IF(G1010="","",(IF(LEFT(G1010,1)=LEFT(#REF!,1),((100-(HLOOKUP(VALUE(LEFT(G1010,1)),Pxl!$C$3:$G$6,2,0)))/2+HLOOKUP(VALUE(LEFT(G1010,1)),Pxl!$C$3:$G$6,2,0)),(((HLOOKUP(VALUE(LEFT(G1010,1)),Pxl!$C$3:$G$6,2,0))+((HLOOKUP(VALUE(LEFT(G1010,1)+1),Pxl!$C$3:$G$6,2,0))))/2)))/100*(IF(LEFT(#REF!,1)=LEFT(#REF!,1),(HLOOKUP(VALUE(LEFT(#REF!,1)),Pxl!$C$3:$G$6,4,0))*1.25,((HLOOKUP(VALUE(LEFT(#REF!,1)),Pxl!$C$3:$G$6,4,0))+(HLOOKUP(VALUE(LEFT(#REF!,1)+1),Pxl!$C$3:$G$6,4,0)))/2)))</f>
        <v/>
      </c>
      <c r="I1010" s="281"/>
      <c r="J1010" s="281"/>
      <c r="M1010" s="276"/>
    </row>
    <row r="1011" spans="1:13" s="25" customFormat="1" ht="15">
      <c r="A1011" s="281"/>
      <c r="B1011" s="281"/>
      <c r="C1011" s="281"/>
      <c r="D1011" s="277"/>
      <c r="E1011" s="277"/>
      <c r="F1011" s="277"/>
      <c r="G1011" s="279"/>
      <c r="H1011" s="280" t="str">
        <f>IF(G1011="","",(IF(LEFT(G1011,1)=LEFT(#REF!,1),((100-(HLOOKUP(VALUE(LEFT(G1011,1)),Pxl!$C$3:$G$6,2,0)))/2+HLOOKUP(VALUE(LEFT(G1011,1)),Pxl!$C$3:$G$6,2,0)),(((HLOOKUP(VALUE(LEFT(G1011,1)),Pxl!$C$3:$G$6,2,0))+((HLOOKUP(VALUE(LEFT(G1011,1)+1),Pxl!$C$3:$G$6,2,0))))/2)))/100*(IF(LEFT(#REF!,1)=LEFT(#REF!,1),(HLOOKUP(VALUE(LEFT(#REF!,1)),Pxl!$C$3:$G$6,4,0))*1.25,((HLOOKUP(VALUE(LEFT(#REF!,1)),Pxl!$C$3:$G$6,4,0))+(HLOOKUP(VALUE(LEFT(#REF!,1)+1),Pxl!$C$3:$G$6,4,0)))/2)))</f>
        <v/>
      </c>
      <c r="I1011" s="281"/>
      <c r="J1011" s="281"/>
      <c r="M1011" s="276"/>
    </row>
    <row r="1012" spans="1:13" s="25" customFormat="1" ht="15">
      <c r="A1012" s="281"/>
      <c r="B1012" s="281"/>
      <c r="C1012" s="281"/>
      <c r="D1012" s="277"/>
      <c r="E1012" s="277"/>
      <c r="F1012" s="277"/>
      <c r="G1012" s="279"/>
      <c r="H1012" s="280" t="str">
        <f>IF(G1012="","",(IF(LEFT(G1012,1)=LEFT(#REF!,1),((100-(HLOOKUP(VALUE(LEFT(G1012,1)),Pxl!$C$3:$G$6,2,0)))/2+HLOOKUP(VALUE(LEFT(G1012,1)),Pxl!$C$3:$G$6,2,0)),(((HLOOKUP(VALUE(LEFT(G1012,1)),Pxl!$C$3:$G$6,2,0))+((HLOOKUP(VALUE(LEFT(G1012,1)+1),Pxl!$C$3:$G$6,2,0))))/2)))/100*(IF(LEFT(#REF!,1)=LEFT(#REF!,1),(HLOOKUP(VALUE(LEFT(#REF!,1)),Pxl!$C$3:$G$6,4,0))*1.25,((HLOOKUP(VALUE(LEFT(#REF!,1)),Pxl!$C$3:$G$6,4,0))+(HLOOKUP(VALUE(LEFT(#REF!,1)+1),Pxl!$C$3:$G$6,4,0)))/2)))</f>
        <v/>
      </c>
      <c r="I1012" s="281"/>
      <c r="J1012" s="281"/>
      <c r="M1012" s="276"/>
    </row>
    <row r="1013" spans="1:13" s="25" customFormat="1" ht="15">
      <c r="A1013" s="281"/>
      <c r="B1013" s="281"/>
      <c r="C1013" s="281"/>
      <c r="D1013" s="277"/>
      <c r="E1013" s="277"/>
      <c r="F1013" s="277"/>
      <c r="G1013" s="279"/>
      <c r="H1013" s="280" t="str">
        <f>IF(G1013="","",(IF(LEFT(G1013,1)=LEFT(#REF!,1),((100-(HLOOKUP(VALUE(LEFT(G1013,1)),Pxl!$C$3:$G$6,2,0)))/2+HLOOKUP(VALUE(LEFT(G1013,1)),Pxl!$C$3:$G$6,2,0)),(((HLOOKUP(VALUE(LEFT(G1013,1)),Pxl!$C$3:$G$6,2,0))+((HLOOKUP(VALUE(LEFT(G1013,1)+1),Pxl!$C$3:$G$6,2,0))))/2)))/100*(IF(LEFT(#REF!,1)=LEFT(#REF!,1),(HLOOKUP(VALUE(LEFT(#REF!,1)),Pxl!$C$3:$G$6,4,0))*1.25,((HLOOKUP(VALUE(LEFT(#REF!,1)),Pxl!$C$3:$G$6,4,0))+(HLOOKUP(VALUE(LEFT(#REF!,1)+1),Pxl!$C$3:$G$6,4,0)))/2)))</f>
        <v/>
      </c>
      <c r="I1013" s="281"/>
      <c r="J1013" s="281"/>
      <c r="M1013" s="276"/>
    </row>
    <row r="1014" spans="1:13" s="25" customFormat="1" ht="15">
      <c r="A1014" s="281"/>
      <c r="B1014" s="281"/>
      <c r="C1014" s="281"/>
      <c r="D1014" s="277"/>
      <c r="E1014" s="277"/>
      <c r="F1014" s="277"/>
      <c r="G1014" s="279"/>
      <c r="H1014" s="280" t="str">
        <f>IF(G1014="","",(IF(LEFT(G1014,1)=LEFT(#REF!,1),((100-(HLOOKUP(VALUE(LEFT(G1014,1)),Pxl!$C$3:$G$6,2,0)))/2+HLOOKUP(VALUE(LEFT(G1014,1)),Pxl!$C$3:$G$6,2,0)),(((HLOOKUP(VALUE(LEFT(G1014,1)),Pxl!$C$3:$G$6,2,0))+((HLOOKUP(VALUE(LEFT(G1014,1)+1),Pxl!$C$3:$G$6,2,0))))/2)))/100*(IF(LEFT(#REF!,1)=LEFT(#REF!,1),(HLOOKUP(VALUE(LEFT(#REF!,1)),Pxl!$C$3:$G$6,4,0))*1.25,((HLOOKUP(VALUE(LEFT(#REF!,1)),Pxl!$C$3:$G$6,4,0))+(HLOOKUP(VALUE(LEFT(#REF!,1)+1),Pxl!$C$3:$G$6,4,0)))/2)))</f>
        <v/>
      </c>
      <c r="I1014" s="281"/>
      <c r="J1014" s="281"/>
      <c r="M1014" s="276"/>
    </row>
    <row r="1015" spans="1:13" s="25" customFormat="1" ht="15">
      <c r="A1015" s="281"/>
      <c r="B1015" s="281"/>
      <c r="C1015" s="281"/>
      <c r="D1015" s="277"/>
      <c r="E1015" s="277"/>
      <c r="F1015" s="277"/>
      <c r="G1015" s="279"/>
      <c r="H1015" s="280" t="str">
        <f>IF(G1015="","",(IF(LEFT(G1015,1)=LEFT(#REF!,1),((100-(HLOOKUP(VALUE(LEFT(G1015,1)),Pxl!$C$3:$G$6,2,0)))/2+HLOOKUP(VALUE(LEFT(G1015,1)),Pxl!$C$3:$G$6,2,0)),(((HLOOKUP(VALUE(LEFT(G1015,1)),Pxl!$C$3:$G$6,2,0))+((HLOOKUP(VALUE(LEFT(G1015,1)+1),Pxl!$C$3:$G$6,2,0))))/2)))/100*(IF(LEFT(#REF!,1)=LEFT(#REF!,1),(HLOOKUP(VALUE(LEFT(#REF!,1)),Pxl!$C$3:$G$6,4,0))*1.25,((HLOOKUP(VALUE(LEFT(#REF!,1)),Pxl!$C$3:$G$6,4,0))+(HLOOKUP(VALUE(LEFT(#REF!,1)+1),Pxl!$C$3:$G$6,4,0)))/2)))</f>
        <v/>
      </c>
      <c r="I1015" s="281"/>
      <c r="J1015" s="281"/>
      <c r="M1015" s="276"/>
    </row>
    <row r="1016" spans="1:13" s="25" customFormat="1" ht="15">
      <c r="A1016" s="281"/>
      <c r="B1016" s="281"/>
      <c r="C1016" s="281"/>
      <c r="D1016" s="277"/>
      <c r="E1016" s="277"/>
      <c r="F1016" s="277"/>
      <c r="G1016" s="279"/>
      <c r="H1016" s="280" t="str">
        <f>IF(G1016="","",(IF(LEFT(G1016,1)=LEFT(#REF!,1),((100-(HLOOKUP(VALUE(LEFT(G1016,1)),Pxl!$C$3:$G$6,2,0)))/2+HLOOKUP(VALUE(LEFT(G1016,1)),Pxl!$C$3:$G$6,2,0)),(((HLOOKUP(VALUE(LEFT(G1016,1)),Pxl!$C$3:$G$6,2,0))+((HLOOKUP(VALUE(LEFT(G1016,1)+1),Pxl!$C$3:$G$6,2,0))))/2)))/100*(IF(LEFT(#REF!,1)=LEFT(#REF!,1),(HLOOKUP(VALUE(LEFT(#REF!,1)),Pxl!$C$3:$G$6,4,0))*1.25,((HLOOKUP(VALUE(LEFT(#REF!,1)),Pxl!$C$3:$G$6,4,0))+(HLOOKUP(VALUE(LEFT(#REF!,1)+1),Pxl!$C$3:$G$6,4,0)))/2)))</f>
        <v/>
      </c>
      <c r="I1016" s="281"/>
      <c r="J1016" s="281"/>
      <c r="M1016" s="276"/>
    </row>
    <row r="1017" spans="1:13" s="25" customFormat="1" ht="15">
      <c r="A1017" s="281"/>
      <c r="B1017" s="281"/>
      <c r="C1017" s="281"/>
      <c r="D1017" s="277"/>
      <c r="E1017" s="277"/>
      <c r="F1017" s="277"/>
      <c r="G1017" s="279"/>
      <c r="H1017" s="280" t="str">
        <f>IF(G1017="","",(IF(LEFT(G1017,1)=LEFT(#REF!,1),((100-(HLOOKUP(VALUE(LEFT(G1017,1)),Pxl!$C$3:$G$6,2,0)))/2+HLOOKUP(VALUE(LEFT(G1017,1)),Pxl!$C$3:$G$6,2,0)),(((HLOOKUP(VALUE(LEFT(G1017,1)),Pxl!$C$3:$G$6,2,0))+((HLOOKUP(VALUE(LEFT(G1017,1)+1),Pxl!$C$3:$G$6,2,0))))/2)))/100*(IF(LEFT(#REF!,1)=LEFT(#REF!,1),(HLOOKUP(VALUE(LEFT(#REF!,1)),Pxl!$C$3:$G$6,4,0))*1.25,((HLOOKUP(VALUE(LEFT(#REF!,1)),Pxl!$C$3:$G$6,4,0))+(HLOOKUP(VALUE(LEFT(#REF!,1)+1),Pxl!$C$3:$G$6,4,0)))/2)))</f>
        <v/>
      </c>
      <c r="I1017" s="281"/>
      <c r="J1017" s="281"/>
      <c r="M1017" s="276"/>
    </row>
    <row r="1018" spans="1:13" s="25" customFormat="1" ht="15">
      <c r="A1018" s="281"/>
      <c r="B1018" s="281"/>
      <c r="C1018" s="281"/>
      <c r="D1018" s="277"/>
      <c r="E1018" s="277"/>
      <c r="F1018" s="277"/>
      <c r="G1018" s="279"/>
      <c r="H1018" s="280" t="str">
        <f>IF(G1018="","",(IF(LEFT(G1018,1)=LEFT(#REF!,1),((100-(HLOOKUP(VALUE(LEFT(G1018,1)),Pxl!$C$3:$G$6,2,0)))/2+HLOOKUP(VALUE(LEFT(G1018,1)),Pxl!$C$3:$G$6,2,0)),(((HLOOKUP(VALUE(LEFT(G1018,1)),Pxl!$C$3:$G$6,2,0))+((HLOOKUP(VALUE(LEFT(G1018,1)+1),Pxl!$C$3:$G$6,2,0))))/2)))/100*(IF(LEFT(#REF!,1)=LEFT(#REF!,1),(HLOOKUP(VALUE(LEFT(#REF!,1)),Pxl!$C$3:$G$6,4,0))*1.25,((HLOOKUP(VALUE(LEFT(#REF!,1)),Pxl!$C$3:$G$6,4,0))+(HLOOKUP(VALUE(LEFT(#REF!,1)+1),Pxl!$C$3:$G$6,4,0)))/2)))</f>
        <v/>
      </c>
      <c r="I1018" s="281"/>
      <c r="J1018" s="281"/>
      <c r="M1018" s="276"/>
    </row>
    <row r="1019" spans="1:13" s="25" customFormat="1" ht="15">
      <c r="A1019" s="281"/>
      <c r="B1019" s="281"/>
      <c r="C1019" s="281"/>
      <c r="D1019" s="277"/>
      <c r="E1019" s="277"/>
      <c r="F1019" s="277"/>
      <c r="G1019" s="279"/>
      <c r="H1019" s="280" t="str">
        <f>IF(G1019="","",(IF(LEFT(G1019,1)=LEFT(#REF!,1),((100-(HLOOKUP(VALUE(LEFT(G1019,1)),Pxl!$C$3:$G$6,2,0)))/2+HLOOKUP(VALUE(LEFT(G1019,1)),Pxl!$C$3:$G$6,2,0)),(((HLOOKUP(VALUE(LEFT(G1019,1)),Pxl!$C$3:$G$6,2,0))+((HLOOKUP(VALUE(LEFT(G1019,1)+1),Pxl!$C$3:$G$6,2,0))))/2)))/100*(IF(LEFT(#REF!,1)=LEFT(#REF!,1),(HLOOKUP(VALUE(LEFT(#REF!,1)),Pxl!$C$3:$G$6,4,0))*1.25,((HLOOKUP(VALUE(LEFT(#REF!,1)),Pxl!$C$3:$G$6,4,0))+(HLOOKUP(VALUE(LEFT(#REF!,1)+1),Pxl!$C$3:$G$6,4,0)))/2)))</f>
        <v/>
      </c>
      <c r="I1019" s="281"/>
      <c r="J1019" s="281"/>
      <c r="M1019" s="276"/>
    </row>
    <row r="1020" spans="1:13" s="25" customFormat="1" ht="15">
      <c r="A1020" s="281"/>
      <c r="B1020" s="281"/>
      <c r="C1020" s="281"/>
      <c r="D1020" s="277"/>
      <c r="E1020" s="277"/>
      <c r="F1020" s="277"/>
      <c r="G1020" s="279"/>
      <c r="H1020" s="280" t="str">
        <f>IF(G1020="","",(IF(LEFT(G1020,1)=LEFT(#REF!,1),((100-(HLOOKUP(VALUE(LEFT(G1020,1)),Pxl!$C$3:$G$6,2,0)))/2+HLOOKUP(VALUE(LEFT(G1020,1)),Pxl!$C$3:$G$6,2,0)),(((HLOOKUP(VALUE(LEFT(G1020,1)),Pxl!$C$3:$G$6,2,0))+((HLOOKUP(VALUE(LEFT(G1020,1)+1),Pxl!$C$3:$G$6,2,0))))/2)))/100*(IF(LEFT(#REF!,1)=LEFT(#REF!,1),(HLOOKUP(VALUE(LEFT(#REF!,1)),Pxl!$C$3:$G$6,4,0))*1.25,((HLOOKUP(VALUE(LEFT(#REF!,1)),Pxl!$C$3:$G$6,4,0))+(HLOOKUP(VALUE(LEFT(#REF!,1)+1),Pxl!$C$3:$G$6,4,0)))/2)))</f>
        <v/>
      </c>
      <c r="I1020" s="281"/>
      <c r="J1020" s="281"/>
      <c r="M1020" s="276"/>
    </row>
    <row r="1021" spans="1:13" s="25" customFormat="1" ht="15">
      <c r="A1021" s="281"/>
      <c r="B1021" s="281"/>
      <c r="C1021" s="281"/>
      <c r="D1021" s="277"/>
      <c r="E1021" s="277"/>
      <c r="F1021" s="277"/>
      <c r="G1021" s="279"/>
      <c r="H1021" s="280" t="str">
        <f>IF(G1021="","",(IF(LEFT(G1021,1)=LEFT(#REF!,1),((100-(HLOOKUP(VALUE(LEFT(G1021,1)),Pxl!$C$3:$G$6,2,0)))/2+HLOOKUP(VALUE(LEFT(G1021,1)),Pxl!$C$3:$G$6,2,0)),(((HLOOKUP(VALUE(LEFT(G1021,1)),Pxl!$C$3:$G$6,2,0))+((HLOOKUP(VALUE(LEFT(G1021,1)+1),Pxl!$C$3:$G$6,2,0))))/2)))/100*(IF(LEFT(#REF!,1)=LEFT(#REF!,1),(HLOOKUP(VALUE(LEFT(#REF!,1)),Pxl!$C$3:$G$6,4,0))*1.25,((HLOOKUP(VALUE(LEFT(#REF!,1)),Pxl!$C$3:$G$6,4,0))+(HLOOKUP(VALUE(LEFT(#REF!,1)+1),Pxl!$C$3:$G$6,4,0)))/2)))</f>
        <v/>
      </c>
      <c r="I1021" s="281"/>
      <c r="J1021" s="281"/>
      <c r="M1021" s="276"/>
    </row>
    <row r="1022" spans="1:13" s="25" customFormat="1" ht="15">
      <c r="A1022" s="281"/>
      <c r="B1022" s="281"/>
      <c r="C1022" s="281"/>
      <c r="D1022" s="277"/>
      <c r="E1022" s="277"/>
      <c r="F1022" s="277"/>
      <c r="G1022" s="279"/>
      <c r="H1022" s="280" t="str">
        <f>IF(G1022="","",(IF(LEFT(G1022,1)=LEFT(#REF!,1),((100-(HLOOKUP(VALUE(LEFT(G1022,1)),Pxl!$C$3:$G$6,2,0)))/2+HLOOKUP(VALUE(LEFT(G1022,1)),Pxl!$C$3:$G$6,2,0)),(((HLOOKUP(VALUE(LEFT(G1022,1)),Pxl!$C$3:$G$6,2,0))+((HLOOKUP(VALUE(LEFT(G1022,1)+1),Pxl!$C$3:$G$6,2,0))))/2)))/100*(IF(LEFT(#REF!,1)=LEFT(#REF!,1),(HLOOKUP(VALUE(LEFT(#REF!,1)),Pxl!$C$3:$G$6,4,0))*1.25,((HLOOKUP(VALUE(LEFT(#REF!,1)),Pxl!$C$3:$G$6,4,0))+(HLOOKUP(VALUE(LEFT(#REF!,1)+1),Pxl!$C$3:$G$6,4,0)))/2)))</f>
        <v/>
      </c>
      <c r="I1022" s="281"/>
      <c r="J1022" s="281"/>
      <c r="M1022" s="276"/>
    </row>
    <row r="1023" spans="1:13" s="25" customFormat="1" ht="15">
      <c r="A1023" s="281"/>
      <c r="B1023" s="281"/>
      <c r="C1023" s="281"/>
      <c r="D1023" s="277"/>
      <c r="E1023" s="277"/>
      <c r="F1023" s="277"/>
      <c r="G1023" s="279"/>
      <c r="H1023" s="280" t="str">
        <f>IF(G1023="","",(IF(LEFT(G1023,1)=LEFT(#REF!,1),((100-(HLOOKUP(VALUE(LEFT(G1023,1)),Pxl!$C$3:$G$6,2,0)))/2+HLOOKUP(VALUE(LEFT(G1023,1)),Pxl!$C$3:$G$6,2,0)),(((HLOOKUP(VALUE(LEFT(G1023,1)),Pxl!$C$3:$G$6,2,0))+((HLOOKUP(VALUE(LEFT(G1023,1)+1),Pxl!$C$3:$G$6,2,0))))/2)))/100*(IF(LEFT(#REF!,1)=LEFT(#REF!,1),(HLOOKUP(VALUE(LEFT(#REF!,1)),Pxl!$C$3:$G$6,4,0))*1.25,((HLOOKUP(VALUE(LEFT(#REF!,1)),Pxl!$C$3:$G$6,4,0))+(HLOOKUP(VALUE(LEFT(#REF!,1)+1),Pxl!$C$3:$G$6,4,0)))/2)))</f>
        <v/>
      </c>
      <c r="I1023" s="281"/>
      <c r="J1023" s="281"/>
      <c r="M1023" s="276"/>
    </row>
    <row r="1024" spans="1:13" s="25" customFormat="1" ht="15">
      <c r="A1024" s="281"/>
      <c r="B1024" s="281"/>
      <c r="C1024" s="281"/>
      <c r="D1024" s="277"/>
      <c r="E1024" s="277"/>
      <c r="F1024" s="277"/>
      <c r="G1024" s="279"/>
      <c r="H1024" s="280" t="str">
        <f>IF(G1024="","",(IF(LEFT(G1024,1)=LEFT(#REF!,1),((100-(HLOOKUP(VALUE(LEFT(G1024,1)),Pxl!$C$3:$G$6,2,0)))/2+HLOOKUP(VALUE(LEFT(G1024,1)),Pxl!$C$3:$G$6,2,0)),(((HLOOKUP(VALUE(LEFT(G1024,1)),Pxl!$C$3:$G$6,2,0))+((HLOOKUP(VALUE(LEFT(G1024,1)+1),Pxl!$C$3:$G$6,2,0))))/2)))/100*(IF(LEFT(#REF!,1)=LEFT(#REF!,1),(HLOOKUP(VALUE(LEFT(#REF!,1)),Pxl!$C$3:$G$6,4,0))*1.25,((HLOOKUP(VALUE(LEFT(#REF!,1)),Pxl!$C$3:$G$6,4,0))+(HLOOKUP(VALUE(LEFT(#REF!,1)+1),Pxl!$C$3:$G$6,4,0)))/2)))</f>
        <v/>
      </c>
      <c r="I1024" s="281"/>
      <c r="J1024" s="281"/>
      <c r="M1024" s="276"/>
    </row>
    <row r="1025" spans="1:13" s="25" customFormat="1" ht="15">
      <c r="A1025" s="281"/>
      <c r="B1025" s="281"/>
      <c r="C1025" s="281"/>
      <c r="D1025" s="277"/>
      <c r="E1025" s="277"/>
      <c r="F1025" s="277"/>
      <c r="G1025" s="279"/>
      <c r="H1025" s="280" t="str">
        <f>IF(G1025="","",(IF(LEFT(G1025,1)=LEFT(#REF!,1),((100-(HLOOKUP(VALUE(LEFT(G1025,1)),Pxl!$C$3:$G$6,2,0)))/2+HLOOKUP(VALUE(LEFT(G1025,1)),Pxl!$C$3:$G$6,2,0)),(((HLOOKUP(VALUE(LEFT(G1025,1)),Pxl!$C$3:$G$6,2,0))+((HLOOKUP(VALUE(LEFT(G1025,1)+1),Pxl!$C$3:$G$6,2,0))))/2)))/100*(IF(LEFT(#REF!,1)=LEFT(#REF!,1),(HLOOKUP(VALUE(LEFT(#REF!,1)),Pxl!$C$3:$G$6,4,0))*1.25,((HLOOKUP(VALUE(LEFT(#REF!,1)),Pxl!$C$3:$G$6,4,0))+(HLOOKUP(VALUE(LEFT(#REF!,1)+1),Pxl!$C$3:$G$6,4,0)))/2)))</f>
        <v/>
      </c>
      <c r="I1025" s="281"/>
      <c r="J1025" s="281"/>
      <c r="M1025" s="276"/>
    </row>
    <row r="1026" spans="1:13" s="25" customFormat="1" ht="15">
      <c r="A1026" s="281"/>
      <c r="B1026" s="281"/>
      <c r="C1026" s="281"/>
      <c r="D1026" s="277"/>
      <c r="E1026" s="277"/>
      <c r="F1026" s="277"/>
      <c r="G1026" s="279"/>
      <c r="H1026" s="280" t="str">
        <f>IF(G1026="","",(IF(LEFT(G1026,1)=LEFT(#REF!,1),((100-(HLOOKUP(VALUE(LEFT(G1026,1)),Pxl!$C$3:$G$6,2,0)))/2+HLOOKUP(VALUE(LEFT(G1026,1)),Pxl!$C$3:$G$6,2,0)),(((HLOOKUP(VALUE(LEFT(G1026,1)),Pxl!$C$3:$G$6,2,0))+((HLOOKUP(VALUE(LEFT(G1026,1)+1),Pxl!$C$3:$G$6,2,0))))/2)))/100*(IF(LEFT(#REF!,1)=LEFT(#REF!,1),(HLOOKUP(VALUE(LEFT(#REF!,1)),Pxl!$C$3:$G$6,4,0))*1.25,((HLOOKUP(VALUE(LEFT(#REF!,1)),Pxl!$C$3:$G$6,4,0))+(HLOOKUP(VALUE(LEFT(#REF!,1)+1),Pxl!$C$3:$G$6,4,0)))/2)))</f>
        <v/>
      </c>
      <c r="I1026" s="281"/>
      <c r="J1026" s="281"/>
      <c r="M1026" s="276"/>
    </row>
    <row r="1027" spans="1:13" s="25" customFormat="1" ht="15">
      <c r="A1027" s="281"/>
      <c r="B1027" s="281"/>
      <c r="C1027" s="281"/>
      <c r="D1027" s="277"/>
      <c r="E1027" s="277"/>
      <c r="F1027" s="277"/>
      <c r="G1027" s="279"/>
      <c r="H1027" s="280" t="str">
        <f>IF(G1027="","",(IF(LEFT(G1027,1)=LEFT(#REF!,1),((100-(HLOOKUP(VALUE(LEFT(G1027,1)),Pxl!$C$3:$G$6,2,0)))/2+HLOOKUP(VALUE(LEFT(G1027,1)),Pxl!$C$3:$G$6,2,0)),(((HLOOKUP(VALUE(LEFT(G1027,1)),Pxl!$C$3:$G$6,2,0))+((HLOOKUP(VALUE(LEFT(G1027,1)+1),Pxl!$C$3:$G$6,2,0))))/2)))/100*(IF(LEFT(#REF!,1)=LEFT(#REF!,1),(HLOOKUP(VALUE(LEFT(#REF!,1)),Pxl!$C$3:$G$6,4,0))*1.25,((HLOOKUP(VALUE(LEFT(#REF!,1)),Pxl!$C$3:$G$6,4,0))+(HLOOKUP(VALUE(LEFT(#REF!,1)+1),Pxl!$C$3:$G$6,4,0)))/2)))</f>
        <v/>
      </c>
      <c r="I1027" s="281"/>
      <c r="J1027" s="281"/>
      <c r="M1027" s="276"/>
    </row>
    <row r="1028" spans="1:13" s="25" customFormat="1" ht="15">
      <c r="A1028" s="281"/>
      <c r="B1028" s="281"/>
      <c r="C1028" s="281"/>
      <c r="D1028" s="277"/>
      <c r="E1028" s="277"/>
      <c r="F1028" s="277"/>
      <c r="G1028" s="279"/>
      <c r="H1028" s="280" t="str">
        <f>IF(G1028="","",(IF(LEFT(G1028,1)=LEFT(#REF!,1),((100-(HLOOKUP(VALUE(LEFT(G1028,1)),Pxl!$C$3:$G$6,2,0)))/2+HLOOKUP(VALUE(LEFT(G1028,1)),Pxl!$C$3:$G$6,2,0)),(((HLOOKUP(VALUE(LEFT(G1028,1)),Pxl!$C$3:$G$6,2,0))+((HLOOKUP(VALUE(LEFT(G1028,1)+1),Pxl!$C$3:$G$6,2,0))))/2)))/100*(IF(LEFT(#REF!,1)=LEFT(#REF!,1),(HLOOKUP(VALUE(LEFT(#REF!,1)),Pxl!$C$3:$G$6,4,0))*1.25,((HLOOKUP(VALUE(LEFT(#REF!,1)),Pxl!$C$3:$G$6,4,0))+(HLOOKUP(VALUE(LEFT(#REF!,1)+1),Pxl!$C$3:$G$6,4,0)))/2)))</f>
        <v/>
      </c>
      <c r="I1028" s="281"/>
      <c r="J1028" s="281"/>
      <c r="M1028" s="276"/>
    </row>
    <row r="1029" spans="1:13" s="25" customFormat="1" ht="15">
      <c r="A1029" s="281"/>
      <c r="B1029" s="281"/>
      <c r="C1029" s="281"/>
      <c r="D1029" s="277"/>
      <c r="E1029" s="277"/>
      <c r="F1029" s="277"/>
      <c r="G1029" s="279"/>
      <c r="H1029" s="280" t="str">
        <f>IF(G1029="","",(IF(LEFT(G1029,1)=LEFT(#REF!,1),((100-(HLOOKUP(VALUE(LEFT(G1029,1)),Pxl!$C$3:$G$6,2,0)))/2+HLOOKUP(VALUE(LEFT(G1029,1)),Pxl!$C$3:$G$6,2,0)),(((HLOOKUP(VALUE(LEFT(G1029,1)),Pxl!$C$3:$G$6,2,0))+((HLOOKUP(VALUE(LEFT(G1029,1)+1),Pxl!$C$3:$G$6,2,0))))/2)))/100*(IF(LEFT(#REF!,1)=LEFT(#REF!,1),(HLOOKUP(VALUE(LEFT(#REF!,1)),Pxl!$C$3:$G$6,4,0))*1.25,((HLOOKUP(VALUE(LEFT(#REF!,1)),Pxl!$C$3:$G$6,4,0))+(HLOOKUP(VALUE(LEFT(#REF!,1)+1),Pxl!$C$3:$G$6,4,0)))/2)))</f>
        <v/>
      </c>
      <c r="I1029" s="281"/>
      <c r="J1029" s="281"/>
      <c r="M1029" s="276"/>
    </row>
    <row r="1030" spans="1:13" s="25" customFormat="1" ht="15">
      <c r="A1030" s="281"/>
      <c r="B1030" s="281"/>
      <c r="C1030" s="281"/>
      <c r="D1030" s="277"/>
      <c r="E1030" s="277"/>
      <c r="F1030" s="277"/>
      <c r="G1030" s="279"/>
      <c r="H1030" s="280" t="str">
        <f>IF(G1030="","",(IF(LEFT(G1030,1)=LEFT(#REF!,1),((100-(HLOOKUP(VALUE(LEFT(G1030,1)),Pxl!$C$3:$G$6,2,0)))/2+HLOOKUP(VALUE(LEFT(G1030,1)),Pxl!$C$3:$G$6,2,0)),(((HLOOKUP(VALUE(LEFT(G1030,1)),Pxl!$C$3:$G$6,2,0))+((HLOOKUP(VALUE(LEFT(G1030,1)+1),Pxl!$C$3:$G$6,2,0))))/2)))/100*(IF(LEFT(#REF!,1)=LEFT(#REF!,1),(HLOOKUP(VALUE(LEFT(#REF!,1)),Pxl!$C$3:$G$6,4,0))*1.25,((HLOOKUP(VALUE(LEFT(#REF!,1)),Pxl!$C$3:$G$6,4,0))+(HLOOKUP(VALUE(LEFT(#REF!,1)+1),Pxl!$C$3:$G$6,4,0)))/2)))</f>
        <v/>
      </c>
      <c r="I1030" s="281"/>
      <c r="J1030" s="281"/>
      <c r="M1030" s="276"/>
    </row>
    <row r="1031" spans="1:13" s="25" customFormat="1" ht="15">
      <c r="A1031" s="281"/>
      <c r="B1031" s="281"/>
      <c r="C1031" s="281"/>
      <c r="D1031" s="277"/>
      <c r="E1031" s="277"/>
      <c r="F1031" s="277"/>
      <c r="G1031" s="279"/>
      <c r="H1031" s="280" t="str">
        <f>IF(G1031="","",(IF(LEFT(G1031,1)=LEFT(#REF!,1),((100-(HLOOKUP(VALUE(LEFT(G1031,1)),Pxl!$C$3:$G$6,2,0)))/2+HLOOKUP(VALUE(LEFT(G1031,1)),Pxl!$C$3:$G$6,2,0)),(((HLOOKUP(VALUE(LEFT(G1031,1)),Pxl!$C$3:$G$6,2,0))+((HLOOKUP(VALUE(LEFT(G1031,1)+1),Pxl!$C$3:$G$6,2,0))))/2)))/100*(IF(LEFT(#REF!,1)=LEFT(#REF!,1),(HLOOKUP(VALUE(LEFT(#REF!,1)),Pxl!$C$3:$G$6,4,0))*1.25,((HLOOKUP(VALUE(LEFT(#REF!,1)),Pxl!$C$3:$G$6,4,0))+(HLOOKUP(VALUE(LEFT(#REF!,1)+1),Pxl!$C$3:$G$6,4,0)))/2)))</f>
        <v/>
      </c>
      <c r="I1031" s="281"/>
      <c r="J1031" s="281"/>
      <c r="M1031" s="276"/>
    </row>
    <row r="1032" spans="1:13" s="25" customFormat="1" ht="15">
      <c r="A1032" s="281"/>
      <c r="B1032" s="281"/>
      <c r="C1032" s="281"/>
      <c r="D1032" s="277"/>
      <c r="E1032" s="277"/>
      <c r="F1032" s="277"/>
      <c r="G1032" s="279"/>
      <c r="H1032" s="280" t="str">
        <f>IF(G1032="","",(IF(LEFT(G1032,1)=LEFT(#REF!,1),((100-(HLOOKUP(VALUE(LEFT(G1032,1)),Pxl!$C$3:$G$6,2,0)))/2+HLOOKUP(VALUE(LEFT(G1032,1)),Pxl!$C$3:$G$6,2,0)),(((HLOOKUP(VALUE(LEFT(G1032,1)),Pxl!$C$3:$G$6,2,0))+((HLOOKUP(VALUE(LEFT(G1032,1)+1),Pxl!$C$3:$G$6,2,0))))/2)))/100*(IF(LEFT(#REF!,1)=LEFT(#REF!,1),(HLOOKUP(VALUE(LEFT(#REF!,1)),Pxl!$C$3:$G$6,4,0))*1.25,((HLOOKUP(VALUE(LEFT(#REF!,1)),Pxl!$C$3:$G$6,4,0))+(HLOOKUP(VALUE(LEFT(#REF!,1)+1),Pxl!$C$3:$G$6,4,0)))/2)))</f>
        <v/>
      </c>
      <c r="I1032" s="281"/>
      <c r="J1032" s="281"/>
      <c r="M1032" s="276"/>
    </row>
    <row r="1033" spans="1:13" s="25" customFormat="1" ht="15">
      <c r="A1033" s="281"/>
      <c r="B1033" s="281"/>
      <c r="C1033" s="281"/>
      <c r="D1033" s="277"/>
      <c r="E1033" s="277"/>
      <c r="F1033" s="277"/>
      <c r="G1033" s="279"/>
      <c r="H1033" s="280" t="str">
        <f>IF(G1033="","",(IF(LEFT(G1033,1)=LEFT(#REF!,1),((100-(HLOOKUP(VALUE(LEFT(G1033,1)),Pxl!$C$3:$G$6,2,0)))/2+HLOOKUP(VALUE(LEFT(G1033,1)),Pxl!$C$3:$G$6,2,0)),(((HLOOKUP(VALUE(LEFT(G1033,1)),Pxl!$C$3:$G$6,2,0))+((HLOOKUP(VALUE(LEFT(G1033,1)+1),Pxl!$C$3:$G$6,2,0))))/2)))/100*(IF(LEFT(#REF!,1)=LEFT(#REF!,1),(HLOOKUP(VALUE(LEFT(#REF!,1)),Pxl!$C$3:$G$6,4,0))*1.25,((HLOOKUP(VALUE(LEFT(#REF!,1)),Pxl!$C$3:$G$6,4,0))+(HLOOKUP(VALUE(LEFT(#REF!,1)+1),Pxl!$C$3:$G$6,4,0)))/2)))</f>
        <v/>
      </c>
      <c r="I1033" s="281"/>
      <c r="J1033" s="281"/>
      <c r="M1033" s="276"/>
    </row>
    <row r="1034" spans="1:13" s="25" customFormat="1" ht="15">
      <c r="A1034" s="281"/>
      <c r="B1034" s="281"/>
      <c r="C1034" s="281"/>
      <c r="D1034" s="277"/>
      <c r="E1034" s="277"/>
      <c r="F1034" s="277"/>
      <c r="G1034" s="279"/>
      <c r="H1034" s="280" t="str">
        <f>IF(G1034="","",(IF(LEFT(G1034,1)=LEFT(#REF!,1),((100-(HLOOKUP(VALUE(LEFT(G1034,1)),Pxl!$C$3:$G$6,2,0)))/2+HLOOKUP(VALUE(LEFT(G1034,1)),Pxl!$C$3:$G$6,2,0)),(((HLOOKUP(VALUE(LEFT(G1034,1)),Pxl!$C$3:$G$6,2,0))+((HLOOKUP(VALUE(LEFT(G1034,1)+1),Pxl!$C$3:$G$6,2,0))))/2)))/100*(IF(LEFT(#REF!,1)=LEFT(#REF!,1),(HLOOKUP(VALUE(LEFT(#REF!,1)),Pxl!$C$3:$G$6,4,0))*1.25,((HLOOKUP(VALUE(LEFT(#REF!,1)),Pxl!$C$3:$G$6,4,0))+(HLOOKUP(VALUE(LEFT(#REF!,1)+1),Pxl!$C$3:$G$6,4,0)))/2)))</f>
        <v/>
      </c>
      <c r="I1034" s="281"/>
      <c r="J1034" s="281"/>
      <c r="M1034" s="276"/>
    </row>
    <row r="1035" spans="1:13" s="25" customFormat="1" ht="15">
      <c r="A1035" s="281"/>
      <c r="B1035" s="281"/>
      <c r="C1035" s="281"/>
      <c r="D1035" s="277"/>
      <c r="E1035" s="277"/>
      <c r="F1035" s="277"/>
      <c r="G1035" s="279"/>
      <c r="H1035" s="280" t="str">
        <f>IF(G1035="","",(IF(LEFT(G1035,1)=LEFT(#REF!,1),((100-(HLOOKUP(VALUE(LEFT(G1035,1)),Pxl!$C$3:$G$6,2,0)))/2+HLOOKUP(VALUE(LEFT(G1035,1)),Pxl!$C$3:$G$6,2,0)),(((HLOOKUP(VALUE(LEFT(G1035,1)),Pxl!$C$3:$G$6,2,0))+((HLOOKUP(VALUE(LEFT(G1035,1)+1),Pxl!$C$3:$G$6,2,0))))/2)))/100*(IF(LEFT(#REF!,1)=LEFT(#REF!,1),(HLOOKUP(VALUE(LEFT(#REF!,1)),Pxl!$C$3:$G$6,4,0))*1.25,((HLOOKUP(VALUE(LEFT(#REF!,1)),Pxl!$C$3:$G$6,4,0))+(HLOOKUP(VALUE(LEFT(#REF!,1)+1),Pxl!$C$3:$G$6,4,0)))/2)))</f>
        <v/>
      </c>
      <c r="I1035" s="281"/>
      <c r="J1035" s="281"/>
      <c r="M1035" s="276"/>
    </row>
    <row r="1036" spans="1:13" s="25" customFormat="1" ht="15">
      <c r="A1036" s="281"/>
      <c r="B1036" s="281"/>
      <c r="C1036" s="281"/>
      <c r="D1036" s="277"/>
      <c r="E1036" s="277"/>
      <c r="F1036" s="277"/>
      <c r="G1036" s="279"/>
      <c r="H1036" s="280" t="str">
        <f>IF(G1036="","",(IF(LEFT(G1036,1)=LEFT(#REF!,1),((100-(HLOOKUP(VALUE(LEFT(G1036,1)),Pxl!$C$3:$G$6,2,0)))/2+HLOOKUP(VALUE(LEFT(G1036,1)),Pxl!$C$3:$G$6,2,0)),(((HLOOKUP(VALUE(LEFT(G1036,1)),Pxl!$C$3:$G$6,2,0))+((HLOOKUP(VALUE(LEFT(G1036,1)+1),Pxl!$C$3:$G$6,2,0))))/2)))/100*(IF(LEFT(#REF!,1)=LEFT(#REF!,1),(HLOOKUP(VALUE(LEFT(#REF!,1)),Pxl!$C$3:$G$6,4,0))*1.25,((HLOOKUP(VALUE(LEFT(#REF!,1)),Pxl!$C$3:$G$6,4,0))+(HLOOKUP(VALUE(LEFT(#REF!,1)+1),Pxl!$C$3:$G$6,4,0)))/2)))</f>
        <v/>
      </c>
      <c r="I1036" s="281"/>
      <c r="J1036" s="281"/>
      <c r="M1036" s="276"/>
    </row>
    <row r="1037" spans="1:13" s="25" customFormat="1" ht="15">
      <c r="A1037" s="281"/>
      <c r="B1037" s="281"/>
      <c r="C1037" s="281"/>
      <c r="D1037" s="277"/>
      <c r="E1037" s="277"/>
      <c r="F1037" s="277"/>
      <c r="G1037" s="279"/>
      <c r="H1037" s="280" t="str">
        <f>IF(G1037="","",(IF(LEFT(G1037,1)=LEFT(#REF!,1),((100-(HLOOKUP(VALUE(LEFT(G1037,1)),Pxl!$C$3:$G$6,2,0)))/2+HLOOKUP(VALUE(LEFT(G1037,1)),Pxl!$C$3:$G$6,2,0)),(((HLOOKUP(VALUE(LEFT(G1037,1)),Pxl!$C$3:$G$6,2,0))+((HLOOKUP(VALUE(LEFT(G1037,1)+1),Pxl!$C$3:$G$6,2,0))))/2)))/100*(IF(LEFT(#REF!,1)=LEFT(#REF!,1),(HLOOKUP(VALUE(LEFT(#REF!,1)),Pxl!$C$3:$G$6,4,0))*1.25,((HLOOKUP(VALUE(LEFT(#REF!,1)),Pxl!$C$3:$G$6,4,0))+(HLOOKUP(VALUE(LEFT(#REF!,1)+1),Pxl!$C$3:$G$6,4,0)))/2)))</f>
        <v/>
      </c>
      <c r="I1037" s="281"/>
      <c r="J1037" s="281"/>
      <c r="M1037" s="276"/>
    </row>
    <row r="1038" spans="1:13" s="25" customFormat="1" ht="15">
      <c r="A1038" s="281"/>
      <c r="B1038" s="281"/>
      <c r="C1038" s="281"/>
      <c r="D1038" s="277"/>
      <c r="E1038" s="277"/>
      <c r="F1038" s="277"/>
      <c r="G1038" s="279"/>
      <c r="H1038" s="280" t="str">
        <f>IF(G1038="","",(IF(LEFT(G1038,1)=LEFT(#REF!,1),((100-(HLOOKUP(VALUE(LEFT(G1038,1)),Pxl!$C$3:$G$6,2,0)))/2+HLOOKUP(VALUE(LEFT(G1038,1)),Pxl!$C$3:$G$6,2,0)),(((HLOOKUP(VALUE(LEFT(G1038,1)),Pxl!$C$3:$G$6,2,0))+((HLOOKUP(VALUE(LEFT(G1038,1)+1),Pxl!$C$3:$G$6,2,0))))/2)))/100*(IF(LEFT(#REF!,1)=LEFT(#REF!,1),(HLOOKUP(VALUE(LEFT(#REF!,1)),Pxl!$C$3:$G$6,4,0))*1.25,((HLOOKUP(VALUE(LEFT(#REF!,1)),Pxl!$C$3:$G$6,4,0))+(HLOOKUP(VALUE(LEFT(#REF!,1)+1),Pxl!$C$3:$G$6,4,0)))/2)))</f>
        <v/>
      </c>
      <c r="I1038" s="281"/>
      <c r="J1038" s="281"/>
      <c r="M1038" s="276"/>
    </row>
    <row r="1039" spans="1:13" s="25" customFormat="1" ht="15">
      <c r="A1039" s="281"/>
      <c r="B1039" s="281"/>
      <c r="C1039" s="281"/>
      <c r="D1039" s="277"/>
      <c r="E1039" s="277"/>
      <c r="F1039" s="277"/>
      <c r="G1039" s="279"/>
      <c r="H1039" s="280" t="str">
        <f>IF(G1039="","",(IF(LEFT(G1039,1)=LEFT(#REF!,1),((100-(HLOOKUP(VALUE(LEFT(G1039,1)),Pxl!$C$3:$G$6,2,0)))/2+HLOOKUP(VALUE(LEFT(G1039,1)),Pxl!$C$3:$G$6,2,0)),(((HLOOKUP(VALUE(LEFT(G1039,1)),Pxl!$C$3:$G$6,2,0))+((HLOOKUP(VALUE(LEFT(G1039,1)+1),Pxl!$C$3:$G$6,2,0))))/2)))/100*(IF(LEFT(#REF!,1)=LEFT(#REF!,1),(HLOOKUP(VALUE(LEFT(#REF!,1)),Pxl!$C$3:$G$6,4,0))*1.25,((HLOOKUP(VALUE(LEFT(#REF!,1)),Pxl!$C$3:$G$6,4,0))+(HLOOKUP(VALUE(LEFT(#REF!,1)+1),Pxl!$C$3:$G$6,4,0)))/2)))</f>
        <v/>
      </c>
      <c r="I1039" s="281"/>
      <c r="J1039" s="281"/>
      <c r="M1039" s="276"/>
    </row>
    <row r="1040" spans="1:13" s="25" customFormat="1" ht="15">
      <c r="A1040" s="281"/>
      <c r="B1040" s="281"/>
      <c r="C1040" s="281"/>
      <c r="D1040" s="277"/>
      <c r="E1040" s="277"/>
      <c r="F1040" s="277"/>
      <c r="G1040" s="279"/>
      <c r="H1040" s="280" t="str">
        <f>IF(G1040="","",(IF(LEFT(G1040,1)=LEFT(#REF!,1),((100-(HLOOKUP(VALUE(LEFT(G1040,1)),Pxl!$C$3:$G$6,2,0)))/2+HLOOKUP(VALUE(LEFT(G1040,1)),Pxl!$C$3:$G$6,2,0)),(((HLOOKUP(VALUE(LEFT(G1040,1)),Pxl!$C$3:$G$6,2,0))+((HLOOKUP(VALUE(LEFT(G1040,1)+1),Pxl!$C$3:$G$6,2,0))))/2)))/100*(IF(LEFT(#REF!,1)=LEFT(#REF!,1),(HLOOKUP(VALUE(LEFT(#REF!,1)),Pxl!$C$3:$G$6,4,0))*1.25,((HLOOKUP(VALUE(LEFT(#REF!,1)),Pxl!$C$3:$G$6,4,0))+(HLOOKUP(VALUE(LEFT(#REF!,1)+1),Pxl!$C$3:$G$6,4,0)))/2)))</f>
        <v/>
      </c>
      <c r="I1040" s="281"/>
      <c r="J1040" s="281"/>
      <c r="M1040" s="276"/>
    </row>
    <row r="1041" spans="1:13" s="25" customFormat="1" ht="15">
      <c r="A1041" s="281"/>
      <c r="B1041" s="281"/>
      <c r="C1041" s="281"/>
      <c r="D1041" s="277"/>
      <c r="E1041" s="277"/>
      <c r="F1041" s="277"/>
      <c r="G1041" s="279"/>
      <c r="H1041" s="280" t="str">
        <f>IF(G1041="","",(IF(LEFT(G1041,1)=LEFT(#REF!,1),((100-(HLOOKUP(VALUE(LEFT(G1041,1)),Pxl!$C$3:$G$6,2,0)))/2+HLOOKUP(VALUE(LEFT(G1041,1)),Pxl!$C$3:$G$6,2,0)),(((HLOOKUP(VALUE(LEFT(G1041,1)),Pxl!$C$3:$G$6,2,0))+((HLOOKUP(VALUE(LEFT(G1041,1)+1),Pxl!$C$3:$G$6,2,0))))/2)))/100*(IF(LEFT(#REF!,1)=LEFT(#REF!,1),(HLOOKUP(VALUE(LEFT(#REF!,1)),Pxl!$C$3:$G$6,4,0))*1.25,((HLOOKUP(VALUE(LEFT(#REF!,1)),Pxl!$C$3:$G$6,4,0))+(HLOOKUP(VALUE(LEFT(#REF!,1)+1),Pxl!$C$3:$G$6,4,0)))/2)))</f>
        <v/>
      </c>
      <c r="I1041" s="281"/>
      <c r="J1041" s="281"/>
      <c r="M1041" s="276"/>
    </row>
    <row r="1042" spans="1:13" s="25" customFormat="1" ht="15">
      <c r="A1042" s="281"/>
      <c r="B1042" s="281"/>
      <c r="C1042" s="281"/>
      <c r="D1042" s="277"/>
      <c r="E1042" s="277"/>
      <c r="F1042" s="277"/>
      <c r="G1042" s="279"/>
      <c r="H1042" s="280" t="str">
        <f>IF(G1042="","",(IF(LEFT(G1042,1)=LEFT(#REF!,1),((100-(HLOOKUP(VALUE(LEFT(G1042,1)),Pxl!$C$3:$G$6,2,0)))/2+HLOOKUP(VALUE(LEFT(G1042,1)),Pxl!$C$3:$G$6,2,0)),(((HLOOKUP(VALUE(LEFT(G1042,1)),Pxl!$C$3:$G$6,2,0))+((HLOOKUP(VALUE(LEFT(G1042,1)+1),Pxl!$C$3:$G$6,2,0))))/2)))/100*(IF(LEFT(#REF!,1)=LEFT(#REF!,1),(HLOOKUP(VALUE(LEFT(#REF!,1)),Pxl!$C$3:$G$6,4,0))*1.25,((HLOOKUP(VALUE(LEFT(#REF!,1)),Pxl!$C$3:$G$6,4,0))+(HLOOKUP(VALUE(LEFT(#REF!,1)+1),Pxl!$C$3:$G$6,4,0)))/2)))</f>
        <v/>
      </c>
      <c r="I1042" s="281"/>
      <c r="J1042" s="281"/>
      <c r="M1042" s="276"/>
    </row>
    <row r="1043" spans="1:13" s="25" customFormat="1" ht="15">
      <c r="A1043" s="281"/>
      <c r="B1043" s="281"/>
      <c r="C1043" s="281"/>
      <c r="D1043" s="277"/>
      <c r="E1043" s="277"/>
      <c r="F1043" s="277"/>
      <c r="G1043" s="279"/>
      <c r="H1043" s="280" t="str">
        <f>IF(G1043="","",(IF(LEFT(G1043,1)=LEFT(#REF!,1),((100-(HLOOKUP(VALUE(LEFT(G1043,1)),Pxl!$C$3:$G$6,2,0)))/2+HLOOKUP(VALUE(LEFT(G1043,1)),Pxl!$C$3:$G$6,2,0)),(((HLOOKUP(VALUE(LEFT(G1043,1)),Pxl!$C$3:$G$6,2,0))+((HLOOKUP(VALUE(LEFT(G1043,1)+1),Pxl!$C$3:$G$6,2,0))))/2)))/100*(IF(LEFT(#REF!,1)=LEFT(#REF!,1),(HLOOKUP(VALUE(LEFT(#REF!,1)),Pxl!$C$3:$G$6,4,0))*1.25,((HLOOKUP(VALUE(LEFT(#REF!,1)),Pxl!$C$3:$G$6,4,0))+(HLOOKUP(VALUE(LEFT(#REF!,1)+1),Pxl!$C$3:$G$6,4,0)))/2)))</f>
        <v/>
      </c>
      <c r="I1043" s="281"/>
      <c r="J1043" s="281"/>
      <c r="M1043" s="276"/>
    </row>
    <row r="1044" spans="1:13" s="25" customFormat="1" ht="15">
      <c r="A1044" s="281"/>
      <c r="B1044" s="281"/>
      <c r="C1044" s="281"/>
      <c r="D1044" s="277"/>
      <c r="E1044" s="277"/>
      <c r="F1044" s="277"/>
      <c r="G1044" s="279"/>
      <c r="H1044" s="280" t="str">
        <f>IF(G1044="","",(IF(LEFT(G1044,1)=LEFT(#REF!,1),((100-(HLOOKUP(VALUE(LEFT(G1044,1)),Pxl!$C$3:$G$6,2,0)))/2+HLOOKUP(VALUE(LEFT(G1044,1)),Pxl!$C$3:$G$6,2,0)),(((HLOOKUP(VALUE(LEFT(G1044,1)),Pxl!$C$3:$G$6,2,0))+((HLOOKUP(VALUE(LEFT(G1044,1)+1),Pxl!$C$3:$G$6,2,0))))/2)))/100*(IF(LEFT(#REF!,1)=LEFT(#REF!,1),(HLOOKUP(VALUE(LEFT(#REF!,1)),Pxl!$C$3:$G$6,4,0))*1.25,((HLOOKUP(VALUE(LEFT(#REF!,1)),Pxl!$C$3:$G$6,4,0))+(HLOOKUP(VALUE(LEFT(#REF!,1)+1),Pxl!$C$3:$G$6,4,0)))/2)))</f>
        <v/>
      </c>
      <c r="I1044" s="281"/>
      <c r="J1044" s="281"/>
      <c r="M1044" s="276"/>
    </row>
    <row r="1045" spans="1:13" s="25" customFormat="1" ht="15">
      <c r="A1045" s="281"/>
      <c r="B1045" s="281"/>
      <c r="C1045" s="281"/>
      <c r="D1045" s="277"/>
      <c r="E1045" s="277"/>
      <c r="F1045" s="277"/>
      <c r="G1045" s="279"/>
      <c r="H1045" s="280" t="str">
        <f>IF(G1045="","",(IF(LEFT(G1045,1)=LEFT(#REF!,1),((100-(HLOOKUP(VALUE(LEFT(G1045,1)),Pxl!$C$3:$G$6,2,0)))/2+HLOOKUP(VALUE(LEFT(G1045,1)),Pxl!$C$3:$G$6,2,0)),(((HLOOKUP(VALUE(LEFT(G1045,1)),Pxl!$C$3:$G$6,2,0))+((HLOOKUP(VALUE(LEFT(G1045,1)+1),Pxl!$C$3:$G$6,2,0))))/2)))/100*(IF(LEFT(#REF!,1)=LEFT(#REF!,1),(HLOOKUP(VALUE(LEFT(#REF!,1)),Pxl!$C$3:$G$6,4,0))*1.25,((HLOOKUP(VALUE(LEFT(#REF!,1)),Pxl!$C$3:$G$6,4,0))+(HLOOKUP(VALUE(LEFT(#REF!,1)+1),Pxl!$C$3:$G$6,4,0)))/2)))</f>
        <v/>
      </c>
      <c r="I1045" s="281"/>
      <c r="J1045" s="281"/>
      <c r="M1045" s="276"/>
    </row>
    <row r="1046" spans="1:13" s="25" customFormat="1" ht="15">
      <c r="A1046" s="281"/>
      <c r="B1046" s="281"/>
      <c r="C1046" s="281"/>
      <c r="D1046" s="277"/>
      <c r="E1046" s="277"/>
      <c r="F1046" s="277"/>
      <c r="G1046" s="279"/>
      <c r="H1046" s="280" t="str">
        <f>IF(G1046="","",(IF(LEFT(G1046,1)=LEFT(#REF!,1),((100-(HLOOKUP(VALUE(LEFT(G1046,1)),Pxl!$C$3:$G$6,2,0)))/2+HLOOKUP(VALUE(LEFT(G1046,1)),Pxl!$C$3:$G$6,2,0)),(((HLOOKUP(VALUE(LEFT(G1046,1)),Pxl!$C$3:$G$6,2,0))+((HLOOKUP(VALUE(LEFT(G1046,1)+1),Pxl!$C$3:$G$6,2,0))))/2)))/100*(IF(LEFT(#REF!,1)=LEFT(#REF!,1),(HLOOKUP(VALUE(LEFT(#REF!,1)),Pxl!$C$3:$G$6,4,0))*1.25,((HLOOKUP(VALUE(LEFT(#REF!,1)),Pxl!$C$3:$G$6,4,0))+(HLOOKUP(VALUE(LEFT(#REF!,1)+1),Pxl!$C$3:$G$6,4,0)))/2)))</f>
        <v/>
      </c>
      <c r="I1046" s="281"/>
      <c r="J1046" s="281"/>
      <c r="M1046" s="276"/>
    </row>
    <row r="1047" spans="1:13" s="25" customFormat="1" ht="15">
      <c r="A1047" s="281"/>
      <c r="B1047" s="281"/>
      <c r="C1047" s="281"/>
      <c r="D1047" s="277"/>
      <c r="E1047" s="277"/>
      <c r="F1047" s="277"/>
      <c r="G1047" s="279"/>
      <c r="H1047" s="280" t="str">
        <f>IF(G1047="","",(IF(LEFT(G1047,1)=LEFT(#REF!,1),((100-(HLOOKUP(VALUE(LEFT(G1047,1)),Pxl!$C$3:$G$6,2,0)))/2+HLOOKUP(VALUE(LEFT(G1047,1)),Pxl!$C$3:$G$6,2,0)),(((HLOOKUP(VALUE(LEFT(G1047,1)),Pxl!$C$3:$G$6,2,0))+((HLOOKUP(VALUE(LEFT(G1047,1)+1),Pxl!$C$3:$G$6,2,0))))/2)))/100*(IF(LEFT(#REF!,1)=LEFT(#REF!,1),(HLOOKUP(VALUE(LEFT(#REF!,1)),Pxl!$C$3:$G$6,4,0))*1.25,((HLOOKUP(VALUE(LEFT(#REF!,1)),Pxl!$C$3:$G$6,4,0))+(HLOOKUP(VALUE(LEFT(#REF!,1)+1),Pxl!$C$3:$G$6,4,0)))/2)))</f>
        <v/>
      </c>
      <c r="I1047" s="281"/>
      <c r="J1047" s="281"/>
      <c r="M1047" s="276"/>
    </row>
    <row r="1048" spans="1:13" s="25" customFormat="1" ht="15">
      <c r="A1048" s="281"/>
      <c r="B1048" s="281"/>
      <c r="C1048" s="281"/>
      <c r="D1048" s="277"/>
      <c r="E1048" s="277"/>
      <c r="F1048" s="277"/>
      <c r="G1048" s="279"/>
      <c r="H1048" s="280" t="str">
        <f>IF(G1048="","",(IF(LEFT(G1048,1)=LEFT(#REF!,1),((100-(HLOOKUP(VALUE(LEFT(G1048,1)),Pxl!$C$3:$G$6,2,0)))/2+HLOOKUP(VALUE(LEFT(G1048,1)),Pxl!$C$3:$G$6,2,0)),(((HLOOKUP(VALUE(LEFT(G1048,1)),Pxl!$C$3:$G$6,2,0))+((HLOOKUP(VALUE(LEFT(G1048,1)+1),Pxl!$C$3:$G$6,2,0))))/2)))/100*(IF(LEFT(#REF!,1)=LEFT(#REF!,1),(HLOOKUP(VALUE(LEFT(#REF!,1)),Pxl!$C$3:$G$6,4,0))*1.25,((HLOOKUP(VALUE(LEFT(#REF!,1)),Pxl!$C$3:$G$6,4,0))+(HLOOKUP(VALUE(LEFT(#REF!,1)+1),Pxl!$C$3:$G$6,4,0)))/2)))</f>
        <v/>
      </c>
      <c r="I1048" s="281"/>
      <c r="J1048" s="281"/>
      <c r="M1048" s="276"/>
    </row>
    <row r="1049" spans="1:13" s="25" customFormat="1" ht="15">
      <c r="A1049" s="281"/>
      <c r="B1049" s="281"/>
      <c r="C1049" s="281"/>
      <c r="D1049" s="277"/>
      <c r="E1049" s="277"/>
      <c r="F1049" s="277"/>
      <c r="G1049" s="279"/>
      <c r="H1049" s="280" t="str">
        <f>IF(G1049="","",(IF(LEFT(G1049,1)=LEFT(#REF!,1),((100-(HLOOKUP(VALUE(LEFT(G1049,1)),Pxl!$C$3:$G$6,2,0)))/2+HLOOKUP(VALUE(LEFT(G1049,1)),Pxl!$C$3:$G$6,2,0)),(((HLOOKUP(VALUE(LEFT(G1049,1)),Pxl!$C$3:$G$6,2,0))+((HLOOKUP(VALUE(LEFT(G1049,1)+1),Pxl!$C$3:$G$6,2,0))))/2)))/100*(IF(LEFT(#REF!,1)=LEFT(#REF!,1),(HLOOKUP(VALUE(LEFT(#REF!,1)),Pxl!$C$3:$G$6,4,0))*1.25,((HLOOKUP(VALUE(LEFT(#REF!,1)),Pxl!$C$3:$G$6,4,0))+(HLOOKUP(VALUE(LEFT(#REF!,1)+1),Pxl!$C$3:$G$6,4,0)))/2)))</f>
        <v/>
      </c>
      <c r="I1049" s="281"/>
      <c r="J1049" s="281"/>
      <c r="M1049" s="276"/>
    </row>
    <row r="1050" spans="1:13" s="25" customFormat="1" ht="15">
      <c r="A1050" s="281"/>
      <c r="B1050" s="281"/>
      <c r="C1050" s="281"/>
      <c r="D1050" s="277"/>
      <c r="E1050" s="277"/>
      <c r="F1050" s="277"/>
      <c r="G1050" s="279"/>
      <c r="H1050" s="280" t="str">
        <f>IF(G1050="","",(IF(LEFT(G1050,1)=LEFT(#REF!,1),((100-(HLOOKUP(VALUE(LEFT(G1050,1)),Pxl!$C$3:$G$6,2,0)))/2+HLOOKUP(VALUE(LEFT(G1050,1)),Pxl!$C$3:$G$6,2,0)),(((HLOOKUP(VALUE(LEFT(G1050,1)),Pxl!$C$3:$G$6,2,0))+((HLOOKUP(VALUE(LEFT(G1050,1)+1),Pxl!$C$3:$G$6,2,0))))/2)))/100*(IF(LEFT(#REF!,1)=LEFT(#REF!,1),(HLOOKUP(VALUE(LEFT(#REF!,1)),Pxl!$C$3:$G$6,4,0))*1.25,((HLOOKUP(VALUE(LEFT(#REF!,1)),Pxl!$C$3:$G$6,4,0))+(HLOOKUP(VALUE(LEFT(#REF!,1)+1),Pxl!$C$3:$G$6,4,0)))/2)))</f>
        <v/>
      </c>
      <c r="I1050" s="281"/>
      <c r="J1050" s="281"/>
      <c r="M1050" s="276"/>
    </row>
    <row r="1051" spans="1:13" s="25" customFormat="1" ht="15">
      <c r="A1051" s="281"/>
      <c r="B1051" s="281"/>
      <c r="C1051" s="281"/>
      <c r="D1051" s="277"/>
      <c r="E1051" s="277"/>
      <c r="F1051" s="277"/>
      <c r="G1051" s="279"/>
      <c r="H1051" s="280" t="str">
        <f>IF(G1051="","",(IF(LEFT(G1051,1)=LEFT(#REF!,1),((100-(HLOOKUP(VALUE(LEFT(G1051,1)),Pxl!$C$3:$G$6,2,0)))/2+HLOOKUP(VALUE(LEFT(G1051,1)),Pxl!$C$3:$G$6,2,0)),(((HLOOKUP(VALUE(LEFT(G1051,1)),Pxl!$C$3:$G$6,2,0))+((HLOOKUP(VALUE(LEFT(G1051,1)+1),Pxl!$C$3:$G$6,2,0))))/2)))/100*(IF(LEFT(#REF!,1)=LEFT(#REF!,1),(HLOOKUP(VALUE(LEFT(#REF!,1)),Pxl!$C$3:$G$6,4,0))*1.25,((HLOOKUP(VALUE(LEFT(#REF!,1)),Pxl!$C$3:$G$6,4,0))+(HLOOKUP(VALUE(LEFT(#REF!,1)+1),Pxl!$C$3:$G$6,4,0)))/2)))</f>
        <v/>
      </c>
      <c r="I1051" s="281"/>
      <c r="J1051" s="281"/>
      <c r="M1051" s="276"/>
    </row>
    <row r="1052" spans="1:13" s="25" customFormat="1" ht="15">
      <c r="A1052" s="281"/>
      <c r="B1052" s="281"/>
      <c r="C1052" s="281"/>
      <c r="D1052" s="277"/>
      <c r="E1052" s="277"/>
      <c r="F1052" s="277"/>
      <c r="G1052" s="279"/>
      <c r="H1052" s="280" t="str">
        <f>IF(G1052="","",(IF(LEFT(G1052,1)=LEFT(#REF!,1),((100-(HLOOKUP(VALUE(LEFT(G1052,1)),Pxl!$C$3:$G$6,2,0)))/2+HLOOKUP(VALUE(LEFT(G1052,1)),Pxl!$C$3:$G$6,2,0)),(((HLOOKUP(VALUE(LEFT(G1052,1)),Pxl!$C$3:$G$6,2,0))+((HLOOKUP(VALUE(LEFT(G1052,1)+1),Pxl!$C$3:$G$6,2,0))))/2)))/100*(IF(LEFT(#REF!,1)=LEFT(#REF!,1),(HLOOKUP(VALUE(LEFT(#REF!,1)),Pxl!$C$3:$G$6,4,0))*1.25,((HLOOKUP(VALUE(LEFT(#REF!,1)),Pxl!$C$3:$G$6,4,0))+(HLOOKUP(VALUE(LEFT(#REF!,1)+1),Pxl!$C$3:$G$6,4,0)))/2)))</f>
        <v/>
      </c>
      <c r="I1052" s="281"/>
      <c r="J1052" s="281"/>
      <c r="M1052" s="276"/>
    </row>
    <row r="1053" spans="1:13" s="25" customFormat="1" ht="15">
      <c r="A1053" s="281"/>
      <c r="B1053" s="281"/>
      <c r="C1053" s="281"/>
      <c r="D1053" s="277"/>
      <c r="E1053" s="277"/>
      <c r="F1053" s="277"/>
      <c r="G1053" s="279"/>
      <c r="H1053" s="280" t="str">
        <f>IF(G1053="","",(IF(LEFT(G1053,1)=LEFT(#REF!,1),((100-(HLOOKUP(VALUE(LEFT(G1053,1)),Pxl!$C$3:$G$6,2,0)))/2+HLOOKUP(VALUE(LEFT(G1053,1)),Pxl!$C$3:$G$6,2,0)),(((HLOOKUP(VALUE(LEFT(G1053,1)),Pxl!$C$3:$G$6,2,0))+((HLOOKUP(VALUE(LEFT(G1053,1)+1),Pxl!$C$3:$G$6,2,0))))/2)))/100*(IF(LEFT(#REF!,1)=LEFT(#REF!,1),(HLOOKUP(VALUE(LEFT(#REF!,1)),Pxl!$C$3:$G$6,4,0))*1.25,((HLOOKUP(VALUE(LEFT(#REF!,1)),Pxl!$C$3:$G$6,4,0))+(HLOOKUP(VALUE(LEFT(#REF!,1)+1),Pxl!$C$3:$G$6,4,0)))/2)))</f>
        <v/>
      </c>
      <c r="I1053" s="281"/>
      <c r="J1053" s="281"/>
      <c r="M1053" s="276"/>
    </row>
    <row r="1054" spans="1:13" s="25" customFormat="1" ht="15">
      <c r="A1054" s="281"/>
      <c r="B1054" s="281"/>
      <c r="C1054" s="281"/>
      <c r="D1054" s="277"/>
      <c r="E1054" s="277"/>
      <c r="F1054" s="277"/>
      <c r="G1054" s="279"/>
      <c r="H1054" s="280" t="str">
        <f>IF(G1054="","",(IF(LEFT(G1054,1)=LEFT(#REF!,1),((100-(HLOOKUP(VALUE(LEFT(G1054,1)),Pxl!$C$3:$G$6,2,0)))/2+HLOOKUP(VALUE(LEFT(G1054,1)),Pxl!$C$3:$G$6,2,0)),(((HLOOKUP(VALUE(LEFT(G1054,1)),Pxl!$C$3:$G$6,2,0))+((HLOOKUP(VALUE(LEFT(G1054,1)+1),Pxl!$C$3:$G$6,2,0))))/2)))/100*(IF(LEFT(#REF!,1)=LEFT(#REF!,1),(HLOOKUP(VALUE(LEFT(#REF!,1)),Pxl!$C$3:$G$6,4,0))*1.25,((HLOOKUP(VALUE(LEFT(#REF!,1)),Pxl!$C$3:$G$6,4,0))+(HLOOKUP(VALUE(LEFT(#REF!,1)+1),Pxl!$C$3:$G$6,4,0)))/2)))</f>
        <v/>
      </c>
      <c r="I1054" s="281"/>
      <c r="J1054" s="281"/>
      <c r="M1054" s="276"/>
    </row>
    <row r="1055" spans="1:13" s="25" customFormat="1" ht="15">
      <c r="A1055" s="281"/>
      <c r="B1055" s="281"/>
      <c r="C1055" s="281"/>
      <c r="D1055" s="277"/>
      <c r="E1055" s="277"/>
      <c r="F1055" s="277"/>
      <c r="G1055" s="279"/>
      <c r="H1055" s="280" t="str">
        <f>IF(G1055="","",(IF(LEFT(G1055,1)=LEFT(#REF!,1),((100-(HLOOKUP(VALUE(LEFT(G1055,1)),Pxl!$C$3:$G$6,2,0)))/2+HLOOKUP(VALUE(LEFT(G1055,1)),Pxl!$C$3:$G$6,2,0)),(((HLOOKUP(VALUE(LEFT(G1055,1)),Pxl!$C$3:$G$6,2,0))+((HLOOKUP(VALUE(LEFT(G1055,1)+1),Pxl!$C$3:$G$6,2,0))))/2)))/100*(IF(LEFT(#REF!,1)=LEFT(#REF!,1),(HLOOKUP(VALUE(LEFT(#REF!,1)),Pxl!$C$3:$G$6,4,0))*1.25,((HLOOKUP(VALUE(LEFT(#REF!,1)),Pxl!$C$3:$G$6,4,0))+(HLOOKUP(VALUE(LEFT(#REF!,1)+1),Pxl!$C$3:$G$6,4,0)))/2)))</f>
        <v/>
      </c>
      <c r="I1055" s="281"/>
      <c r="J1055" s="281"/>
      <c r="M1055" s="276"/>
    </row>
    <row r="1056" spans="1:13" s="25" customFormat="1" ht="15">
      <c r="A1056" s="281"/>
      <c r="B1056" s="281"/>
      <c r="C1056" s="281"/>
      <c r="D1056" s="277"/>
      <c r="E1056" s="277"/>
      <c r="F1056" s="277"/>
      <c r="G1056" s="279"/>
      <c r="H1056" s="280" t="str">
        <f>IF(G1056="","",(IF(LEFT(G1056,1)=LEFT(#REF!,1),((100-(HLOOKUP(VALUE(LEFT(G1056,1)),Pxl!$C$3:$G$6,2,0)))/2+HLOOKUP(VALUE(LEFT(G1056,1)),Pxl!$C$3:$G$6,2,0)),(((HLOOKUP(VALUE(LEFT(G1056,1)),Pxl!$C$3:$G$6,2,0))+((HLOOKUP(VALUE(LEFT(G1056,1)+1),Pxl!$C$3:$G$6,2,0))))/2)))/100*(IF(LEFT(#REF!,1)=LEFT(#REF!,1),(HLOOKUP(VALUE(LEFT(#REF!,1)),Pxl!$C$3:$G$6,4,0))*1.25,((HLOOKUP(VALUE(LEFT(#REF!,1)),Pxl!$C$3:$G$6,4,0))+(HLOOKUP(VALUE(LEFT(#REF!,1)+1),Pxl!$C$3:$G$6,4,0)))/2)))</f>
        <v/>
      </c>
      <c r="I1056" s="281"/>
      <c r="J1056" s="281"/>
      <c r="M1056" s="276"/>
    </row>
    <row r="1057" spans="1:13" s="25" customFormat="1" ht="15">
      <c r="A1057" s="281"/>
      <c r="B1057" s="281"/>
      <c r="C1057" s="281"/>
      <c r="D1057" s="277"/>
      <c r="E1057" s="277"/>
      <c r="F1057" s="277"/>
      <c r="G1057" s="279"/>
      <c r="H1057" s="280" t="str">
        <f>IF(G1057="","",(IF(LEFT(G1057,1)=LEFT(#REF!,1),((100-(HLOOKUP(VALUE(LEFT(G1057,1)),Pxl!$C$3:$G$6,2,0)))/2+HLOOKUP(VALUE(LEFT(G1057,1)),Pxl!$C$3:$G$6,2,0)),(((HLOOKUP(VALUE(LEFT(G1057,1)),Pxl!$C$3:$G$6,2,0))+((HLOOKUP(VALUE(LEFT(G1057,1)+1),Pxl!$C$3:$G$6,2,0))))/2)))/100*(IF(LEFT(#REF!,1)=LEFT(#REF!,1),(HLOOKUP(VALUE(LEFT(#REF!,1)),Pxl!$C$3:$G$6,4,0))*1.25,((HLOOKUP(VALUE(LEFT(#REF!,1)),Pxl!$C$3:$G$6,4,0))+(HLOOKUP(VALUE(LEFT(#REF!,1)+1),Pxl!$C$3:$G$6,4,0)))/2)))</f>
        <v/>
      </c>
      <c r="I1057" s="281"/>
      <c r="J1057" s="281"/>
      <c r="M1057" s="276"/>
    </row>
    <row r="1058" spans="1:13" s="25" customFormat="1" ht="15">
      <c r="A1058" s="281"/>
      <c r="B1058" s="281"/>
      <c r="C1058" s="281"/>
      <c r="D1058" s="277"/>
      <c r="E1058" s="277"/>
      <c r="F1058" s="277"/>
      <c r="G1058" s="279"/>
      <c r="H1058" s="280" t="str">
        <f>IF(G1058="","",(IF(LEFT(G1058,1)=LEFT(#REF!,1),((100-(HLOOKUP(VALUE(LEFT(G1058,1)),Pxl!$C$3:$G$6,2,0)))/2+HLOOKUP(VALUE(LEFT(G1058,1)),Pxl!$C$3:$G$6,2,0)),(((HLOOKUP(VALUE(LEFT(G1058,1)),Pxl!$C$3:$G$6,2,0))+((HLOOKUP(VALUE(LEFT(G1058,1)+1),Pxl!$C$3:$G$6,2,0))))/2)))/100*(IF(LEFT(#REF!,1)=LEFT(#REF!,1),(HLOOKUP(VALUE(LEFT(#REF!,1)),Pxl!$C$3:$G$6,4,0))*1.25,((HLOOKUP(VALUE(LEFT(#REF!,1)),Pxl!$C$3:$G$6,4,0))+(HLOOKUP(VALUE(LEFT(#REF!,1)+1),Pxl!$C$3:$G$6,4,0)))/2)))</f>
        <v/>
      </c>
      <c r="I1058" s="281"/>
      <c r="J1058" s="281"/>
      <c r="M1058" s="276"/>
    </row>
    <row r="1059" spans="1:13" s="25" customFormat="1" ht="15">
      <c r="A1059" s="281"/>
      <c r="B1059" s="281"/>
      <c r="C1059" s="281"/>
      <c r="D1059" s="277"/>
      <c r="E1059" s="277"/>
      <c r="F1059" s="277"/>
      <c r="G1059" s="279"/>
      <c r="H1059" s="280" t="str">
        <f>IF(G1059="","",(IF(LEFT(G1059,1)=LEFT(#REF!,1),((100-(HLOOKUP(VALUE(LEFT(G1059,1)),Pxl!$C$3:$G$6,2,0)))/2+HLOOKUP(VALUE(LEFT(G1059,1)),Pxl!$C$3:$G$6,2,0)),(((HLOOKUP(VALUE(LEFT(G1059,1)),Pxl!$C$3:$G$6,2,0))+((HLOOKUP(VALUE(LEFT(G1059,1)+1),Pxl!$C$3:$G$6,2,0))))/2)))/100*(IF(LEFT(#REF!,1)=LEFT(#REF!,1),(HLOOKUP(VALUE(LEFT(#REF!,1)),Pxl!$C$3:$G$6,4,0))*1.25,((HLOOKUP(VALUE(LEFT(#REF!,1)),Pxl!$C$3:$G$6,4,0))+(HLOOKUP(VALUE(LEFT(#REF!,1)+1),Pxl!$C$3:$G$6,4,0)))/2)))</f>
        <v/>
      </c>
      <c r="I1059" s="281"/>
      <c r="J1059" s="281"/>
      <c r="M1059" s="276"/>
    </row>
    <row r="1060" spans="1:13" s="25" customFormat="1" ht="15">
      <c r="A1060" s="281"/>
      <c r="B1060" s="281"/>
      <c r="C1060" s="281"/>
      <c r="D1060" s="277"/>
      <c r="E1060" s="277"/>
      <c r="F1060" s="277"/>
      <c r="G1060" s="279"/>
      <c r="H1060" s="280" t="str">
        <f>IF(G1060="","",(IF(LEFT(G1060,1)=LEFT(#REF!,1),((100-(HLOOKUP(VALUE(LEFT(G1060,1)),Pxl!$C$3:$G$6,2,0)))/2+HLOOKUP(VALUE(LEFT(G1060,1)),Pxl!$C$3:$G$6,2,0)),(((HLOOKUP(VALUE(LEFT(G1060,1)),Pxl!$C$3:$G$6,2,0))+((HLOOKUP(VALUE(LEFT(G1060,1)+1),Pxl!$C$3:$G$6,2,0))))/2)))/100*(IF(LEFT(#REF!,1)=LEFT(#REF!,1),(HLOOKUP(VALUE(LEFT(#REF!,1)),Pxl!$C$3:$G$6,4,0))*1.25,((HLOOKUP(VALUE(LEFT(#REF!,1)),Pxl!$C$3:$G$6,4,0))+(HLOOKUP(VALUE(LEFT(#REF!,1)+1),Pxl!$C$3:$G$6,4,0)))/2)))</f>
        <v/>
      </c>
      <c r="I1060" s="281"/>
      <c r="J1060" s="281"/>
      <c r="M1060" s="276"/>
    </row>
    <row r="1061" spans="1:13" s="25" customFormat="1" ht="15">
      <c r="A1061" s="281"/>
      <c r="B1061" s="281"/>
      <c r="C1061" s="281"/>
      <c r="D1061" s="277"/>
      <c r="E1061" s="277"/>
      <c r="F1061" s="277"/>
      <c r="G1061" s="279"/>
      <c r="H1061" s="280" t="str">
        <f>IF(G1061="","",(IF(LEFT(G1061,1)=LEFT(#REF!,1),((100-(HLOOKUP(VALUE(LEFT(G1061,1)),Pxl!$C$3:$G$6,2,0)))/2+HLOOKUP(VALUE(LEFT(G1061,1)),Pxl!$C$3:$G$6,2,0)),(((HLOOKUP(VALUE(LEFT(G1061,1)),Pxl!$C$3:$G$6,2,0))+((HLOOKUP(VALUE(LEFT(G1061,1)+1),Pxl!$C$3:$G$6,2,0))))/2)))/100*(IF(LEFT(#REF!,1)=LEFT(#REF!,1),(HLOOKUP(VALUE(LEFT(#REF!,1)),Pxl!$C$3:$G$6,4,0))*1.25,((HLOOKUP(VALUE(LEFT(#REF!,1)),Pxl!$C$3:$G$6,4,0))+(HLOOKUP(VALUE(LEFT(#REF!,1)+1),Pxl!$C$3:$G$6,4,0)))/2)))</f>
        <v/>
      </c>
      <c r="I1061" s="281"/>
      <c r="J1061" s="281"/>
      <c r="M1061" s="276"/>
    </row>
    <row r="1062" spans="1:13" s="25" customFormat="1" ht="15">
      <c r="A1062" s="281"/>
      <c r="B1062" s="281"/>
      <c r="C1062" s="281"/>
      <c r="D1062" s="277"/>
      <c r="E1062" s="277"/>
      <c r="F1062" s="277"/>
      <c r="G1062" s="279"/>
      <c r="H1062" s="280" t="str">
        <f>IF(G1062="","",(IF(LEFT(G1062,1)=LEFT(#REF!,1),((100-(HLOOKUP(VALUE(LEFT(G1062,1)),Pxl!$C$3:$G$6,2,0)))/2+HLOOKUP(VALUE(LEFT(G1062,1)),Pxl!$C$3:$G$6,2,0)),(((HLOOKUP(VALUE(LEFT(G1062,1)),Pxl!$C$3:$G$6,2,0))+((HLOOKUP(VALUE(LEFT(G1062,1)+1),Pxl!$C$3:$G$6,2,0))))/2)))/100*(IF(LEFT(#REF!,1)=LEFT(#REF!,1),(HLOOKUP(VALUE(LEFT(#REF!,1)),Pxl!$C$3:$G$6,4,0))*1.25,((HLOOKUP(VALUE(LEFT(#REF!,1)),Pxl!$C$3:$G$6,4,0))+(HLOOKUP(VALUE(LEFT(#REF!,1)+1),Pxl!$C$3:$G$6,4,0)))/2)))</f>
        <v/>
      </c>
      <c r="I1062" s="281"/>
      <c r="J1062" s="281"/>
      <c r="M1062" s="276"/>
    </row>
    <row r="1063" spans="1:13" s="25" customFormat="1" ht="15">
      <c r="A1063" s="281"/>
      <c r="B1063" s="281"/>
      <c r="C1063" s="281"/>
      <c r="D1063" s="277"/>
      <c r="E1063" s="277"/>
      <c r="F1063" s="277"/>
      <c r="G1063" s="279"/>
      <c r="H1063" s="280" t="str">
        <f>IF(G1063="","",(IF(LEFT(G1063,1)=LEFT(#REF!,1),((100-(HLOOKUP(VALUE(LEFT(G1063,1)),Pxl!$C$3:$G$6,2,0)))/2+HLOOKUP(VALUE(LEFT(G1063,1)),Pxl!$C$3:$G$6,2,0)),(((HLOOKUP(VALUE(LEFT(G1063,1)),Pxl!$C$3:$G$6,2,0))+((HLOOKUP(VALUE(LEFT(G1063,1)+1),Pxl!$C$3:$G$6,2,0))))/2)))/100*(IF(LEFT(#REF!,1)=LEFT(#REF!,1),(HLOOKUP(VALUE(LEFT(#REF!,1)),Pxl!$C$3:$G$6,4,0))*1.25,((HLOOKUP(VALUE(LEFT(#REF!,1)),Pxl!$C$3:$G$6,4,0))+(HLOOKUP(VALUE(LEFT(#REF!,1)+1),Pxl!$C$3:$G$6,4,0)))/2)))</f>
        <v/>
      </c>
      <c r="I1063" s="281"/>
      <c r="J1063" s="281"/>
      <c r="M1063" s="276"/>
    </row>
    <row r="1064" spans="1:13" s="25" customFormat="1" ht="15">
      <c r="A1064" s="281"/>
      <c r="B1064" s="281"/>
      <c r="C1064" s="281"/>
      <c r="D1064" s="277"/>
      <c r="E1064" s="277"/>
      <c r="F1064" s="277"/>
      <c r="G1064" s="279"/>
      <c r="H1064" s="280" t="str">
        <f>IF(G1064="","",(IF(LEFT(G1064,1)=LEFT(#REF!,1),((100-(HLOOKUP(VALUE(LEFT(G1064,1)),Pxl!$C$3:$G$6,2,0)))/2+HLOOKUP(VALUE(LEFT(G1064,1)),Pxl!$C$3:$G$6,2,0)),(((HLOOKUP(VALUE(LEFT(G1064,1)),Pxl!$C$3:$G$6,2,0))+((HLOOKUP(VALUE(LEFT(G1064,1)+1),Pxl!$C$3:$G$6,2,0))))/2)))/100*(IF(LEFT(#REF!,1)=LEFT(#REF!,1),(HLOOKUP(VALUE(LEFT(#REF!,1)),Pxl!$C$3:$G$6,4,0))*1.25,((HLOOKUP(VALUE(LEFT(#REF!,1)),Pxl!$C$3:$G$6,4,0))+(HLOOKUP(VALUE(LEFT(#REF!,1)+1),Pxl!$C$3:$G$6,4,0)))/2)))</f>
        <v/>
      </c>
      <c r="I1064" s="281"/>
      <c r="J1064" s="281"/>
      <c r="M1064" s="276"/>
    </row>
    <row r="1065" spans="1:13" s="25" customFormat="1" ht="15">
      <c r="A1065" s="281"/>
      <c r="B1065" s="281"/>
      <c r="C1065" s="281"/>
      <c r="D1065" s="277"/>
      <c r="E1065" s="277"/>
      <c r="F1065" s="277"/>
      <c r="G1065" s="279"/>
      <c r="H1065" s="280" t="str">
        <f>IF(G1065="","",(IF(LEFT(G1065,1)=LEFT(#REF!,1),((100-(HLOOKUP(VALUE(LEFT(G1065,1)),Pxl!$C$3:$G$6,2,0)))/2+HLOOKUP(VALUE(LEFT(G1065,1)),Pxl!$C$3:$G$6,2,0)),(((HLOOKUP(VALUE(LEFT(G1065,1)),Pxl!$C$3:$G$6,2,0))+((HLOOKUP(VALUE(LEFT(G1065,1)+1),Pxl!$C$3:$G$6,2,0))))/2)))/100*(IF(LEFT(#REF!,1)=LEFT(#REF!,1),(HLOOKUP(VALUE(LEFT(#REF!,1)),Pxl!$C$3:$G$6,4,0))*1.25,((HLOOKUP(VALUE(LEFT(#REF!,1)),Pxl!$C$3:$G$6,4,0))+(HLOOKUP(VALUE(LEFT(#REF!,1)+1),Pxl!$C$3:$G$6,4,0)))/2)))</f>
        <v/>
      </c>
      <c r="I1065" s="281"/>
      <c r="J1065" s="281"/>
      <c r="M1065" s="276"/>
    </row>
    <row r="1066" spans="1:13" s="25" customFormat="1" ht="15">
      <c r="A1066" s="281"/>
      <c r="B1066" s="281"/>
      <c r="C1066" s="281"/>
      <c r="D1066" s="277"/>
      <c r="E1066" s="277"/>
      <c r="F1066" s="277"/>
      <c r="G1066" s="279"/>
      <c r="H1066" s="280" t="str">
        <f>IF(G1066="","",(IF(LEFT(G1066,1)=LEFT(#REF!,1),((100-(HLOOKUP(VALUE(LEFT(G1066,1)),Pxl!$C$3:$G$6,2,0)))/2+HLOOKUP(VALUE(LEFT(G1066,1)),Pxl!$C$3:$G$6,2,0)),(((HLOOKUP(VALUE(LEFT(G1066,1)),Pxl!$C$3:$G$6,2,0))+((HLOOKUP(VALUE(LEFT(G1066,1)+1),Pxl!$C$3:$G$6,2,0))))/2)))/100*(IF(LEFT(#REF!,1)=LEFT(#REF!,1),(HLOOKUP(VALUE(LEFT(#REF!,1)),Pxl!$C$3:$G$6,4,0))*1.25,((HLOOKUP(VALUE(LEFT(#REF!,1)),Pxl!$C$3:$G$6,4,0))+(HLOOKUP(VALUE(LEFT(#REF!,1)+1),Pxl!$C$3:$G$6,4,0)))/2)))</f>
        <v/>
      </c>
      <c r="I1066" s="281"/>
      <c r="J1066" s="281"/>
      <c r="M1066" s="276"/>
    </row>
    <row r="1067" spans="1:13" s="25" customFormat="1" ht="15">
      <c r="A1067" s="281"/>
      <c r="B1067" s="281"/>
      <c r="C1067" s="281"/>
      <c r="D1067" s="277"/>
      <c r="E1067" s="277"/>
      <c r="F1067" s="277"/>
      <c r="G1067" s="279"/>
      <c r="H1067" s="280" t="str">
        <f>IF(G1067="","",(IF(LEFT(G1067,1)=LEFT(#REF!,1),((100-(HLOOKUP(VALUE(LEFT(G1067,1)),Pxl!$C$3:$G$6,2,0)))/2+HLOOKUP(VALUE(LEFT(G1067,1)),Pxl!$C$3:$G$6,2,0)),(((HLOOKUP(VALUE(LEFT(G1067,1)),Pxl!$C$3:$G$6,2,0))+((HLOOKUP(VALUE(LEFT(G1067,1)+1),Pxl!$C$3:$G$6,2,0))))/2)))/100*(IF(LEFT(#REF!,1)=LEFT(#REF!,1),(HLOOKUP(VALUE(LEFT(#REF!,1)),Pxl!$C$3:$G$6,4,0))*1.25,((HLOOKUP(VALUE(LEFT(#REF!,1)),Pxl!$C$3:$G$6,4,0))+(HLOOKUP(VALUE(LEFT(#REF!,1)+1),Pxl!$C$3:$G$6,4,0)))/2)))</f>
        <v/>
      </c>
      <c r="I1067" s="281"/>
      <c r="J1067" s="281"/>
      <c r="M1067" s="276"/>
    </row>
    <row r="1068" spans="1:13" s="25" customFormat="1" ht="15">
      <c r="A1068" s="281"/>
      <c r="B1068" s="281"/>
      <c r="C1068" s="281"/>
      <c r="D1068" s="277"/>
      <c r="E1068" s="277"/>
      <c r="F1068" s="277"/>
      <c r="G1068" s="279"/>
      <c r="H1068" s="280" t="str">
        <f>IF(G1068="","",(IF(LEFT(G1068,1)=LEFT(#REF!,1),((100-(HLOOKUP(VALUE(LEFT(G1068,1)),Pxl!$C$3:$G$6,2,0)))/2+HLOOKUP(VALUE(LEFT(G1068,1)),Pxl!$C$3:$G$6,2,0)),(((HLOOKUP(VALUE(LEFT(G1068,1)),Pxl!$C$3:$G$6,2,0))+((HLOOKUP(VALUE(LEFT(G1068,1)+1),Pxl!$C$3:$G$6,2,0))))/2)))/100*(IF(LEFT(#REF!,1)=LEFT(#REF!,1),(HLOOKUP(VALUE(LEFT(#REF!,1)),Pxl!$C$3:$G$6,4,0))*1.25,((HLOOKUP(VALUE(LEFT(#REF!,1)),Pxl!$C$3:$G$6,4,0))+(HLOOKUP(VALUE(LEFT(#REF!,1)+1),Pxl!$C$3:$G$6,4,0)))/2)))</f>
        <v/>
      </c>
      <c r="I1068" s="281"/>
      <c r="J1068" s="281"/>
      <c r="M1068" s="276"/>
    </row>
    <row r="1069" spans="1:13" s="25" customFormat="1" ht="15">
      <c r="A1069" s="281"/>
      <c r="B1069" s="281"/>
      <c r="C1069" s="281"/>
      <c r="D1069" s="277"/>
      <c r="E1069" s="277"/>
      <c r="F1069" s="277"/>
      <c r="G1069" s="279"/>
      <c r="H1069" s="280" t="str">
        <f>IF(G1069="","",(IF(LEFT(G1069,1)=LEFT(#REF!,1),((100-(HLOOKUP(VALUE(LEFT(G1069,1)),Pxl!$C$3:$G$6,2,0)))/2+HLOOKUP(VALUE(LEFT(G1069,1)),Pxl!$C$3:$G$6,2,0)),(((HLOOKUP(VALUE(LEFT(G1069,1)),Pxl!$C$3:$G$6,2,0))+((HLOOKUP(VALUE(LEFT(G1069,1)+1),Pxl!$C$3:$G$6,2,0))))/2)))/100*(IF(LEFT(#REF!,1)=LEFT(#REF!,1),(HLOOKUP(VALUE(LEFT(#REF!,1)),Pxl!$C$3:$G$6,4,0))*1.25,((HLOOKUP(VALUE(LEFT(#REF!,1)),Pxl!$C$3:$G$6,4,0))+(HLOOKUP(VALUE(LEFT(#REF!,1)+1),Pxl!$C$3:$G$6,4,0)))/2)))</f>
        <v/>
      </c>
      <c r="I1069" s="281"/>
      <c r="J1069" s="281"/>
      <c r="M1069" s="276"/>
    </row>
    <row r="1070" spans="1:13" s="25" customFormat="1" ht="15">
      <c r="A1070" s="281"/>
      <c r="B1070" s="281"/>
      <c r="C1070" s="281"/>
      <c r="D1070" s="277"/>
      <c r="E1070" s="277"/>
      <c r="F1070" s="277"/>
      <c r="G1070" s="279"/>
      <c r="H1070" s="280" t="str">
        <f>IF(G1070="","",(IF(LEFT(G1070,1)=LEFT(#REF!,1),((100-(HLOOKUP(VALUE(LEFT(G1070,1)),Pxl!$C$3:$G$6,2,0)))/2+HLOOKUP(VALUE(LEFT(G1070,1)),Pxl!$C$3:$G$6,2,0)),(((HLOOKUP(VALUE(LEFT(G1070,1)),Pxl!$C$3:$G$6,2,0))+((HLOOKUP(VALUE(LEFT(G1070,1)+1),Pxl!$C$3:$G$6,2,0))))/2)))/100*(IF(LEFT(#REF!,1)=LEFT(#REF!,1),(HLOOKUP(VALUE(LEFT(#REF!,1)),Pxl!$C$3:$G$6,4,0))*1.25,((HLOOKUP(VALUE(LEFT(#REF!,1)),Pxl!$C$3:$G$6,4,0))+(HLOOKUP(VALUE(LEFT(#REF!,1)+1),Pxl!$C$3:$G$6,4,0)))/2)))</f>
        <v/>
      </c>
      <c r="I1070" s="281"/>
      <c r="J1070" s="281"/>
      <c r="M1070" s="276"/>
    </row>
    <row r="1071" spans="1:13" s="25" customFormat="1" ht="15">
      <c r="A1071" s="281"/>
      <c r="B1071" s="281"/>
      <c r="C1071" s="281"/>
      <c r="D1071" s="277"/>
      <c r="E1071" s="277"/>
      <c r="F1071" s="277"/>
      <c r="G1071" s="279"/>
      <c r="H1071" s="280" t="str">
        <f>IF(G1071="","",(IF(LEFT(G1071,1)=LEFT(#REF!,1),((100-(HLOOKUP(VALUE(LEFT(G1071,1)),Pxl!$C$3:$G$6,2,0)))/2+HLOOKUP(VALUE(LEFT(G1071,1)),Pxl!$C$3:$G$6,2,0)),(((HLOOKUP(VALUE(LEFT(G1071,1)),Pxl!$C$3:$G$6,2,0))+((HLOOKUP(VALUE(LEFT(G1071,1)+1),Pxl!$C$3:$G$6,2,0))))/2)))/100*(IF(LEFT(#REF!,1)=LEFT(#REF!,1),(HLOOKUP(VALUE(LEFT(#REF!,1)),Pxl!$C$3:$G$6,4,0))*1.25,((HLOOKUP(VALUE(LEFT(#REF!,1)),Pxl!$C$3:$G$6,4,0))+(HLOOKUP(VALUE(LEFT(#REF!,1)+1),Pxl!$C$3:$G$6,4,0)))/2)))</f>
        <v/>
      </c>
      <c r="I1071" s="281"/>
      <c r="J1071" s="281"/>
      <c r="M1071" s="276"/>
    </row>
    <row r="1072" spans="1:13" s="25" customFormat="1" ht="15">
      <c r="A1072" s="281"/>
      <c r="B1072" s="281"/>
      <c r="C1072" s="281"/>
      <c r="D1072" s="277"/>
      <c r="E1072" s="277"/>
      <c r="F1072" s="277"/>
      <c r="G1072" s="279"/>
      <c r="H1072" s="280" t="str">
        <f>IF(G1072="","",(IF(LEFT(G1072,1)=LEFT(#REF!,1),((100-(HLOOKUP(VALUE(LEFT(G1072,1)),Pxl!$C$3:$G$6,2,0)))/2+HLOOKUP(VALUE(LEFT(G1072,1)),Pxl!$C$3:$G$6,2,0)),(((HLOOKUP(VALUE(LEFT(G1072,1)),Pxl!$C$3:$G$6,2,0))+((HLOOKUP(VALUE(LEFT(G1072,1)+1),Pxl!$C$3:$G$6,2,0))))/2)))/100*(IF(LEFT(#REF!,1)=LEFT(#REF!,1),(HLOOKUP(VALUE(LEFT(#REF!,1)),Pxl!$C$3:$G$6,4,0))*1.25,((HLOOKUP(VALUE(LEFT(#REF!,1)),Pxl!$C$3:$G$6,4,0))+(HLOOKUP(VALUE(LEFT(#REF!,1)+1),Pxl!$C$3:$G$6,4,0)))/2)))</f>
        <v/>
      </c>
      <c r="I1072" s="281"/>
      <c r="J1072" s="281"/>
      <c r="M1072" s="276"/>
    </row>
    <row r="1073" spans="1:13" s="25" customFormat="1" ht="15">
      <c r="A1073" s="281"/>
      <c r="B1073" s="281"/>
      <c r="C1073" s="281"/>
      <c r="D1073" s="277"/>
      <c r="E1073" s="277"/>
      <c r="F1073" s="277"/>
      <c r="G1073" s="279"/>
      <c r="H1073" s="280" t="str">
        <f>IF(G1073="","",(IF(LEFT(G1073,1)=LEFT(#REF!,1),((100-(HLOOKUP(VALUE(LEFT(G1073,1)),Pxl!$C$3:$G$6,2,0)))/2+HLOOKUP(VALUE(LEFT(G1073,1)),Pxl!$C$3:$G$6,2,0)),(((HLOOKUP(VALUE(LEFT(G1073,1)),Pxl!$C$3:$G$6,2,0))+((HLOOKUP(VALUE(LEFT(G1073,1)+1),Pxl!$C$3:$G$6,2,0))))/2)))/100*(IF(LEFT(#REF!,1)=LEFT(#REF!,1),(HLOOKUP(VALUE(LEFT(#REF!,1)),Pxl!$C$3:$G$6,4,0))*1.25,((HLOOKUP(VALUE(LEFT(#REF!,1)),Pxl!$C$3:$G$6,4,0))+(HLOOKUP(VALUE(LEFT(#REF!,1)+1),Pxl!$C$3:$G$6,4,0)))/2)))</f>
        <v/>
      </c>
      <c r="I1073" s="281"/>
      <c r="J1073" s="281"/>
      <c r="M1073" s="276"/>
    </row>
    <row r="1074" spans="1:13" s="25" customFormat="1" ht="15">
      <c r="A1074" s="281"/>
      <c r="B1074" s="281"/>
      <c r="C1074" s="281"/>
      <c r="D1074" s="277"/>
      <c r="E1074" s="277"/>
      <c r="F1074" s="277"/>
      <c r="G1074" s="279"/>
      <c r="H1074" s="280" t="str">
        <f>IF(G1074="","",(IF(LEFT(G1074,1)=LEFT(#REF!,1),((100-(HLOOKUP(VALUE(LEFT(G1074,1)),Pxl!$C$3:$G$6,2,0)))/2+HLOOKUP(VALUE(LEFT(G1074,1)),Pxl!$C$3:$G$6,2,0)),(((HLOOKUP(VALUE(LEFT(G1074,1)),Pxl!$C$3:$G$6,2,0))+((HLOOKUP(VALUE(LEFT(G1074,1)+1),Pxl!$C$3:$G$6,2,0))))/2)))/100*(IF(LEFT(#REF!,1)=LEFT(#REF!,1),(HLOOKUP(VALUE(LEFT(#REF!,1)),Pxl!$C$3:$G$6,4,0))*1.25,((HLOOKUP(VALUE(LEFT(#REF!,1)),Pxl!$C$3:$G$6,4,0))+(HLOOKUP(VALUE(LEFT(#REF!,1)+1),Pxl!$C$3:$G$6,4,0)))/2)))</f>
        <v/>
      </c>
      <c r="I1074" s="281"/>
      <c r="J1074" s="281"/>
      <c r="M1074" s="276"/>
    </row>
    <row r="1075" spans="1:13" s="25" customFormat="1" ht="15">
      <c r="A1075" s="281"/>
      <c r="B1075" s="281"/>
      <c r="C1075" s="281"/>
      <c r="D1075" s="277"/>
      <c r="E1075" s="277"/>
      <c r="F1075" s="277"/>
      <c r="G1075" s="279"/>
      <c r="H1075" s="280" t="str">
        <f>IF(G1075="","",(IF(LEFT(G1075,1)=LEFT(#REF!,1),((100-(HLOOKUP(VALUE(LEFT(G1075,1)),Pxl!$C$3:$G$6,2,0)))/2+HLOOKUP(VALUE(LEFT(G1075,1)),Pxl!$C$3:$G$6,2,0)),(((HLOOKUP(VALUE(LEFT(G1075,1)),Pxl!$C$3:$G$6,2,0))+((HLOOKUP(VALUE(LEFT(G1075,1)+1),Pxl!$C$3:$G$6,2,0))))/2)))/100*(IF(LEFT(#REF!,1)=LEFT(#REF!,1),(HLOOKUP(VALUE(LEFT(#REF!,1)),Pxl!$C$3:$G$6,4,0))*1.25,((HLOOKUP(VALUE(LEFT(#REF!,1)),Pxl!$C$3:$G$6,4,0))+(HLOOKUP(VALUE(LEFT(#REF!,1)+1),Pxl!$C$3:$G$6,4,0)))/2)))</f>
        <v/>
      </c>
      <c r="I1075" s="281"/>
      <c r="J1075" s="281"/>
      <c r="M1075" s="276"/>
    </row>
    <row r="1076" spans="1:13" s="25" customFormat="1" ht="15">
      <c r="A1076" s="281"/>
      <c r="B1076" s="281"/>
      <c r="C1076" s="281"/>
      <c r="D1076" s="277"/>
      <c r="E1076" s="277"/>
      <c r="F1076" s="277"/>
      <c r="G1076" s="279"/>
      <c r="H1076" s="280" t="str">
        <f>IF(G1076="","",(IF(LEFT(G1076,1)=LEFT(#REF!,1),((100-(HLOOKUP(VALUE(LEFT(G1076,1)),Pxl!$C$3:$G$6,2,0)))/2+HLOOKUP(VALUE(LEFT(G1076,1)),Pxl!$C$3:$G$6,2,0)),(((HLOOKUP(VALUE(LEFT(G1076,1)),Pxl!$C$3:$G$6,2,0))+((HLOOKUP(VALUE(LEFT(G1076,1)+1),Pxl!$C$3:$G$6,2,0))))/2)))/100*(IF(LEFT(#REF!,1)=LEFT(#REF!,1),(HLOOKUP(VALUE(LEFT(#REF!,1)),Pxl!$C$3:$G$6,4,0))*1.25,((HLOOKUP(VALUE(LEFT(#REF!,1)),Pxl!$C$3:$G$6,4,0))+(HLOOKUP(VALUE(LEFT(#REF!,1)+1),Pxl!$C$3:$G$6,4,0)))/2)))</f>
        <v/>
      </c>
      <c r="I1076" s="281"/>
      <c r="J1076" s="281"/>
      <c r="M1076" s="276"/>
    </row>
    <row r="1077" spans="1:13" s="25" customFormat="1" ht="15">
      <c r="A1077" s="281"/>
      <c r="B1077" s="281"/>
      <c r="C1077" s="281"/>
      <c r="D1077" s="277"/>
      <c r="E1077" s="277"/>
      <c r="F1077" s="277"/>
      <c r="G1077" s="279"/>
      <c r="H1077" s="280" t="str">
        <f>IF(G1077="","",(IF(LEFT(G1077,1)=LEFT(#REF!,1),((100-(HLOOKUP(VALUE(LEFT(G1077,1)),Pxl!$C$3:$G$6,2,0)))/2+HLOOKUP(VALUE(LEFT(G1077,1)),Pxl!$C$3:$G$6,2,0)),(((HLOOKUP(VALUE(LEFT(G1077,1)),Pxl!$C$3:$G$6,2,0))+((HLOOKUP(VALUE(LEFT(G1077,1)+1),Pxl!$C$3:$G$6,2,0))))/2)))/100*(IF(LEFT(#REF!,1)=LEFT(#REF!,1),(HLOOKUP(VALUE(LEFT(#REF!,1)),Pxl!$C$3:$G$6,4,0))*1.25,((HLOOKUP(VALUE(LEFT(#REF!,1)),Pxl!$C$3:$G$6,4,0))+(HLOOKUP(VALUE(LEFT(#REF!,1)+1),Pxl!$C$3:$G$6,4,0)))/2)))</f>
        <v/>
      </c>
      <c r="I1077" s="281"/>
      <c r="J1077" s="281"/>
      <c r="M1077" s="276"/>
    </row>
    <row r="1078" spans="1:13" s="25" customFormat="1" ht="15">
      <c r="A1078" s="281"/>
      <c r="B1078" s="281"/>
      <c r="C1078" s="281"/>
      <c r="D1078" s="277"/>
      <c r="E1078" s="277"/>
      <c r="F1078" s="277"/>
      <c r="G1078" s="279"/>
      <c r="H1078" s="280" t="str">
        <f>IF(G1078="","",(IF(LEFT(G1078,1)=LEFT(#REF!,1),((100-(HLOOKUP(VALUE(LEFT(G1078,1)),Pxl!$C$3:$G$6,2,0)))/2+HLOOKUP(VALUE(LEFT(G1078,1)),Pxl!$C$3:$G$6,2,0)),(((HLOOKUP(VALUE(LEFT(G1078,1)),Pxl!$C$3:$G$6,2,0))+((HLOOKUP(VALUE(LEFT(G1078,1)+1),Pxl!$C$3:$G$6,2,0))))/2)))/100*(IF(LEFT(#REF!,1)=LEFT(#REF!,1),(HLOOKUP(VALUE(LEFT(#REF!,1)),Pxl!$C$3:$G$6,4,0))*1.25,((HLOOKUP(VALUE(LEFT(#REF!,1)),Pxl!$C$3:$G$6,4,0))+(HLOOKUP(VALUE(LEFT(#REF!,1)+1),Pxl!$C$3:$G$6,4,0)))/2)))</f>
        <v/>
      </c>
      <c r="I1078" s="281"/>
      <c r="J1078" s="281"/>
      <c r="M1078" s="276"/>
    </row>
    <row r="1079" spans="1:13" s="25" customFormat="1" ht="15">
      <c r="A1079" s="281"/>
      <c r="B1079" s="281"/>
      <c r="C1079" s="281"/>
      <c r="D1079" s="277"/>
      <c r="E1079" s="277"/>
      <c r="F1079" s="277"/>
      <c r="G1079" s="279"/>
      <c r="H1079" s="280" t="str">
        <f>IF(G1079="","",(IF(LEFT(G1079,1)=LEFT(#REF!,1),((100-(HLOOKUP(VALUE(LEFT(G1079,1)),Pxl!$C$3:$G$6,2,0)))/2+HLOOKUP(VALUE(LEFT(G1079,1)),Pxl!$C$3:$G$6,2,0)),(((HLOOKUP(VALUE(LEFT(G1079,1)),Pxl!$C$3:$G$6,2,0))+((HLOOKUP(VALUE(LEFT(G1079,1)+1),Pxl!$C$3:$G$6,2,0))))/2)))/100*(IF(LEFT(#REF!,1)=LEFT(#REF!,1),(HLOOKUP(VALUE(LEFT(#REF!,1)),Pxl!$C$3:$G$6,4,0))*1.25,((HLOOKUP(VALUE(LEFT(#REF!,1)),Pxl!$C$3:$G$6,4,0))+(HLOOKUP(VALUE(LEFT(#REF!,1)+1),Pxl!$C$3:$G$6,4,0)))/2)))</f>
        <v/>
      </c>
      <c r="I1079" s="281"/>
      <c r="J1079" s="281"/>
      <c r="M1079" s="276"/>
    </row>
    <row r="1080" spans="1:13" s="25" customFormat="1" ht="15">
      <c r="A1080" s="281"/>
      <c r="B1080" s="281"/>
      <c r="C1080" s="281"/>
      <c r="D1080" s="277"/>
      <c r="E1080" s="277"/>
      <c r="F1080" s="277"/>
      <c r="G1080" s="279"/>
      <c r="H1080" s="280" t="str">
        <f>IF(G1080="","",(IF(LEFT(G1080,1)=LEFT(#REF!,1),((100-(HLOOKUP(VALUE(LEFT(G1080,1)),Pxl!$C$3:$G$6,2,0)))/2+HLOOKUP(VALUE(LEFT(G1080,1)),Pxl!$C$3:$G$6,2,0)),(((HLOOKUP(VALUE(LEFT(G1080,1)),Pxl!$C$3:$G$6,2,0))+((HLOOKUP(VALUE(LEFT(G1080,1)+1),Pxl!$C$3:$G$6,2,0))))/2)))/100*(IF(LEFT(#REF!,1)=LEFT(#REF!,1),(HLOOKUP(VALUE(LEFT(#REF!,1)),Pxl!$C$3:$G$6,4,0))*1.25,((HLOOKUP(VALUE(LEFT(#REF!,1)),Pxl!$C$3:$G$6,4,0))+(HLOOKUP(VALUE(LEFT(#REF!,1)+1),Pxl!$C$3:$G$6,4,0)))/2)))</f>
        <v/>
      </c>
      <c r="I1080" s="281"/>
      <c r="J1080" s="281"/>
      <c r="M1080" s="276"/>
    </row>
    <row r="1081" spans="1:13" s="25" customFormat="1" ht="15">
      <c r="A1081" s="281"/>
      <c r="B1081" s="281"/>
      <c r="C1081" s="281"/>
      <c r="D1081" s="277"/>
      <c r="E1081" s="277"/>
      <c r="F1081" s="277"/>
      <c r="G1081" s="279"/>
      <c r="H1081" s="280" t="str">
        <f>IF(G1081="","",(IF(LEFT(G1081,1)=LEFT(#REF!,1),((100-(HLOOKUP(VALUE(LEFT(G1081,1)),Pxl!$C$3:$G$6,2,0)))/2+HLOOKUP(VALUE(LEFT(G1081,1)),Pxl!$C$3:$G$6,2,0)),(((HLOOKUP(VALUE(LEFT(G1081,1)),Pxl!$C$3:$G$6,2,0))+((HLOOKUP(VALUE(LEFT(G1081,1)+1),Pxl!$C$3:$G$6,2,0))))/2)))/100*(IF(LEFT(#REF!,1)=LEFT(#REF!,1),(HLOOKUP(VALUE(LEFT(#REF!,1)),Pxl!$C$3:$G$6,4,0))*1.25,((HLOOKUP(VALUE(LEFT(#REF!,1)),Pxl!$C$3:$G$6,4,0))+(HLOOKUP(VALUE(LEFT(#REF!,1)+1),Pxl!$C$3:$G$6,4,0)))/2)))</f>
        <v/>
      </c>
      <c r="I1081" s="281"/>
      <c r="J1081" s="281"/>
      <c r="M1081" s="276"/>
    </row>
    <row r="1082" spans="1:13" s="25" customFormat="1" ht="15">
      <c r="A1082" s="281"/>
      <c r="B1082" s="281"/>
      <c r="C1082" s="281"/>
      <c r="D1082" s="277"/>
      <c r="E1082" s="277"/>
      <c r="F1082" s="277"/>
      <c r="G1082" s="279"/>
      <c r="H1082" s="280" t="str">
        <f>IF(G1082="","",(IF(LEFT(G1082,1)=LEFT(#REF!,1),((100-(HLOOKUP(VALUE(LEFT(G1082,1)),Pxl!$C$3:$G$6,2,0)))/2+HLOOKUP(VALUE(LEFT(G1082,1)),Pxl!$C$3:$G$6,2,0)),(((HLOOKUP(VALUE(LEFT(G1082,1)),Pxl!$C$3:$G$6,2,0))+((HLOOKUP(VALUE(LEFT(G1082,1)+1),Pxl!$C$3:$G$6,2,0))))/2)))/100*(IF(LEFT(#REF!,1)=LEFT(#REF!,1),(HLOOKUP(VALUE(LEFT(#REF!,1)),Pxl!$C$3:$G$6,4,0))*1.25,((HLOOKUP(VALUE(LEFT(#REF!,1)),Pxl!$C$3:$G$6,4,0))+(HLOOKUP(VALUE(LEFT(#REF!,1)+1),Pxl!$C$3:$G$6,4,0)))/2)))</f>
        <v/>
      </c>
      <c r="I1082" s="281"/>
      <c r="J1082" s="281"/>
      <c r="M1082" s="276"/>
    </row>
    <row r="1083" spans="1:13" s="25" customFormat="1" ht="15">
      <c r="A1083" s="281"/>
      <c r="B1083" s="281"/>
      <c r="C1083" s="281"/>
      <c r="D1083" s="277"/>
      <c r="E1083" s="277"/>
      <c r="F1083" s="277"/>
      <c r="G1083" s="279"/>
      <c r="H1083" s="280" t="str">
        <f>IF(G1083="","",(IF(LEFT(G1083,1)=LEFT(#REF!,1),((100-(HLOOKUP(VALUE(LEFT(G1083,1)),Pxl!$C$3:$G$6,2,0)))/2+HLOOKUP(VALUE(LEFT(G1083,1)),Pxl!$C$3:$G$6,2,0)),(((HLOOKUP(VALUE(LEFT(G1083,1)),Pxl!$C$3:$G$6,2,0))+((HLOOKUP(VALUE(LEFT(G1083,1)+1),Pxl!$C$3:$G$6,2,0))))/2)))/100*(IF(LEFT(#REF!,1)=LEFT(#REF!,1),(HLOOKUP(VALUE(LEFT(#REF!,1)),Pxl!$C$3:$G$6,4,0))*1.25,((HLOOKUP(VALUE(LEFT(#REF!,1)),Pxl!$C$3:$G$6,4,0))+(HLOOKUP(VALUE(LEFT(#REF!,1)+1),Pxl!$C$3:$G$6,4,0)))/2)))</f>
        <v/>
      </c>
      <c r="I1083" s="281"/>
      <c r="J1083" s="281"/>
      <c r="M1083" s="276"/>
    </row>
    <row r="1084" spans="1:13" s="25" customFormat="1" ht="15">
      <c r="A1084" s="281"/>
      <c r="B1084" s="281"/>
      <c r="C1084" s="281"/>
      <c r="D1084" s="277"/>
      <c r="E1084" s="277"/>
      <c r="F1084" s="277"/>
      <c r="G1084" s="279"/>
      <c r="H1084" s="280" t="str">
        <f>IF(G1084="","",(IF(LEFT(G1084,1)=LEFT(#REF!,1),((100-(HLOOKUP(VALUE(LEFT(G1084,1)),Pxl!$C$3:$G$6,2,0)))/2+HLOOKUP(VALUE(LEFT(G1084,1)),Pxl!$C$3:$G$6,2,0)),(((HLOOKUP(VALUE(LEFT(G1084,1)),Pxl!$C$3:$G$6,2,0))+((HLOOKUP(VALUE(LEFT(G1084,1)+1),Pxl!$C$3:$G$6,2,0))))/2)))/100*(IF(LEFT(#REF!,1)=LEFT(#REF!,1),(HLOOKUP(VALUE(LEFT(#REF!,1)),Pxl!$C$3:$G$6,4,0))*1.25,((HLOOKUP(VALUE(LEFT(#REF!,1)),Pxl!$C$3:$G$6,4,0))+(HLOOKUP(VALUE(LEFT(#REF!,1)+1),Pxl!$C$3:$G$6,4,0)))/2)))</f>
        <v/>
      </c>
      <c r="I1084" s="281"/>
      <c r="J1084" s="281"/>
      <c r="M1084" s="276"/>
    </row>
    <row r="1085" spans="1:13" s="25" customFormat="1" ht="15">
      <c r="A1085" s="281"/>
      <c r="B1085" s="281"/>
      <c r="C1085" s="281"/>
      <c r="D1085" s="277"/>
      <c r="E1085" s="277"/>
      <c r="F1085" s="277"/>
      <c r="G1085" s="279"/>
      <c r="H1085" s="280" t="str">
        <f>IF(G1085="","",(IF(LEFT(G1085,1)=LEFT(#REF!,1),((100-(HLOOKUP(VALUE(LEFT(G1085,1)),Pxl!$C$3:$G$6,2,0)))/2+HLOOKUP(VALUE(LEFT(G1085,1)),Pxl!$C$3:$G$6,2,0)),(((HLOOKUP(VALUE(LEFT(G1085,1)),Pxl!$C$3:$G$6,2,0))+((HLOOKUP(VALUE(LEFT(G1085,1)+1),Pxl!$C$3:$G$6,2,0))))/2)))/100*(IF(LEFT(#REF!,1)=LEFT(#REF!,1),(HLOOKUP(VALUE(LEFT(#REF!,1)),Pxl!$C$3:$G$6,4,0))*1.25,((HLOOKUP(VALUE(LEFT(#REF!,1)),Pxl!$C$3:$G$6,4,0))+(HLOOKUP(VALUE(LEFT(#REF!,1)+1),Pxl!$C$3:$G$6,4,0)))/2)))</f>
        <v/>
      </c>
      <c r="I1085" s="281"/>
      <c r="J1085" s="281"/>
      <c r="M1085" s="276"/>
    </row>
    <row r="1086" spans="1:13" s="25" customFormat="1" ht="15">
      <c r="A1086" s="281"/>
      <c r="B1086" s="281"/>
      <c r="C1086" s="281"/>
      <c r="D1086" s="277"/>
      <c r="E1086" s="277"/>
      <c r="F1086" s="277"/>
      <c r="G1086" s="279"/>
      <c r="H1086" s="280" t="str">
        <f>IF(G1086="","",(IF(LEFT(G1086,1)=LEFT(#REF!,1),((100-(HLOOKUP(VALUE(LEFT(G1086,1)),Pxl!$C$3:$G$6,2,0)))/2+HLOOKUP(VALUE(LEFT(G1086,1)),Pxl!$C$3:$G$6,2,0)),(((HLOOKUP(VALUE(LEFT(G1086,1)),Pxl!$C$3:$G$6,2,0))+((HLOOKUP(VALUE(LEFT(G1086,1)+1),Pxl!$C$3:$G$6,2,0))))/2)))/100*(IF(LEFT(#REF!,1)=LEFT(#REF!,1),(HLOOKUP(VALUE(LEFT(#REF!,1)),Pxl!$C$3:$G$6,4,0))*1.25,((HLOOKUP(VALUE(LEFT(#REF!,1)),Pxl!$C$3:$G$6,4,0))+(HLOOKUP(VALUE(LEFT(#REF!,1)+1),Pxl!$C$3:$G$6,4,0)))/2)))</f>
        <v/>
      </c>
      <c r="I1086" s="281"/>
      <c r="J1086" s="281"/>
      <c r="M1086" s="276"/>
    </row>
    <row r="1087" spans="1:13" s="25" customFormat="1" ht="15">
      <c r="A1087" s="281"/>
      <c r="B1087" s="281"/>
      <c r="C1087" s="281"/>
      <c r="D1087" s="277"/>
      <c r="E1087" s="277"/>
      <c r="F1087" s="277"/>
      <c r="G1087" s="279"/>
      <c r="H1087" s="280" t="str">
        <f>IF(G1087="","",(IF(LEFT(G1087,1)=LEFT(#REF!,1),((100-(HLOOKUP(VALUE(LEFT(G1087,1)),Pxl!$C$3:$G$6,2,0)))/2+HLOOKUP(VALUE(LEFT(G1087,1)),Pxl!$C$3:$G$6,2,0)),(((HLOOKUP(VALUE(LEFT(G1087,1)),Pxl!$C$3:$G$6,2,0))+((HLOOKUP(VALUE(LEFT(G1087,1)+1),Pxl!$C$3:$G$6,2,0))))/2)))/100*(IF(LEFT(#REF!,1)=LEFT(#REF!,1),(HLOOKUP(VALUE(LEFT(#REF!,1)),Pxl!$C$3:$G$6,4,0))*1.25,((HLOOKUP(VALUE(LEFT(#REF!,1)),Pxl!$C$3:$G$6,4,0))+(HLOOKUP(VALUE(LEFT(#REF!,1)+1),Pxl!$C$3:$G$6,4,0)))/2)))</f>
        <v/>
      </c>
      <c r="I1087" s="281"/>
      <c r="J1087" s="281"/>
      <c r="M1087" s="276"/>
    </row>
    <row r="1088" spans="1:13" s="25" customFormat="1" ht="15">
      <c r="A1088" s="281"/>
      <c r="B1088" s="281"/>
      <c r="C1088" s="281"/>
      <c r="D1088" s="277"/>
      <c r="E1088" s="277"/>
      <c r="F1088" s="277"/>
      <c r="G1088" s="279"/>
      <c r="H1088" s="280" t="str">
        <f>IF(G1088="","",(IF(LEFT(G1088,1)=LEFT(#REF!,1),((100-(HLOOKUP(VALUE(LEFT(G1088,1)),Pxl!$C$3:$G$6,2,0)))/2+HLOOKUP(VALUE(LEFT(G1088,1)),Pxl!$C$3:$G$6,2,0)),(((HLOOKUP(VALUE(LEFT(G1088,1)),Pxl!$C$3:$G$6,2,0))+((HLOOKUP(VALUE(LEFT(G1088,1)+1),Pxl!$C$3:$G$6,2,0))))/2)))/100*(IF(LEFT(#REF!,1)=LEFT(#REF!,1),(HLOOKUP(VALUE(LEFT(#REF!,1)),Pxl!$C$3:$G$6,4,0))*1.25,((HLOOKUP(VALUE(LEFT(#REF!,1)),Pxl!$C$3:$G$6,4,0))+(HLOOKUP(VALUE(LEFT(#REF!,1)+1),Pxl!$C$3:$G$6,4,0)))/2)))</f>
        <v/>
      </c>
      <c r="I1088" s="281"/>
      <c r="J1088" s="281"/>
      <c r="M1088" s="276"/>
    </row>
    <row r="1089" spans="1:13" s="25" customFormat="1" ht="15">
      <c r="A1089" s="281"/>
      <c r="B1089" s="281"/>
      <c r="C1089" s="281"/>
      <c r="D1089" s="277"/>
      <c r="E1089" s="277"/>
      <c r="F1089" s="277"/>
      <c r="G1089" s="279"/>
      <c r="H1089" s="280" t="str">
        <f>IF(G1089="","",(IF(LEFT(G1089,1)=LEFT(#REF!,1),((100-(HLOOKUP(VALUE(LEFT(G1089,1)),Pxl!$C$3:$G$6,2,0)))/2+HLOOKUP(VALUE(LEFT(G1089,1)),Pxl!$C$3:$G$6,2,0)),(((HLOOKUP(VALUE(LEFT(G1089,1)),Pxl!$C$3:$G$6,2,0))+((HLOOKUP(VALUE(LEFT(G1089,1)+1),Pxl!$C$3:$G$6,2,0))))/2)))/100*(IF(LEFT(#REF!,1)=LEFT(#REF!,1),(HLOOKUP(VALUE(LEFT(#REF!,1)),Pxl!$C$3:$G$6,4,0))*1.25,((HLOOKUP(VALUE(LEFT(#REF!,1)),Pxl!$C$3:$G$6,4,0))+(HLOOKUP(VALUE(LEFT(#REF!,1)+1),Pxl!$C$3:$G$6,4,0)))/2)))</f>
        <v/>
      </c>
      <c r="I1089" s="281"/>
      <c r="J1089" s="281"/>
      <c r="M1089" s="276"/>
    </row>
    <row r="1090" spans="1:13" s="25" customFormat="1" ht="15">
      <c r="A1090" s="281"/>
      <c r="B1090" s="281"/>
      <c r="C1090" s="281"/>
      <c r="D1090" s="277"/>
      <c r="E1090" s="277"/>
      <c r="F1090" s="277"/>
      <c r="G1090" s="279"/>
      <c r="H1090" s="280" t="str">
        <f>IF(G1090="","",(IF(LEFT(G1090,1)=LEFT(#REF!,1),((100-(HLOOKUP(VALUE(LEFT(G1090,1)),Pxl!$C$3:$G$6,2,0)))/2+HLOOKUP(VALUE(LEFT(G1090,1)),Pxl!$C$3:$G$6,2,0)),(((HLOOKUP(VALUE(LEFT(G1090,1)),Pxl!$C$3:$G$6,2,0))+((HLOOKUP(VALUE(LEFT(G1090,1)+1),Pxl!$C$3:$G$6,2,0))))/2)))/100*(IF(LEFT(#REF!,1)=LEFT(#REF!,1),(HLOOKUP(VALUE(LEFT(#REF!,1)),Pxl!$C$3:$G$6,4,0))*1.25,((HLOOKUP(VALUE(LEFT(#REF!,1)),Pxl!$C$3:$G$6,4,0))+(HLOOKUP(VALUE(LEFT(#REF!,1)+1),Pxl!$C$3:$G$6,4,0)))/2)))</f>
        <v/>
      </c>
      <c r="I1090" s="281"/>
      <c r="J1090" s="281"/>
      <c r="M1090" s="276"/>
    </row>
    <row r="1091" spans="1:13" s="25" customFormat="1" ht="15">
      <c r="A1091" s="281"/>
      <c r="B1091" s="281"/>
      <c r="C1091" s="281"/>
      <c r="D1091" s="277"/>
      <c r="E1091" s="277"/>
      <c r="F1091" s="277"/>
      <c r="G1091" s="279"/>
      <c r="H1091" s="280" t="str">
        <f>IF(G1091="","",(IF(LEFT(G1091,1)=LEFT(#REF!,1),((100-(HLOOKUP(VALUE(LEFT(G1091,1)),Pxl!$C$3:$G$6,2,0)))/2+HLOOKUP(VALUE(LEFT(G1091,1)),Pxl!$C$3:$G$6,2,0)),(((HLOOKUP(VALUE(LEFT(G1091,1)),Pxl!$C$3:$G$6,2,0))+((HLOOKUP(VALUE(LEFT(G1091,1)+1),Pxl!$C$3:$G$6,2,0))))/2)))/100*(IF(LEFT(#REF!,1)=LEFT(#REF!,1),(HLOOKUP(VALUE(LEFT(#REF!,1)),Pxl!$C$3:$G$6,4,0))*1.25,((HLOOKUP(VALUE(LEFT(#REF!,1)),Pxl!$C$3:$G$6,4,0))+(HLOOKUP(VALUE(LEFT(#REF!,1)+1),Pxl!$C$3:$G$6,4,0)))/2)))</f>
        <v/>
      </c>
      <c r="I1091" s="281"/>
      <c r="J1091" s="281"/>
      <c r="M1091" s="276"/>
    </row>
    <row r="1092" spans="1:13" s="25" customFormat="1" ht="15">
      <c r="A1092" s="281"/>
      <c r="B1092" s="281"/>
      <c r="C1092" s="281"/>
      <c r="D1092" s="277"/>
      <c r="E1092" s="277"/>
      <c r="F1092" s="277"/>
      <c r="G1092" s="279"/>
      <c r="H1092" s="280" t="str">
        <f>IF(G1092="","",(IF(LEFT(G1092,1)=LEFT(#REF!,1),((100-(HLOOKUP(VALUE(LEFT(G1092,1)),Pxl!$C$3:$G$6,2,0)))/2+HLOOKUP(VALUE(LEFT(G1092,1)),Pxl!$C$3:$G$6,2,0)),(((HLOOKUP(VALUE(LEFT(G1092,1)),Pxl!$C$3:$G$6,2,0))+((HLOOKUP(VALUE(LEFT(G1092,1)+1),Pxl!$C$3:$G$6,2,0))))/2)))/100*(IF(LEFT(#REF!,1)=LEFT(#REF!,1),(HLOOKUP(VALUE(LEFT(#REF!,1)),Pxl!$C$3:$G$6,4,0))*1.25,((HLOOKUP(VALUE(LEFT(#REF!,1)),Pxl!$C$3:$G$6,4,0))+(HLOOKUP(VALUE(LEFT(#REF!,1)+1),Pxl!$C$3:$G$6,4,0)))/2)))</f>
        <v/>
      </c>
      <c r="I1092" s="281"/>
      <c r="J1092" s="281"/>
      <c r="M1092" s="276"/>
    </row>
    <row r="1093" spans="1:13" s="25" customFormat="1" ht="15">
      <c r="A1093" s="281"/>
      <c r="B1093" s="281"/>
      <c r="C1093" s="281"/>
      <c r="D1093" s="277"/>
      <c r="E1093" s="277"/>
      <c r="F1093" s="277"/>
      <c r="G1093" s="279"/>
      <c r="H1093" s="280" t="str">
        <f>IF(G1093="","",(IF(LEFT(G1093,1)=LEFT(#REF!,1),((100-(HLOOKUP(VALUE(LEFT(G1093,1)),Pxl!$C$3:$G$6,2,0)))/2+HLOOKUP(VALUE(LEFT(G1093,1)),Pxl!$C$3:$G$6,2,0)),(((HLOOKUP(VALUE(LEFT(G1093,1)),Pxl!$C$3:$G$6,2,0))+((HLOOKUP(VALUE(LEFT(G1093,1)+1),Pxl!$C$3:$G$6,2,0))))/2)))/100*(IF(LEFT(#REF!,1)=LEFT(#REF!,1),(HLOOKUP(VALUE(LEFT(#REF!,1)),Pxl!$C$3:$G$6,4,0))*1.25,((HLOOKUP(VALUE(LEFT(#REF!,1)),Pxl!$C$3:$G$6,4,0))+(HLOOKUP(VALUE(LEFT(#REF!,1)+1),Pxl!$C$3:$G$6,4,0)))/2)))</f>
        <v/>
      </c>
      <c r="I1093" s="281"/>
      <c r="J1093" s="281"/>
      <c r="M1093" s="276"/>
    </row>
    <row r="1094" spans="1:13" s="25" customFormat="1" ht="15">
      <c r="A1094" s="281"/>
      <c r="B1094" s="281"/>
      <c r="C1094" s="281"/>
      <c r="D1094" s="277"/>
      <c r="E1094" s="277"/>
      <c r="F1094" s="277"/>
      <c r="G1094" s="279"/>
      <c r="H1094" s="280" t="str">
        <f>IF(G1094="","",(IF(LEFT(G1094,1)=LEFT(#REF!,1),((100-(HLOOKUP(VALUE(LEFT(G1094,1)),Pxl!$C$3:$G$6,2,0)))/2+HLOOKUP(VALUE(LEFT(G1094,1)),Pxl!$C$3:$G$6,2,0)),(((HLOOKUP(VALUE(LEFT(G1094,1)),Pxl!$C$3:$G$6,2,0))+((HLOOKUP(VALUE(LEFT(G1094,1)+1),Pxl!$C$3:$G$6,2,0))))/2)))/100*(IF(LEFT(#REF!,1)=LEFT(#REF!,1),(HLOOKUP(VALUE(LEFT(#REF!,1)),Pxl!$C$3:$G$6,4,0))*1.25,((HLOOKUP(VALUE(LEFT(#REF!,1)),Pxl!$C$3:$G$6,4,0))+(HLOOKUP(VALUE(LEFT(#REF!,1)+1),Pxl!$C$3:$G$6,4,0)))/2)))</f>
        <v/>
      </c>
      <c r="I1094" s="281"/>
      <c r="J1094" s="281"/>
      <c r="M1094" s="276"/>
    </row>
    <row r="1095" spans="1:13" s="25" customFormat="1" ht="15">
      <c r="A1095" s="281"/>
      <c r="B1095" s="281"/>
      <c r="C1095" s="281"/>
      <c r="D1095" s="277"/>
      <c r="E1095" s="277"/>
      <c r="F1095" s="277"/>
      <c r="G1095" s="279"/>
      <c r="H1095" s="280" t="str">
        <f>IF(G1095="","",(IF(LEFT(G1095,1)=LEFT(#REF!,1),((100-(HLOOKUP(VALUE(LEFT(G1095,1)),Pxl!$C$3:$G$6,2,0)))/2+HLOOKUP(VALUE(LEFT(G1095,1)),Pxl!$C$3:$G$6,2,0)),(((HLOOKUP(VALUE(LEFT(G1095,1)),Pxl!$C$3:$G$6,2,0))+((HLOOKUP(VALUE(LEFT(G1095,1)+1),Pxl!$C$3:$G$6,2,0))))/2)))/100*(IF(LEFT(#REF!,1)=LEFT(#REF!,1),(HLOOKUP(VALUE(LEFT(#REF!,1)),Pxl!$C$3:$G$6,4,0))*1.25,((HLOOKUP(VALUE(LEFT(#REF!,1)),Pxl!$C$3:$G$6,4,0))+(HLOOKUP(VALUE(LEFT(#REF!,1)+1),Pxl!$C$3:$G$6,4,0)))/2)))</f>
        <v/>
      </c>
      <c r="I1095" s="281"/>
      <c r="J1095" s="281"/>
      <c r="M1095" s="276"/>
    </row>
    <row r="1096" spans="1:13" s="25" customFormat="1" ht="15">
      <c r="A1096" s="281"/>
      <c r="B1096" s="281"/>
      <c r="C1096" s="281"/>
      <c r="D1096" s="277"/>
      <c r="E1096" s="277"/>
      <c r="F1096" s="277"/>
      <c r="G1096" s="279"/>
      <c r="H1096" s="280" t="str">
        <f>IF(G1096="","",(IF(LEFT(G1096,1)=LEFT(#REF!,1),((100-(HLOOKUP(VALUE(LEFT(G1096,1)),Pxl!$C$3:$G$6,2,0)))/2+HLOOKUP(VALUE(LEFT(G1096,1)),Pxl!$C$3:$G$6,2,0)),(((HLOOKUP(VALUE(LEFT(G1096,1)),Pxl!$C$3:$G$6,2,0))+((HLOOKUP(VALUE(LEFT(G1096,1)+1),Pxl!$C$3:$G$6,2,0))))/2)))/100*(IF(LEFT(#REF!,1)=LEFT(#REF!,1),(HLOOKUP(VALUE(LEFT(#REF!,1)),Pxl!$C$3:$G$6,4,0))*1.25,((HLOOKUP(VALUE(LEFT(#REF!,1)),Pxl!$C$3:$G$6,4,0))+(HLOOKUP(VALUE(LEFT(#REF!,1)+1),Pxl!$C$3:$G$6,4,0)))/2)))</f>
        <v/>
      </c>
      <c r="I1096" s="281"/>
      <c r="J1096" s="281"/>
      <c r="M1096" s="276"/>
    </row>
    <row r="1097" spans="1:13" s="25" customFormat="1" ht="15">
      <c r="A1097" s="281"/>
      <c r="B1097" s="281"/>
      <c r="C1097" s="281"/>
      <c r="D1097" s="277"/>
      <c r="E1097" s="277"/>
      <c r="F1097" s="277"/>
      <c r="G1097" s="279"/>
      <c r="H1097" s="280" t="str">
        <f>IF(G1097="","",(IF(LEFT(G1097,1)=LEFT(#REF!,1),((100-(HLOOKUP(VALUE(LEFT(G1097,1)),Pxl!$C$3:$G$6,2,0)))/2+HLOOKUP(VALUE(LEFT(G1097,1)),Pxl!$C$3:$G$6,2,0)),(((HLOOKUP(VALUE(LEFT(G1097,1)),Pxl!$C$3:$G$6,2,0))+((HLOOKUP(VALUE(LEFT(G1097,1)+1),Pxl!$C$3:$G$6,2,0))))/2)))/100*(IF(LEFT(#REF!,1)=LEFT(#REF!,1),(HLOOKUP(VALUE(LEFT(#REF!,1)),Pxl!$C$3:$G$6,4,0))*1.25,((HLOOKUP(VALUE(LEFT(#REF!,1)),Pxl!$C$3:$G$6,4,0))+(HLOOKUP(VALUE(LEFT(#REF!,1)+1),Pxl!$C$3:$G$6,4,0)))/2)))</f>
        <v/>
      </c>
      <c r="I1097" s="281"/>
      <c r="J1097" s="281"/>
      <c r="M1097" s="276"/>
    </row>
    <row r="1098" spans="1:13" s="25" customFormat="1" ht="15">
      <c r="A1098" s="281"/>
      <c r="B1098" s="281"/>
      <c r="C1098" s="281"/>
      <c r="D1098" s="277"/>
      <c r="E1098" s="277"/>
      <c r="F1098" s="277"/>
      <c r="G1098" s="279"/>
      <c r="H1098" s="280" t="str">
        <f>IF(G1098="","",(IF(LEFT(G1098,1)=LEFT(#REF!,1),((100-(HLOOKUP(VALUE(LEFT(G1098,1)),Pxl!$C$3:$G$6,2,0)))/2+HLOOKUP(VALUE(LEFT(G1098,1)),Pxl!$C$3:$G$6,2,0)),(((HLOOKUP(VALUE(LEFT(G1098,1)),Pxl!$C$3:$G$6,2,0))+((HLOOKUP(VALUE(LEFT(G1098,1)+1),Pxl!$C$3:$G$6,2,0))))/2)))/100*(IF(LEFT(#REF!,1)=LEFT(#REF!,1),(HLOOKUP(VALUE(LEFT(#REF!,1)),Pxl!$C$3:$G$6,4,0))*1.25,((HLOOKUP(VALUE(LEFT(#REF!,1)),Pxl!$C$3:$G$6,4,0))+(HLOOKUP(VALUE(LEFT(#REF!,1)+1),Pxl!$C$3:$G$6,4,0)))/2)))</f>
        <v/>
      </c>
      <c r="I1098" s="281"/>
      <c r="J1098" s="281"/>
      <c r="M1098" s="276"/>
    </row>
    <row r="1099" spans="1:13" s="25" customFormat="1" ht="15">
      <c r="A1099" s="281"/>
      <c r="B1099" s="281"/>
      <c r="C1099" s="281"/>
      <c r="D1099" s="277"/>
      <c r="E1099" s="277"/>
      <c r="F1099" s="277"/>
      <c r="G1099" s="279"/>
      <c r="H1099" s="280" t="str">
        <f>IF(G1099="","",(IF(LEFT(G1099,1)=LEFT(#REF!,1),((100-(HLOOKUP(VALUE(LEFT(G1099,1)),Pxl!$C$3:$G$6,2,0)))/2+HLOOKUP(VALUE(LEFT(G1099,1)),Pxl!$C$3:$G$6,2,0)),(((HLOOKUP(VALUE(LEFT(G1099,1)),Pxl!$C$3:$G$6,2,0))+((HLOOKUP(VALUE(LEFT(G1099,1)+1),Pxl!$C$3:$G$6,2,0))))/2)))/100*(IF(LEFT(#REF!,1)=LEFT(#REF!,1),(HLOOKUP(VALUE(LEFT(#REF!,1)),Pxl!$C$3:$G$6,4,0))*1.25,((HLOOKUP(VALUE(LEFT(#REF!,1)),Pxl!$C$3:$G$6,4,0))+(HLOOKUP(VALUE(LEFT(#REF!,1)+1),Pxl!$C$3:$G$6,4,0)))/2)))</f>
        <v/>
      </c>
      <c r="I1099" s="281"/>
      <c r="J1099" s="281"/>
      <c r="M1099" s="276"/>
    </row>
    <row r="1100" spans="1:13" s="25" customFormat="1" ht="15">
      <c r="A1100" s="281"/>
      <c r="B1100" s="281"/>
      <c r="C1100" s="281"/>
      <c r="D1100" s="277"/>
      <c r="E1100" s="277"/>
      <c r="F1100" s="277"/>
      <c r="G1100" s="279"/>
      <c r="H1100" s="280" t="str">
        <f>IF(G1100="","",(IF(LEFT(G1100,1)=LEFT(#REF!,1),((100-(HLOOKUP(VALUE(LEFT(G1100,1)),Pxl!$C$3:$G$6,2,0)))/2+HLOOKUP(VALUE(LEFT(G1100,1)),Pxl!$C$3:$G$6,2,0)),(((HLOOKUP(VALUE(LEFT(G1100,1)),Pxl!$C$3:$G$6,2,0))+((HLOOKUP(VALUE(LEFT(G1100,1)+1),Pxl!$C$3:$G$6,2,0))))/2)))/100*(IF(LEFT(#REF!,1)=LEFT(#REF!,1),(HLOOKUP(VALUE(LEFT(#REF!,1)),Pxl!$C$3:$G$6,4,0))*1.25,((HLOOKUP(VALUE(LEFT(#REF!,1)),Pxl!$C$3:$G$6,4,0))+(HLOOKUP(VALUE(LEFT(#REF!,1)+1),Pxl!$C$3:$G$6,4,0)))/2)))</f>
        <v/>
      </c>
      <c r="I1100" s="281"/>
      <c r="J1100" s="281"/>
      <c r="M1100" s="276"/>
    </row>
    <row r="1101" spans="1:13" s="25" customFormat="1" ht="15">
      <c r="A1101" s="281"/>
      <c r="B1101" s="281"/>
      <c r="C1101" s="281"/>
      <c r="D1101" s="277"/>
      <c r="E1101" s="277"/>
      <c r="F1101" s="277"/>
      <c r="G1101" s="279"/>
      <c r="H1101" s="280" t="str">
        <f>IF(G1101="","",(IF(LEFT(G1101,1)=LEFT(#REF!,1),((100-(HLOOKUP(VALUE(LEFT(G1101,1)),Pxl!$C$3:$G$6,2,0)))/2+HLOOKUP(VALUE(LEFT(G1101,1)),Pxl!$C$3:$G$6,2,0)),(((HLOOKUP(VALUE(LEFT(G1101,1)),Pxl!$C$3:$G$6,2,0))+((HLOOKUP(VALUE(LEFT(G1101,1)+1),Pxl!$C$3:$G$6,2,0))))/2)))/100*(IF(LEFT(#REF!,1)=LEFT(#REF!,1),(HLOOKUP(VALUE(LEFT(#REF!,1)),Pxl!$C$3:$G$6,4,0))*1.25,((HLOOKUP(VALUE(LEFT(#REF!,1)),Pxl!$C$3:$G$6,4,0))+(HLOOKUP(VALUE(LEFT(#REF!,1)+1),Pxl!$C$3:$G$6,4,0)))/2)))</f>
        <v/>
      </c>
      <c r="I1101" s="281"/>
      <c r="J1101" s="281"/>
      <c r="M1101" s="276"/>
    </row>
    <row r="1102" spans="1:13" s="25" customFormat="1" ht="15">
      <c r="A1102" s="281"/>
      <c r="B1102" s="281"/>
      <c r="C1102" s="281"/>
      <c r="D1102" s="277"/>
      <c r="E1102" s="277"/>
      <c r="F1102" s="277"/>
      <c r="G1102" s="279"/>
      <c r="H1102" s="280" t="str">
        <f>IF(G1102="","",(IF(LEFT(G1102,1)=LEFT(#REF!,1),((100-(HLOOKUP(VALUE(LEFT(G1102,1)),Pxl!$C$3:$G$6,2,0)))/2+HLOOKUP(VALUE(LEFT(G1102,1)),Pxl!$C$3:$G$6,2,0)),(((HLOOKUP(VALUE(LEFT(G1102,1)),Pxl!$C$3:$G$6,2,0))+((HLOOKUP(VALUE(LEFT(G1102,1)+1),Pxl!$C$3:$G$6,2,0))))/2)))/100*(IF(LEFT(#REF!,1)=LEFT(#REF!,1),(HLOOKUP(VALUE(LEFT(#REF!,1)),Pxl!$C$3:$G$6,4,0))*1.25,((HLOOKUP(VALUE(LEFT(#REF!,1)),Pxl!$C$3:$G$6,4,0))+(HLOOKUP(VALUE(LEFT(#REF!,1)+1),Pxl!$C$3:$G$6,4,0)))/2)))</f>
        <v/>
      </c>
      <c r="I1102" s="281"/>
      <c r="J1102" s="281"/>
      <c r="M1102" s="276"/>
    </row>
    <row r="1103" spans="1:13" s="25" customFormat="1" ht="15">
      <c r="A1103" s="281"/>
      <c r="B1103" s="281"/>
      <c r="C1103" s="281"/>
      <c r="D1103" s="277"/>
      <c r="E1103" s="277"/>
      <c r="F1103" s="277"/>
      <c r="G1103" s="279"/>
      <c r="H1103" s="280" t="str">
        <f>IF(G1103="","",(IF(LEFT(G1103,1)=LEFT(#REF!,1),((100-(HLOOKUP(VALUE(LEFT(G1103,1)),Pxl!$C$3:$G$6,2,0)))/2+HLOOKUP(VALUE(LEFT(G1103,1)),Pxl!$C$3:$G$6,2,0)),(((HLOOKUP(VALUE(LEFT(G1103,1)),Pxl!$C$3:$G$6,2,0))+((HLOOKUP(VALUE(LEFT(G1103,1)+1),Pxl!$C$3:$G$6,2,0))))/2)))/100*(IF(LEFT(#REF!,1)=LEFT(#REF!,1),(HLOOKUP(VALUE(LEFT(#REF!,1)),Pxl!$C$3:$G$6,4,0))*1.25,((HLOOKUP(VALUE(LEFT(#REF!,1)),Pxl!$C$3:$G$6,4,0))+(HLOOKUP(VALUE(LEFT(#REF!,1)+1),Pxl!$C$3:$G$6,4,0)))/2)))</f>
        <v/>
      </c>
      <c r="I1103" s="281"/>
      <c r="J1103" s="281"/>
      <c r="M1103" s="276"/>
    </row>
    <row r="1104" spans="1:13" s="25" customFormat="1" ht="15">
      <c r="A1104" s="281"/>
      <c r="B1104" s="281"/>
      <c r="C1104" s="281"/>
      <c r="D1104" s="277"/>
      <c r="E1104" s="277"/>
      <c r="F1104" s="277"/>
      <c r="G1104" s="279"/>
      <c r="H1104" s="280" t="str">
        <f>IF(G1104="","",(IF(LEFT(G1104,1)=LEFT(#REF!,1),((100-(HLOOKUP(VALUE(LEFT(G1104,1)),Pxl!$C$3:$G$6,2,0)))/2+HLOOKUP(VALUE(LEFT(G1104,1)),Pxl!$C$3:$G$6,2,0)),(((HLOOKUP(VALUE(LEFT(G1104,1)),Pxl!$C$3:$G$6,2,0))+((HLOOKUP(VALUE(LEFT(G1104,1)+1),Pxl!$C$3:$G$6,2,0))))/2)))/100*(IF(LEFT(#REF!,1)=LEFT(#REF!,1),(HLOOKUP(VALUE(LEFT(#REF!,1)),Pxl!$C$3:$G$6,4,0))*1.25,((HLOOKUP(VALUE(LEFT(#REF!,1)),Pxl!$C$3:$G$6,4,0))+(HLOOKUP(VALUE(LEFT(#REF!,1)+1),Pxl!$C$3:$G$6,4,0)))/2)))</f>
        <v/>
      </c>
      <c r="I1104" s="281"/>
      <c r="J1104" s="281"/>
      <c r="M1104" s="276"/>
    </row>
    <row r="1105" spans="1:13" s="25" customFormat="1" ht="15">
      <c r="A1105" s="281"/>
      <c r="B1105" s="281"/>
      <c r="C1105" s="281"/>
      <c r="D1105" s="277"/>
      <c r="E1105" s="277"/>
      <c r="F1105" s="277"/>
      <c r="G1105" s="279"/>
      <c r="H1105" s="280" t="str">
        <f>IF(G1105="","",(IF(LEFT(G1105,1)=LEFT(#REF!,1),((100-(HLOOKUP(VALUE(LEFT(G1105,1)),Pxl!$C$3:$G$6,2,0)))/2+HLOOKUP(VALUE(LEFT(G1105,1)),Pxl!$C$3:$G$6,2,0)),(((HLOOKUP(VALUE(LEFT(G1105,1)),Pxl!$C$3:$G$6,2,0))+((HLOOKUP(VALUE(LEFT(G1105,1)+1),Pxl!$C$3:$G$6,2,0))))/2)))/100*(IF(LEFT(#REF!,1)=LEFT(#REF!,1),(HLOOKUP(VALUE(LEFT(#REF!,1)),Pxl!$C$3:$G$6,4,0))*1.25,((HLOOKUP(VALUE(LEFT(#REF!,1)),Pxl!$C$3:$G$6,4,0))+(HLOOKUP(VALUE(LEFT(#REF!,1)+1),Pxl!$C$3:$G$6,4,0)))/2)))</f>
        <v/>
      </c>
      <c r="I1105" s="281"/>
      <c r="J1105" s="281"/>
      <c r="M1105" s="276"/>
    </row>
    <row r="1106" spans="1:13" s="25" customFormat="1" ht="15">
      <c r="A1106" s="281"/>
      <c r="B1106" s="281"/>
      <c r="C1106" s="281"/>
      <c r="D1106" s="277"/>
      <c r="E1106" s="277"/>
      <c r="F1106" s="277"/>
      <c r="G1106" s="279"/>
      <c r="H1106" s="280" t="str">
        <f>IF(G1106="","",(IF(LEFT(G1106,1)=LEFT(#REF!,1),((100-(HLOOKUP(VALUE(LEFT(G1106,1)),Pxl!$C$3:$G$6,2,0)))/2+HLOOKUP(VALUE(LEFT(G1106,1)),Pxl!$C$3:$G$6,2,0)),(((HLOOKUP(VALUE(LEFT(G1106,1)),Pxl!$C$3:$G$6,2,0))+((HLOOKUP(VALUE(LEFT(G1106,1)+1),Pxl!$C$3:$G$6,2,0))))/2)))/100*(IF(LEFT(#REF!,1)=LEFT(#REF!,1),(HLOOKUP(VALUE(LEFT(#REF!,1)),Pxl!$C$3:$G$6,4,0))*1.25,((HLOOKUP(VALUE(LEFT(#REF!,1)),Pxl!$C$3:$G$6,4,0))+(HLOOKUP(VALUE(LEFT(#REF!,1)+1),Pxl!$C$3:$G$6,4,0)))/2)))</f>
        <v/>
      </c>
      <c r="I1106" s="281"/>
      <c r="J1106" s="281"/>
      <c r="M1106" s="276"/>
    </row>
    <row r="1107" spans="1:13" s="25" customFormat="1" ht="15">
      <c r="A1107" s="281"/>
      <c r="B1107" s="281"/>
      <c r="C1107" s="281"/>
      <c r="D1107" s="277"/>
      <c r="E1107" s="277"/>
      <c r="F1107" s="277"/>
      <c r="G1107" s="279"/>
      <c r="H1107" s="280" t="str">
        <f>IF(G1107="","",(IF(LEFT(G1107,1)=LEFT(#REF!,1),((100-(HLOOKUP(VALUE(LEFT(G1107,1)),Pxl!$C$3:$G$6,2,0)))/2+HLOOKUP(VALUE(LEFT(G1107,1)),Pxl!$C$3:$G$6,2,0)),(((HLOOKUP(VALUE(LEFT(G1107,1)),Pxl!$C$3:$G$6,2,0))+((HLOOKUP(VALUE(LEFT(G1107,1)+1),Pxl!$C$3:$G$6,2,0))))/2)))/100*(IF(LEFT(#REF!,1)=LEFT(#REF!,1),(HLOOKUP(VALUE(LEFT(#REF!,1)),Pxl!$C$3:$G$6,4,0))*1.25,((HLOOKUP(VALUE(LEFT(#REF!,1)),Pxl!$C$3:$G$6,4,0))+(HLOOKUP(VALUE(LEFT(#REF!,1)+1),Pxl!$C$3:$G$6,4,0)))/2)))</f>
        <v/>
      </c>
      <c r="I1107" s="281"/>
      <c r="J1107" s="281"/>
      <c r="M1107" s="276"/>
    </row>
    <row r="1108" spans="1:13" s="25" customFormat="1" ht="15">
      <c r="A1108" s="281"/>
      <c r="B1108" s="281"/>
      <c r="C1108" s="281"/>
      <c r="D1108" s="277"/>
      <c r="E1108" s="277"/>
      <c r="F1108" s="277"/>
      <c r="G1108" s="279"/>
      <c r="H1108" s="280" t="str">
        <f>IF(G1108="","",(IF(LEFT(G1108,1)=LEFT(#REF!,1),((100-(HLOOKUP(VALUE(LEFT(G1108,1)),Pxl!$C$3:$G$6,2,0)))/2+HLOOKUP(VALUE(LEFT(G1108,1)),Pxl!$C$3:$G$6,2,0)),(((HLOOKUP(VALUE(LEFT(G1108,1)),Pxl!$C$3:$G$6,2,0))+((HLOOKUP(VALUE(LEFT(G1108,1)+1),Pxl!$C$3:$G$6,2,0))))/2)))/100*(IF(LEFT(#REF!,1)=LEFT(#REF!,1),(HLOOKUP(VALUE(LEFT(#REF!,1)),Pxl!$C$3:$G$6,4,0))*1.25,((HLOOKUP(VALUE(LEFT(#REF!,1)),Pxl!$C$3:$G$6,4,0))+(HLOOKUP(VALUE(LEFT(#REF!,1)+1),Pxl!$C$3:$G$6,4,0)))/2)))</f>
        <v/>
      </c>
      <c r="I1108" s="281"/>
      <c r="J1108" s="281"/>
      <c r="M1108" s="276"/>
    </row>
    <row r="1109" spans="1:13" s="25" customFormat="1" ht="15">
      <c r="A1109" s="281"/>
      <c r="B1109" s="281"/>
      <c r="C1109" s="281"/>
      <c r="D1109" s="277"/>
      <c r="E1109" s="277"/>
      <c r="F1109" s="277"/>
      <c r="G1109" s="279"/>
      <c r="H1109" s="280" t="str">
        <f>IF(G1109="","",(IF(LEFT(G1109,1)=LEFT(#REF!,1),((100-(HLOOKUP(VALUE(LEFT(G1109,1)),Pxl!$C$3:$G$6,2,0)))/2+HLOOKUP(VALUE(LEFT(G1109,1)),Pxl!$C$3:$G$6,2,0)),(((HLOOKUP(VALUE(LEFT(G1109,1)),Pxl!$C$3:$G$6,2,0))+((HLOOKUP(VALUE(LEFT(G1109,1)+1),Pxl!$C$3:$G$6,2,0))))/2)))/100*(IF(LEFT(#REF!,1)=LEFT(#REF!,1),(HLOOKUP(VALUE(LEFT(#REF!,1)),Pxl!$C$3:$G$6,4,0))*1.25,((HLOOKUP(VALUE(LEFT(#REF!,1)),Pxl!$C$3:$G$6,4,0))+(HLOOKUP(VALUE(LEFT(#REF!,1)+1),Pxl!$C$3:$G$6,4,0)))/2)))</f>
        <v/>
      </c>
      <c r="I1109" s="281"/>
      <c r="J1109" s="281"/>
      <c r="M1109" s="276"/>
    </row>
    <row r="1110" spans="1:13" s="25" customFormat="1" ht="15">
      <c r="A1110" s="281"/>
      <c r="B1110" s="281"/>
      <c r="C1110" s="281"/>
      <c r="D1110" s="277"/>
      <c r="E1110" s="277"/>
      <c r="F1110" s="277"/>
      <c r="G1110" s="279"/>
      <c r="H1110" s="280" t="str">
        <f>IF(G1110="","",(IF(LEFT(G1110,1)=LEFT(#REF!,1),((100-(HLOOKUP(VALUE(LEFT(G1110,1)),Pxl!$C$3:$G$6,2,0)))/2+HLOOKUP(VALUE(LEFT(G1110,1)),Pxl!$C$3:$G$6,2,0)),(((HLOOKUP(VALUE(LEFT(G1110,1)),Pxl!$C$3:$G$6,2,0))+((HLOOKUP(VALUE(LEFT(G1110,1)+1),Pxl!$C$3:$G$6,2,0))))/2)))/100*(IF(LEFT(#REF!,1)=LEFT(#REF!,1),(HLOOKUP(VALUE(LEFT(#REF!,1)),Pxl!$C$3:$G$6,4,0))*1.25,((HLOOKUP(VALUE(LEFT(#REF!,1)),Pxl!$C$3:$G$6,4,0))+(HLOOKUP(VALUE(LEFT(#REF!,1)+1),Pxl!$C$3:$G$6,4,0)))/2)))</f>
        <v/>
      </c>
      <c r="I1110" s="281"/>
      <c r="J1110" s="281"/>
      <c r="M1110" s="276"/>
    </row>
    <row r="1111" spans="1:13" s="25" customFormat="1" ht="15">
      <c r="A1111" s="281"/>
      <c r="B1111" s="281"/>
      <c r="C1111" s="281"/>
      <c r="D1111" s="277"/>
      <c r="E1111" s="277"/>
      <c r="F1111" s="277"/>
      <c r="G1111" s="279"/>
      <c r="H1111" s="280" t="str">
        <f>IF(G1111="","",(IF(LEFT(G1111,1)=LEFT(#REF!,1),((100-(HLOOKUP(VALUE(LEFT(G1111,1)),Pxl!$C$3:$G$6,2,0)))/2+HLOOKUP(VALUE(LEFT(G1111,1)),Pxl!$C$3:$G$6,2,0)),(((HLOOKUP(VALUE(LEFT(G1111,1)),Pxl!$C$3:$G$6,2,0))+((HLOOKUP(VALUE(LEFT(G1111,1)+1),Pxl!$C$3:$G$6,2,0))))/2)))/100*(IF(LEFT(#REF!,1)=LEFT(#REF!,1),(HLOOKUP(VALUE(LEFT(#REF!,1)),Pxl!$C$3:$G$6,4,0))*1.25,((HLOOKUP(VALUE(LEFT(#REF!,1)),Pxl!$C$3:$G$6,4,0))+(HLOOKUP(VALUE(LEFT(#REF!,1)+1),Pxl!$C$3:$G$6,4,0)))/2)))</f>
        <v/>
      </c>
      <c r="I1111" s="281"/>
      <c r="J1111" s="281"/>
      <c r="M1111" s="276"/>
    </row>
    <row r="1112" spans="1:13" s="25" customFormat="1" ht="15">
      <c r="A1112" s="281"/>
      <c r="B1112" s="281"/>
      <c r="C1112" s="281"/>
      <c r="D1112" s="277"/>
      <c r="E1112" s="277"/>
      <c r="F1112" s="277"/>
      <c r="G1112" s="279"/>
      <c r="H1112" s="280" t="str">
        <f>IF(G1112="","",(IF(LEFT(G1112,1)=LEFT(#REF!,1),((100-(HLOOKUP(VALUE(LEFT(G1112,1)),Pxl!$C$3:$G$6,2,0)))/2+HLOOKUP(VALUE(LEFT(G1112,1)),Pxl!$C$3:$G$6,2,0)),(((HLOOKUP(VALUE(LEFT(G1112,1)),Pxl!$C$3:$G$6,2,0))+((HLOOKUP(VALUE(LEFT(G1112,1)+1),Pxl!$C$3:$G$6,2,0))))/2)))/100*(IF(LEFT(#REF!,1)=LEFT(#REF!,1),(HLOOKUP(VALUE(LEFT(#REF!,1)),Pxl!$C$3:$G$6,4,0))*1.25,((HLOOKUP(VALUE(LEFT(#REF!,1)),Pxl!$C$3:$G$6,4,0))+(HLOOKUP(VALUE(LEFT(#REF!,1)+1),Pxl!$C$3:$G$6,4,0)))/2)))</f>
        <v/>
      </c>
      <c r="I1112" s="281"/>
      <c r="J1112" s="281"/>
      <c r="M1112" s="276"/>
    </row>
    <row r="1113" spans="1:13" s="25" customFormat="1" ht="15">
      <c r="A1113" s="281"/>
      <c r="B1113" s="281"/>
      <c r="C1113" s="281"/>
      <c r="D1113" s="277"/>
      <c r="E1113" s="277"/>
      <c r="F1113" s="277"/>
      <c r="G1113" s="279"/>
      <c r="H1113" s="280" t="str">
        <f>IF(G1113="","",(IF(LEFT(G1113,1)=LEFT(#REF!,1),((100-(HLOOKUP(VALUE(LEFT(G1113,1)),Pxl!$C$3:$G$6,2,0)))/2+HLOOKUP(VALUE(LEFT(G1113,1)),Pxl!$C$3:$G$6,2,0)),(((HLOOKUP(VALUE(LEFT(G1113,1)),Pxl!$C$3:$G$6,2,0))+((HLOOKUP(VALUE(LEFT(G1113,1)+1),Pxl!$C$3:$G$6,2,0))))/2)))/100*(IF(LEFT(#REF!,1)=LEFT(#REF!,1),(HLOOKUP(VALUE(LEFT(#REF!,1)),Pxl!$C$3:$G$6,4,0))*1.25,((HLOOKUP(VALUE(LEFT(#REF!,1)),Pxl!$C$3:$G$6,4,0))+(HLOOKUP(VALUE(LEFT(#REF!,1)+1),Pxl!$C$3:$G$6,4,0)))/2)))</f>
        <v/>
      </c>
      <c r="I1113" s="281"/>
      <c r="J1113" s="281"/>
      <c r="M1113" s="276"/>
    </row>
    <row r="1114" spans="1:13" s="25" customFormat="1" ht="15">
      <c r="A1114" s="281"/>
      <c r="B1114" s="281"/>
      <c r="C1114" s="281"/>
      <c r="D1114" s="277"/>
      <c r="E1114" s="277"/>
      <c r="F1114" s="277"/>
      <c r="G1114" s="279"/>
      <c r="H1114" s="280" t="str">
        <f>IF(G1114="","",(IF(LEFT(G1114,1)=LEFT(#REF!,1),((100-(HLOOKUP(VALUE(LEFT(G1114,1)),Pxl!$C$3:$G$6,2,0)))/2+HLOOKUP(VALUE(LEFT(G1114,1)),Pxl!$C$3:$G$6,2,0)),(((HLOOKUP(VALUE(LEFT(G1114,1)),Pxl!$C$3:$G$6,2,0))+((HLOOKUP(VALUE(LEFT(G1114,1)+1),Pxl!$C$3:$G$6,2,0))))/2)))/100*(IF(LEFT(#REF!,1)=LEFT(#REF!,1),(HLOOKUP(VALUE(LEFT(#REF!,1)),Pxl!$C$3:$G$6,4,0))*1.25,((HLOOKUP(VALUE(LEFT(#REF!,1)),Pxl!$C$3:$G$6,4,0))+(HLOOKUP(VALUE(LEFT(#REF!,1)+1),Pxl!$C$3:$G$6,4,0)))/2)))</f>
        <v/>
      </c>
      <c r="I1114" s="281"/>
      <c r="J1114" s="281"/>
      <c r="M1114" s="276"/>
    </row>
    <row r="1115" spans="1:13" s="25" customFormat="1" ht="15">
      <c r="A1115" s="281"/>
      <c r="B1115" s="281"/>
      <c r="C1115" s="281"/>
      <c r="D1115" s="277"/>
      <c r="E1115" s="277"/>
      <c r="F1115" s="277"/>
      <c r="G1115" s="279"/>
      <c r="H1115" s="280" t="str">
        <f>IF(G1115="","",(IF(LEFT(G1115,1)=LEFT(#REF!,1),((100-(HLOOKUP(VALUE(LEFT(G1115,1)),Pxl!$C$3:$G$6,2,0)))/2+HLOOKUP(VALUE(LEFT(G1115,1)),Pxl!$C$3:$G$6,2,0)),(((HLOOKUP(VALUE(LEFT(G1115,1)),Pxl!$C$3:$G$6,2,0))+((HLOOKUP(VALUE(LEFT(G1115,1)+1),Pxl!$C$3:$G$6,2,0))))/2)))/100*(IF(LEFT(#REF!,1)=LEFT(#REF!,1),(HLOOKUP(VALUE(LEFT(#REF!,1)),Pxl!$C$3:$G$6,4,0))*1.25,((HLOOKUP(VALUE(LEFT(#REF!,1)),Pxl!$C$3:$G$6,4,0))+(HLOOKUP(VALUE(LEFT(#REF!,1)+1),Pxl!$C$3:$G$6,4,0)))/2)))</f>
        <v/>
      </c>
      <c r="I1115" s="281"/>
      <c r="J1115" s="281"/>
      <c r="M1115" s="276"/>
    </row>
    <row r="1116" spans="1:13" s="25" customFormat="1" ht="15">
      <c r="A1116" s="281"/>
      <c r="B1116" s="281"/>
      <c r="C1116" s="281"/>
      <c r="D1116" s="277"/>
      <c r="E1116" s="277"/>
      <c r="F1116" s="277"/>
      <c r="G1116" s="279"/>
      <c r="H1116" s="280" t="str">
        <f>IF(G1116="","",(IF(LEFT(G1116,1)=LEFT(#REF!,1),((100-(HLOOKUP(VALUE(LEFT(G1116,1)),Pxl!$C$3:$G$6,2,0)))/2+HLOOKUP(VALUE(LEFT(G1116,1)),Pxl!$C$3:$G$6,2,0)),(((HLOOKUP(VALUE(LEFT(G1116,1)),Pxl!$C$3:$G$6,2,0))+((HLOOKUP(VALUE(LEFT(G1116,1)+1),Pxl!$C$3:$G$6,2,0))))/2)))/100*(IF(LEFT(#REF!,1)=LEFT(#REF!,1),(HLOOKUP(VALUE(LEFT(#REF!,1)),Pxl!$C$3:$G$6,4,0))*1.25,((HLOOKUP(VALUE(LEFT(#REF!,1)),Pxl!$C$3:$G$6,4,0))+(HLOOKUP(VALUE(LEFT(#REF!,1)+1),Pxl!$C$3:$G$6,4,0)))/2)))</f>
        <v/>
      </c>
      <c r="I1116" s="281"/>
      <c r="J1116" s="281"/>
      <c r="M1116" s="276"/>
    </row>
    <row r="1117" spans="1:13" s="25" customFormat="1" ht="15">
      <c r="A1117" s="281"/>
      <c r="B1117" s="281"/>
      <c r="C1117" s="281"/>
      <c r="D1117" s="277"/>
      <c r="E1117" s="277"/>
      <c r="F1117" s="277"/>
      <c r="G1117" s="279"/>
      <c r="H1117" s="280" t="str">
        <f>IF(G1117="","",(IF(LEFT(G1117,1)=LEFT(#REF!,1),((100-(HLOOKUP(VALUE(LEFT(G1117,1)),Pxl!$C$3:$G$6,2,0)))/2+HLOOKUP(VALUE(LEFT(G1117,1)),Pxl!$C$3:$G$6,2,0)),(((HLOOKUP(VALUE(LEFT(G1117,1)),Pxl!$C$3:$G$6,2,0))+((HLOOKUP(VALUE(LEFT(G1117,1)+1),Pxl!$C$3:$G$6,2,0))))/2)))/100*(IF(LEFT(#REF!,1)=LEFT(#REF!,1),(HLOOKUP(VALUE(LEFT(#REF!,1)),Pxl!$C$3:$G$6,4,0))*1.25,((HLOOKUP(VALUE(LEFT(#REF!,1)),Pxl!$C$3:$G$6,4,0))+(HLOOKUP(VALUE(LEFT(#REF!,1)+1),Pxl!$C$3:$G$6,4,0)))/2)))</f>
        <v/>
      </c>
      <c r="I1117" s="281"/>
      <c r="J1117" s="281"/>
      <c r="M1117" s="276"/>
    </row>
    <row r="1118" spans="1:13" s="25" customFormat="1" ht="15">
      <c r="A1118" s="281"/>
      <c r="B1118" s="281"/>
      <c r="C1118" s="281"/>
      <c r="D1118" s="277"/>
      <c r="E1118" s="277"/>
      <c r="F1118" s="277"/>
      <c r="G1118" s="279"/>
      <c r="H1118" s="280" t="str">
        <f>IF(G1118="","",(IF(LEFT(G1118,1)=LEFT(#REF!,1),((100-(HLOOKUP(VALUE(LEFT(G1118,1)),Pxl!$C$3:$G$6,2,0)))/2+HLOOKUP(VALUE(LEFT(G1118,1)),Pxl!$C$3:$G$6,2,0)),(((HLOOKUP(VALUE(LEFT(G1118,1)),Pxl!$C$3:$G$6,2,0))+((HLOOKUP(VALUE(LEFT(G1118,1)+1),Pxl!$C$3:$G$6,2,0))))/2)))/100*(IF(LEFT(#REF!,1)=LEFT(#REF!,1),(HLOOKUP(VALUE(LEFT(#REF!,1)),Pxl!$C$3:$G$6,4,0))*1.25,((HLOOKUP(VALUE(LEFT(#REF!,1)),Pxl!$C$3:$G$6,4,0))+(HLOOKUP(VALUE(LEFT(#REF!,1)+1),Pxl!$C$3:$G$6,4,0)))/2)))</f>
        <v/>
      </c>
      <c r="I1118" s="281"/>
      <c r="J1118" s="281"/>
      <c r="M1118" s="276"/>
    </row>
    <row r="1119" spans="1:13" s="25" customFormat="1" ht="15">
      <c r="A1119" s="281"/>
      <c r="B1119" s="281"/>
      <c r="C1119" s="281"/>
      <c r="D1119" s="277"/>
      <c r="E1119" s="277"/>
      <c r="F1119" s="277"/>
      <c r="G1119" s="279"/>
      <c r="H1119" s="280" t="str">
        <f>IF(G1119="","",(IF(LEFT(G1119,1)=LEFT(#REF!,1),((100-(HLOOKUP(VALUE(LEFT(G1119,1)),Pxl!$C$3:$G$6,2,0)))/2+HLOOKUP(VALUE(LEFT(G1119,1)),Pxl!$C$3:$G$6,2,0)),(((HLOOKUP(VALUE(LEFT(G1119,1)),Pxl!$C$3:$G$6,2,0))+((HLOOKUP(VALUE(LEFT(G1119,1)+1),Pxl!$C$3:$G$6,2,0))))/2)))/100*(IF(LEFT(#REF!,1)=LEFT(#REF!,1),(HLOOKUP(VALUE(LEFT(#REF!,1)),Pxl!$C$3:$G$6,4,0))*1.25,((HLOOKUP(VALUE(LEFT(#REF!,1)),Pxl!$C$3:$G$6,4,0))+(HLOOKUP(VALUE(LEFT(#REF!,1)+1),Pxl!$C$3:$G$6,4,0)))/2)))</f>
        <v/>
      </c>
      <c r="I1119" s="281"/>
      <c r="J1119" s="281"/>
      <c r="M1119" s="276"/>
    </row>
    <row r="1120" spans="1:13" s="25" customFormat="1" ht="15">
      <c r="A1120" s="281"/>
      <c r="B1120" s="281"/>
      <c r="C1120" s="281"/>
      <c r="D1120" s="277"/>
      <c r="E1120" s="277"/>
      <c r="F1120" s="277"/>
      <c r="G1120" s="279"/>
      <c r="H1120" s="280" t="str">
        <f>IF(G1120="","",(IF(LEFT(G1120,1)=LEFT(#REF!,1),((100-(HLOOKUP(VALUE(LEFT(G1120,1)),Pxl!$C$3:$G$6,2,0)))/2+HLOOKUP(VALUE(LEFT(G1120,1)),Pxl!$C$3:$G$6,2,0)),(((HLOOKUP(VALUE(LEFT(G1120,1)),Pxl!$C$3:$G$6,2,0))+((HLOOKUP(VALUE(LEFT(G1120,1)+1),Pxl!$C$3:$G$6,2,0))))/2)))/100*(IF(LEFT(#REF!,1)=LEFT(#REF!,1),(HLOOKUP(VALUE(LEFT(#REF!,1)),Pxl!$C$3:$G$6,4,0))*1.25,((HLOOKUP(VALUE(LEFT(#REF!,1)),Pxl!$C$3:$G$6,4,0))+(HLOOKUP(VALUE(LEFT(#REF!,1)+1),Pxl!$C$3:$G$6,4,0)))/2)))</f>
        <v/>
      </c>
      <c r="I1120" s="281"/>
      <c r="J1120" s="281"/>
      <c r="M1120" s="276"/>
    </row>
    <row r="1121" spans="1:13" s="25" customFormat="1" ht="15">
      <c r="A1121" s="281"/>
      <c r="B1121" s="281"/>
      <c r="C1121" s="281"/>
      <c r="D1121" s="277"/>
      <c r="E1121" s="277"/>
      <c r="F1121" s="277"/>
      <c r="G1121" s="279"/>
      <c r="H1121" s="280" t="str">
        <f>IF(G1121="","",(IF(LEFT(G1121,1)=LEFT(#REF!,1),((100-(HLOOKUP(VALUE(LEFT(G1121,1)),Pxl!$C$3:$G$6,2,0)))/2+HLOOKUP(VALUE(LEFT(G1121,1)),Pxl!$C$3:$G$6,2,0)),(((HLOOKUP(VALUE(LEFT(G1121,1)),Pxl!$C$3:$G$6,2,0))+((HLOOKUP(VALUE(LEFT(G1121,1)+1),Pxl!$C$3:$G$6,2,0))))/2)))/100*(IF(LEFT(#REF!,1)=LEFT(#REF!,1),(HLOOKUP(VALUE(LEFT(#REF!,1)),Pxl!$C$3:$G$6,4,0))*1.25,((HLOOKUP(VALUE(LEFT(#REF!,1)),Pxl!$C$3:$G$6,4,0))+(HLOOKUP(VALUE(LEFT(#REF!,1)+1),Pxl!$C$3:$G$6,4,0)))/2)))</f>
        <v/>
      </c>
      <c r="I1121" s="281"/>
      <c r="J1121" s="281"/>
      <c r="M1121" s="276"/>
    </row>
    <row r="1122" spans="1:13" s="25" customFormat="1" ht="15">
      <c r="A1122" s="281"/>
      <c r="B1122" s="281"/>
      <c r="C1122" s="281"/>
      <c r="D1122" s="277"/>
      <c r="E1122" s="277"/>
      <c r="F1122" s="277"/>
      <c r="G1122" s="279"/>
      <c r="H1122" s="280" t="str">
        <f>IF(G1122="","",(IF(LEFT(G1122,1)=LEFT(#REF!,1),((100-(HLOOKUP(VALUE(LEFT(G1122,1)),Pxl!$C$3:$G$6,2,0)))/2+HLOOKUP(VALUE(LEFT(G1122,1)),Pxl!$C$3:$G$6,2,0)),(((HLOOKUP(VALUE(LEFT(G1122,1)),Pxl!$C$3:$G$6,2,0))+((HLOOKUP(VALUE(LEFT(G1122,1)+1),Pxl!$C$3:$G$6,2,0))))/2)))/100*(IF(LEFT(#REF!,1)=LEFT(#REF!,1),(HLOOKUP(VALUE(LEFT(#REF!,1)),Pxl!$C$3:$G$6,4,0))*1.25,((HLOOKUP(VALUE(LEFT(#REF!,1)),Pxl!$C$3:$G$6,4,0))+(HLOOKUP(VALUE(LEFT(#REF!,1)+1),Pxl!$C$3:$G$6,4,0)))/2)))</f>
        <v/>
      </c>
      <c r="I1122" s="281"/>
      <c r="J1122" s="281"/>
      <c r="M1122" s="276"/>
    </row>
    <row r="1123" spans="1:13" s="25" customFormat="1" ht="15">
      <c r="A1123" s="281"/>
      <c r="B1123" s="281"/>
      <c r="C1123" s="281"/>
      <c r="D1123" s="277"/>
      <c r="E1123" s="277"/>
      <c r="F1123" s="277"/>
      <c r="G1123" s="279"/>
      <c r="H1123" s="280" t="str">
        <f>IF(G1123="","",(IF(LEFT(G1123,1)=LEFT(#REF!,1),((100-(HLOOKUP(VALUE(LEFT(G1123,1)),Pxl!$C$3:$G$6,2,0)))/2+HLOOKUP(VALUE(LEFT(G1123,1)),Pxl!$C$3:$G$6,2,0)),(((HLOOKUP(VALUE(LEFT(G1123,1)),Pxl!$C$3:$G$6,2,0))+((HLOOKUP(VALUE(LEFT(G1123,1)+1),Pxl!$C$3:$G$6,2,0))))/2)))/100*(IF(LEFT(#REF!,1)=LEFT(#REF!,1),(HLOOKUP(VALUE(LEFT(#REF!,1)),Pxl!$C$3:$G$6,4,0))*1.25,((HLOOKUP(VALUE(LEFT(#REF!,1)),Pxl!$C$3:$G$6,4,0))+(HLOOKUP(VALUE(LEFT(#REF!,1)+1),Pxl!$C$3:$G$6,4,0)))/2)))</f>
        <v/>
      </c>
      <c r="I1123" s="281"/>
      <c r="J1123" s="281"/>
      <c r="M1123" s="276"/>
    </row>
    <row r="1124" spans="1:13" s="25" customFormat="1" ht="15">
      <c r="A1124" s="281"/>
      <c r="B1124" s="281"/>
      <c r="C1124" s="281"/>
      <c r="D1124" s="277"/>
      <c r="E1124" s="277"/>
      <c r="F1124" s="277"/>
      <c r="G1124" s="279"/>
      <c r="H1124" s="280" t="str">
        <f>IF(G1124="","",(IF(LEFT(G1124,1)=LEFT(#REF!,1),((100-(HLOOKUP(VALUE(LEFT(G1124,1)),Pxl!$C$3:$G$6,2,0)))/2+HLOOKUP(VALUE(LEFT(G1124,1)),Pxl!$C$3:$G$6,2,0)),(((HLOOKUP(VALUE(LEFT(G1124,1)),Pxl!$C$3:$G$6,2,0))+((HLOOKUP(VALUE(LEFT(G1124,1)+1),Pxl!$C$3:$G$6,2,0))))/2)))/100*(IF(LEFT(#REF!,1)=LEFT(#REF!,1),(HLOOKUP(VALUE(LEFT(#REF!,1)),Pxl!$C$3:$G$6,4,0))*1.25,((HLOOKUP(VALUE(LEFT(#REF!,1)),Pxl!$C$3:$G$6,4,0))+(HLOOKUP(VALUE(LEFT(#REF!,1)+1),Pxl!$C$3:$G$6,4,0)))/2)))</f>
        <v/>
      </c>
      <c r="I1124" s="281"/>
      <c r="J1124" s="281"/>
      <c r="M1124" s="276"/>
    </row>
    <row r="1125" spans="1:13" s="25" customFormat="1" ht="15">
      <c r="A1125" s="281"/>
      <c r="B1125" s="281"/>
      <c r="C1125" s="281"/>
      <c r="D1125" s="277"/>
      <c r="E1125" s="277"/>
      <c r="F1125" s="277"/>
      <c r="G1125" s="279"/>
      <c r="H1125" s="280" t="str">
        <f>IF(G1125="","",(IF(LEFT(G1125,1)=LEFT(#REF!,1),((100-(HLOOKUP(VALUE(LEFT(G1125,1)),Pxl!$C$3:$G$6,2,0)))/2+HLOOKUP(VALUE(LEFT(G1125,1)),Pxl!$C$3:$G$6,2,0)),(((HLOOKUP(VALUE(LEFT(G1125,1)),Pxl!$C$3:$G$6,2,0))+((HLOOKUP(VALUE(LEFT(G1125,1)+1),Pxl!$C$3:$G$6,2,0))))/2)))/100*(IF(LEFT(#REF!,1)=LEFT(#REF!,1),(HLOOKUP(VALUE(LEFT(#REF!,1)),Pxl!$C$3:$G$6,4,0))*1.25,((HLOOKUP(VALUE(LEFT(#REF!,1)),Pxl!$C$3:$G$6,4,0))+(HLOOKUP(VALUE(LEFT(#REF!,1)+1),Pxl!$C$3:$G$6,4,0)))/2)))</f>
        <v/>
      </c>
      <c r="I1125" s="281"/>
      <c r="J1125" s="281"/>
      <c r="M1125" s="276"/>
    </row>
    <row r="1126" spans="1:13" s="25" customFormat="1" ht="15">
      <c r="A1126" s="281"/>
      <c r="B1126" s="281"/>
      <c r="C1126" s="281"/>
      <c r="D1126" s="277"/>
      <c r="E1126" s="277"/>
      <c r="F1126" s="277"/>
      <c r="G1126" s="279"/>
      <c r="H1126" s="280" t="str">
        <f>IF(G1126="","",(IF(LEFT(G1126,1)=LEFT(#REF!,1),((100-(HLOOKUP(VALUE(LEFT(G1126,1)),Pxl!$C$3:$G$6,2,0)))/2+HLOOKUP(VALUE(LEFT(G1126,1)),Pxl!$C$3:$G$6,2,0)),(((HLOOKUP(VALUE(LEFT(G1126,1)),Pxl!$C$3:$G$6,2,0))+((HLOOKUP(VALUE(LEFT(G1126,1)+1),Pxl!$C$3:$G$6,2,0))))/2)))/100*(IF(LEFT(#REF!,1)=LEFT(#REF!,1),(HLOOKUP(VALUE(LEFT(#REF!,1)),Pxl!$C$3:$G$6,4,0))*1.25,((HLOOKUP(VALUE(LEFT(#REF!,1)),Pxl!$C$3:$G$6,4,0))+(HLOOKUP(VALUE(LEFT(#REF!,1)+1),Pxl!$C$3:$G$6,4,0)))/2)))</f>
        <v/>
      </c>
      <c r="I1126" s="281"/>
      <c r="J1126" s="281"/>
      <c r="M1126" s="276"/>
    </row>
    <row r="1127" spans="1:13" s="25" customFormat="1" ht="15">
      <c r="A1127" s="281"/>
      <c r="B1127" s="281"/>
      <c r="C1127" s="281"/>
      <c r="D1127" s="277"/>
      <c r="E1127" s="277"/>
      <c r="F1127" s="277"/>
      <c r="G1127" s="279"/>
      <c r="H1127" s="280" t="str">
        <f>IF(G1127="","",(IF(LEFT(G1127,1)=LEFT(#REF!,1),((100-(HLOOKUP(VALUE(LEFT(G1127,1)),Pxl!$C$3:$G$6,2,0)))/2+HLOOKUP(VALUE(LEFT(G1127,1)),Pxl!$C$3:$G$6,2,0)),(((HLOOKUP(VALUE(LEFT(G1127,1)),Pxl!$C$3:$G$6,2,0))+((HLOOKUP(VALUE(LEFT(G1127,1)+1),Pxl!$C$3:$G$6,2,0))))/2)))/100*(IF(LEFT(#REF!,1)=LEFT(#REF!,1),(HLOOKUP(VALUE(LEFT(#REF!,1)),Pxl!$C$3:$G$6,4,0))*1.25,((HLOOKUP(VALUE(LEFT(#REF!,1)),Pxl!$C$3:$G$6,4,0))+(HLOOKUP(VALUE(LEFT(#REF!,1)+1),Pxl!$C$3:$G$6,4,0)))/2)))</f>
        <v/>
      </c>
      <c r="I1127" s="281"/>
      <c r="J1127" s="281"/>
      <c r="M1127" s="276"/>
    </row>
    <row r="1128" spans="1:13" s="25" customFormat="1" ht="15">
      <c r="A1128" s="281"/>
      <c r="B1128" s="281"/>
      <c r="C1128" s="281"/>
      <c r="D1128" s="277"/>
      <c r="E1128" s="277"/>
      <c r="F1128" s="277"/>
      <c r="G1128" s="279"/>
      <c r="H1128" s="280" t="str">
        <f>IF(G1128="","",(IF(LEFT(G1128,1)=LEFT(#REF!,1),((100-(HLOOKUP(VALUE(LEFT(G1128,1)),Pxl!$C$3:$G$6,2,0)))/2+HLOOKUP(VALUE(LEFT(G1128,1)),Pxl!$C$3:$G$6,2,0)),(((HLOOKUP(VALUE(LEFT(G1128,1)),Pxl!$C$3:$G$6,2,0))+((HLOOKUP(VALUE(LEFT(G1128,1)+1),Pxl!$C$3:$G$6,2,0))))/2)))/100*(IF(LEFT(#REF!,1)=LEFT(#REF!,1),(HLOOKUP(VALUE(LEFT(#REF!,1)),Pxl!$C$3:$G$6,4,0))*1.25,((HLOOKUP(VALUE(LEFT(#REF!,1)),Pxl!$C$3:$G$6,4,0))+(HLOOKUP(VALUE(LEFT(#REF!,1)+1),Pxl!$C$3:$G$6,4,0)))/2)))</f>
        <v/>
      </c>
      <c r="I1128" s="281"/>
      <c r="J1128" s="281"/>
      <c r="M1128" s="276"/>
    </row>
    <row r="1129" spans="1:13" s="25" customFormat="1" ht="15">
      <c r="A1129" s="281"/>
      <c r="B1129" s="281"/>
      <c r="C1129" s="281"/>
      <c r="D1129" s="277"/>
      <c r="E1129" s="277"/>
      <c r="F1129" s="277"/>
      <c r="G1129" s="279"/>
      <c r="H1129" s="280" t="str">
        <f>IF(G1129="","",(IF(LEFT(G1129,1)=LEFT(#REF!,1),((100-(HLOOKUP(VALUE(LEFT(G1129,1)),Pxl!$C$3:$G$6,2,0)))/2+HLOOKUP(VALUE(LEFT(G1129,1)),Pxl!$C$3:$G$6,2,0)),(((HLOOKUP(VALUE(LEFT(G1129,1)),Pxl!$C$3:$G$6,2,0))+((HLOOKUP(VALUE(LEFT(G1129,1)+1),Pxl!$C$3:$G$6,2,0))))/2)))/100*(IF(LEFT(#REF!,1)=LEFT(#REF!,1),(HLOOKUP(VALUE(LEFT(#REF!,1)),Pxl!$C$3:$G$6,4,0))*1.25,((HLOOKUP(VALUE(LEFT(#REF!,1)),Pxl!$C$3:$G$6,4,0))+(HLOOKUP(VALUE(LEFT(#REF!,1)+1),Pxl!$C$3:$G$6,4,0)))/2)))</f>
        <v/>
      </c>
      <c r="I1129" s="281"/>
      <c r="J1129" s="281"/>
      <c r="M1129" s="276"/>
    </row>
    <row r="1130" spans="1:13" s="25" customFormat="1" ht="15">
      <c r="A1130" s="281"/>
      <c r="B1130" s="281"/>
      <c r="C1130" s="281"/>
      <c r="D1130" s="277"/>
      <c r="E1130" s="277"/>
      <c r="F1130" s="277"/>
      <c r="G1130" s="279"/>
      <c r="H1130" s="280" t="str">
        <f>IF(G1130="","",(IF(LEFT(G1130,1)=LEFT(#REF!,1),((100-(HLOOKUP(VALUE(LEFT(G1130,1)),Pxl!$C$3:$G$6,2,0)))/2+HLOOKUP(VALUE(LEFT(G1130,1)),Pxl!$C$3:$G$6,2,0)),(((HLOOKUP(VALUE(LEFT(G1130,1)),Pxl!$C$3:$G$6,2,0))+((HLOOKUP(VALUE(LEFT(G1130,1)+1),Pxl!$C$3:$G$6,2,0))))/2)))/100*(IF(LEFT(#REF!,1)=LEFT(#REF!,1),(HLOOKUP(VALUE(LEFT(#REF!,1)),Pxl!$C$3:$G$6,4,0))*1.25,((HLOOKUP(VALUE(LEFT(#REF!,1)),Pxl!$C$3:$G$6,4,0))+(HLOOKUP(VALUE(LEFT(#REF!,1)+1),Pxl!$C$3:$G$6,4,0)))/2)))</f>
        <v/>
      </c>
      <c r="I1130" s="281"/>
      <c r="J1130" s="281"/>
      <c r="M1130" s="276"/>
    </row>
    <row r="1131" spans="1:13" s="25" customFormat="1" ht="15">
      <c r="A1131" s="281"/>
      <c r="B1131" s="281"/>
      <c r="C1131" s="281"/>
      <c r="D1131" s="277"/>
      <c r="E1131" s="277"/>
      <c r="F1131" s="277"/>
      <c r="G1131" s="279"/>
      <c r="H1131" s="280" t="str">
        <f>IF(G1131="","",(IF(LEFT(G1131,1)=LEFT(#REF!,1),((100-(HLOOKUP(VALUE(LEFT(G1131,1)),Pxl!$C$3:$G$6,2,0)))/2+HLOOKUP(VALUE(LEFT(G1131,1)),Pxl!$C$3:$G$6,2,0)),(((HLOOKUP(VALUE(LEFT(G1131,1)),Pxl!$C$3:$G$6,2,0))+((HLOOKUP(VALUE(LEFT(G1131,1)+1),Pxl!$C$3:$G$6,2,0))))/2)))/100*(IF(LEFT(#REF!,1)=LEFT(#REF!,1),(HLOOKUP(VALUE(LEFT(#REF!,1)),Pxl!$C$3:$G$6,4,0))*1.25,((HLOOKUP(VALUE(LEFT(#REF!,1)),Pxl!$C$3:$G$6,4,0))+(HLOOKUP(VALUE(LEFT(#REF!,1)+1),Pxl!$C$3:$G$6,4,0)))/2)))</f>
        <v/>
      </c>
      <c r="I1131" s="281"/>
      <c r="J1131" s="281"/>
      <c r="M1131" s="276"/>
    </row>
    <row r="1132" spans="1:13" s="25" customFormat="1" ht="15">
      <c r="A1132" s="281"/>
      <c r="B1132" s="281"/>
      <c r="C1132" s="281"/>
      <c r="D1132" s="277"/>
      <c r="E1132" s="277"/>
      <c r="F1132" s="277"/>
      <c r="G1132" s="279"/>
      <c r="H1132" s="280" t="str">
        <f>IF(G1132="","",(IF(LEFT(G1132,1)=LEFT(#REF!,1),((100-(HLOOKUP(VALUE(LEFT(G1132,1)),Pxl!$C$3:$G$6,2,0)))/2+HLOOKUP(VALUE(LEFT(G1132,1)),Pxl!$C$3:$G$6,2,0)),(((HLOOKUP(VALUE(LEFT(G1132,1)),Pxl!$C$3:$G$6,2,0))+((HLOOKUP(VALUE(LEFT(G1132,1)+1),Pxl!$C$3:$G$6,2,0))))/2)))/100*(IF(LEFT(#REF!,1)=LEFT(#REF!,1),(HLOOKUP(VALUE(LEFT(#REF!,1)),Pxl!$C$3:$G$6,4,0))*1.25,((HLOOKUP(VALUE(LEFT(#REF!,1)),Pxl!$C$3:$G$6,4,0))+(HLOOKUP(VALUE(LEFT(#REF!,1)+1),Pxl!$C$3:$G$6,4,0)))/2)))</f>
        <v/>
      </c>
      <c r="I1132" s="281"/>
      <c r="J1132" s="281"/>
      <c r="M1132" s="276"/>
    </row>
    <row r="1133" spans="1:13" s="25" customFormat="1" ht="15">
      <c r="A1133" s="281"/>
      <c r="B1133" s="281"/>
      <c r="C1133" s="281"/>
      <c r="D1133" s="277"/>
      <c r="E1133" s="277"/>
      <c r="F1133" s="277"/>
      <c r="G1133" s="279"/>
      <c r="H1133" s="280" t="str">
        <f>IF(G1133="","",(IF(LEFT(G1133,1)=LEFT(#REF!,1),((100-(HLOOKUP(VALUE(LEFT(G1133,1)),Pxl!$C$3:$G$6,2,0)))/2+HLOOKUP(VALUE(LEFT(G1133,1)),Pxl!$C$3:$G$6,2,0)),(((HLOOKUP(VALUE(LEFT(G1133,1)),Pxl!$C$3:$G$6,2,0))+((HLOOKUP(VALUE(LEFT(G1133,1)+1),Pxl!$C$3:$G$6,2,0))))/2)))/100*(IF(LEFT(#REF!,1)=LEFT(#REF!,1),(HLOOKUP(VALUE(LEFT(#REF!,1)),Pxl!$C$3:$G$6,4,0))*1.25,((HLOOKUP(VALUE(LEFT(#REF!,1)),Pxl!$C$3:$G$6,4,0))+(HLOOKUP(VALUE(LEFT(#REF!,1)+1),Pxl!$C$3:$G$6,4,0)))/2)))</f>
        <v/>
      </c>
      <c r="I1133" s="281"/>
      <c r="J1133" s="281"/>
      <c r="M1133" s="276"/>
    </row>
    <row r="1134" spans="1:13" s="25" customFormat="1" ht="15">
      <c r="A1134" s="281"/>
      <c r="B1134" s="281"/>
      <c r="C1134" s="281"/>
      <c r="D1134" s="277"/>
      <c r="E1134" s="277"/>
      <c r="F1134" s="277"/>
      <c r="G1134" s="279"/>
      <c r="H1134" s="280" t="str">
        <f>IF(G1134="","",(IF(LEFT(G1134,1)=LEFT(#REF!,1),((100-(HLOOKUP(VALUE(LEFT(G1134,1)),Pxl!$C$3:$G$6,2,0)))/2+HLOOKUP(VALUE(LEFT(G1134,1)),Pxl!$C$3:$G$6,2,0)),(((HLOOKUP(VALUE(LEFT(G1134,1)),Pxl!$C$3:$G$6,2,0))+((HLOOKUP(VALUE(LEFT(G1134,1)+1),Pxl!$C$3:$G$6,2,0))))/2)))/100*(IF(LEFT(#REF!,1)=LEFT(#REF!,1),(HLOOKUP(VALUE(LEFT(#REF!,1)),Pxl!$C$3:$G$6,4,0))*1.25,((HLOOKUP(VALUE(LEFT(#REF!,1)),Pxl!$C$3:$G$6,4,0))+(HLOOKUP(VALUE(LEFT(#REF!,1)+1),Pxl!$C$3:$G$6,4,0)))/2)))</f>
        <v/>
      </c>
      <c r="I1134" s="281"/>
      <c r="J1134" s="281"/>
      <c r="M1134" s="276"/>
    </row>
    <row r="1135" spans="1:13" s="25" customFormat="1" ht="15">
      <c r="A1135" s="281"/>
      <c r="B1135" s="281"/>
      <c r="C1135" s="281"/>
      <c r="D1135" s="277"/>
      <c r="E1135" s="277"/>
      <c r="F1135" s="277"/>
      <c r="G1135" s="279"/>
      <c r="H1135" s="280" t="str">
        <f>IF(G1135="","",(IF(LEFT(G1135,1)=LEFT(#REF!,1),((100-(HLOOKUP(VALUE(LEFT(G1135,1)),Pxl!$C$3:$G$6,2,0)))/2+HLOOKUP(VALUE(LEFT(G1135,1)),Pxl!$C$3:$G$6,2,0)),(((HLOOKUP(VALUE(LEFT(G1135,1)),Pxl!$C$3:$G$6,2,0))+((HLOOKUP(VALUE(LEFT(G1135,1)+1),Pxl!$C$3:$G$6,2,0))))/2)))/100*(IF(LEFT(#REF!,1)=LEFT(#REF!,1),(HLOOKUP(VALUE(LEFT(#REF!,1)),Pxl!$C$3:$G$6,4,0))*1.25,((HLOOKUP(VALUE(LEFT(#REF!,1)),Pxl!$C$3:$G$6,4,0))+(HLOOKUP(VALUE(LEFT(#REF!,1)+1),Pxl!$C$3:$G$6,4,0)))/2)))</f>
        <v/>
      </c>
      <c r="I1135" s="281"/>
      <c r="J1135" s="281"/>
      <c r="M1135" s="276"/>
    </row>
    <row r="1136" spans="1:13" s="25" customFormat="1" ht="15">
      <c r="A1136" s="281"/>
      <c r="B1136" s="281"/>
      <c r="C1136" s="281"/>
      <c r="D1136" s="277"/>
      <c r="E1136" s="277"/>
      <c r="F1136" s="277"/>
      <c r="G1136" s="279"/>
      <c r="H1136" s="280" t="str">
        <f>IF(G1136="","",(IF(LEFT(G1136,1)=LEFT(#REF!,1),((100-(HLOOKUP(VALUE(LEFT(G1136,1)),Pxl!$C$3:$G$6,2,0)))/2+HLOOKUP(VALUE(LEFT(G1136,1)),Pxl!$C$3:$G$6,2,0)),(((HLOOKUP(VALUE(LEFT(G1136,1)),Pxl!$C$3:$G$6,2,0))+((HLOOKUP(VALUE(LEFT(G1136,1)+1),Pxl!$C$3:$G$6,2,0))))/2)))/100*(IF(LEFT(#REF!,1)=LEFT(#REF!,1),(HLOOKUP(VALUE(LEFT(#REF!,1)),Pxl!$C$3:$G$6,4,0))*1.25,((HLOOKUP(VALUE(LEFT(#REF!,1)),Pxl!$C$3:$G$6,4,0))+(HLOOKUP(VALUE(LEFT(#REF!,1)+1),Pxl!$C$3:$G$6,4,0)))/2)))</f>
        <v/>
      </c>
      <c r="I1136" s="281"/>
      <c r="J1136" s="281"/>
      <c r="M1136" s="276"/>
    </row>
    <row r="1137" spans="1:13" s="25" customFormat="1" ht="15">
      <c r="A1137" s="281"/>
      <c r="B1137" s="281"/>
      <c r="C1137" s="281"/>
      <c r="D1137" s="277"/>
      <c r="E1137" s="277"/>
      <c r="F1137" s="277"/>
      <c r="G1137" s="279"/>
      <c r="H1137" s="280" t="str">
        <f>IF(G1137="","",(IF(LEFT(G1137,1)=LEFT(#REF!,1),((100-(HLOOKUP(VALUE(LEFT(G1137,1)),Pxl!$C$3:$G$6,2,0)))/2+HLOOKUP(VALUE(LEFT(G1137,1)),Pxl!$C$3:$G$6,2,0)),(((HLOOKUP(VALUE(LEFT(G1137,1)),Pxl!$C$3:$G$6,2,0))+((HLOOKUP(VALUE(LEFT(G1137,1)+1),Pxl!$C$3:$G$6,2,0))))/2)))/100*(IF(LEFT(#REF!,1)=LEFT(#REF!,1),(HLOOKUP(VALUE(LEFT(#REF!,1)),Pxl!$C$3:$G$6,4,0))*1.25,((HLOOKUP(VALUE(LEFT(#REF!,1)),Pxl!$C$3:$G$6,4,0))+(HLOOKUP(VALUE(LEFT(#REF!,1)+1),Pxl!$C$3:$G$6,4,0)))/2)))</f>
        <v/>
      </c>
      <c r="I1137" s="281"/>
      <c r="J1137" s="281"/>
      <c r="M1137" s="276"/>
    </row>
    <row r="1138" spans="1:13" s="25" customFormat="1" ht="15">
      <c r="A1138" s="281"/>
      <c r="B1138" s="281"/>
      <c r="C1138" s="281"/>
      <c r="D1138" s="277"/>
      <c r="E1138" s="277"/>
      <c r="F1138" s="277"/>
      <c r="G1138" s="279"/>
      <c r="H1138" s="280" t="str">
        <f>IF(G1138="","",(IF(LEFT(G1138,1)=LEFT(#REF!,1),((100-(HLOOKUP(VALUE(LEFT(G1138,1)),Pxl!$C$3:$G$6,2,0)))/2+HLOOKUP(VALUE(LEFT(G1138,1)),Pxl!$C$3:$G$6,2,0)),(((HLOOKUP(VALUE(LEFT(G1138,1)),Pxl!$C$3:$G$6,2,0))+((HLOOKUP(VALUE(LEFT(G1138,1)+1),Pxl!$C$3:$G$6,2,0))))/2)))/100*(IF(LEFT(#REF!,1)=LEFT(#REF!,1),(HLOOKUP(VALUE(LEFT(#REF!,1)),Pxl!$C$3:$G$6,4,0))*1.25,((HLOOKUP(VALUE(LEFT(#REF!,1)),Pxl!$C$3:$G$6,4,0))+(HLOOKUP(VALUE(LEFT(#REF!,1)+1),Pxl!$C$3:$G$6,4,0)))/2)))</f>
        <v/>
      </c>
      <c r="I1138" s="281"/>
      <c r="J1138" s="281"/>
      <c r="M1138" s="276"/>
    </row>
    <row r="1139" spans="1:13" s="25" customFormat="1" ht="15">
      <c r="A1139" s="281"/>
      <c r="B1139" s="281"/>
      <c r="C1139" s="281"/>
      <c r="D1139" s="277"/>
      <c r="E1139" s="277"/>
      <c r="F1139" s="277"/>
      <c r="G1139" s="279"/>
      <c r="H1139" s="280" t="str">
        <f>IF(G1139="","",(IF(LEFT(G1139,1)=LEFT(#REF!,1),((100-(HLOOKUP(VALUE(LEFT(G1139,1)),Pxl!$C$3:$G$6,2,0)))/2+HLOOKUP(VALUE(LEFT(G1139,1)),Pxl!$C$3:$G$6,2,0)),(((HLOOKUP(VALUE(LEFT(G1139,1)),Pxl!$C$3:$G$6,2,0))+((HLOOKUP(VALUE(LEFT(G1139,1)+1),Pxl!$C$3:$G$6,2,0))))/2)))/100*(IF(LEFT(#REF!,1)=LEFT(#REF!,1),(HLOOKUP(VALUE(LEFT(#REF!,1)),Pxl!$C$3:$G$6,4,0))*1.25,((HLOOKUP(VALUE(LEFT(#REF!,1)),Pxl!$C$3:$G$6,4,0))+(HLOOKUP(VALUE(LEFT(#REF!,1)+1),Pxl!$C$3:$G$6,4,0)))/2)))</f>
        <v/>
      </c>
      <c r="I1139" s="281"/>
      <c r="J1139" s="281"/>
      <c r="M1139" s="276"/>
    </row>
    <row r="1140" spans="1:13" s="25" customFormat="1" ht="15">
      <c r="A1140" s="281"/>
      <c r="B1140" s="281"/>
      <c r="C1140" s="281"/>
      <c r="D1140" s="277"/>
      <c r="E1140" s="277"/>
      <c r="F1140" s="277"/>
      <c r="G1140" s="279"/>
      <c r="H1140" s="280" t="str">
        <f>IF(G1140="","",(IF(LEFT(G1140,1)=LEFT(#REF!,1),((100-(HLOOKUP(VALUE(LEFT(G1140,1)),Pxl!$C$3:$G$6,2,0)))/2+HLOOKUP(VALUE(LEFT(G1140,1)),Pxl!$C$3:$G$6,2,0)),(((HLOOKUP(VALUE(LEFT(G1140,1)),Pxl!$C$3:$G$6,2,0))+((HLOOKUP(VALUE(LEFT(G1140,1)+1),Pxl!$C$3:$G$6,2,0))))/2)))/100*(IF(LEFT(#REF!,1)=LEFT(#REF!,1),(HLOOKUP(VALUE(LEFT(#REF!,1)),Pxl!$C$3:$G$6,4,0))*1.25,((HLOOKUP(VALUE(LEFT(#REF!,1)),Pxl!$C$3:$G$6,4,0))+(HLOOKUP(VALUE(LEFT(#REF!,1)+1),Pxl!$C$3:$G$6,4,0)))/2)))</f>
        <v/>
      </c>
      <c r="I1140" s="281"/>
      <c r="J1140" s="281"/>
      <c r="M1140" s="276"/>
    </row>
    <row r="1141" spans="1:13" s="25" customFormat="1" ht="15">
      <c r="A1141" s="281"/>
      <c r="B1141" s="281"/>
      <c r="C1141" s="281"/>
      <c r="D1141" s="277"/>
      <c r="E1141" s="277"/>
      <c r="F1141" s="277"/>
      <c r="G1141" s="279"/>
      <c r="H1141" s="280" t="str">
        <f>IF(G1141="","",(IF(LEFT(G1141,1)=LEFT(#REF!,1),((100-(HLOOKUP(VALUE(LEFT(G1141,1)),Pxl!$C$3:$G$6,2,0)))/2+HLOOKUP(VALUE(LEFT(G1141,1)),Pxl!$C$3:$G$6,2,0)),(((HLOOKUP(VALUE(LEFT(G1141,1)),Pxl!$C$3:$G$6,2,0))+((HLOOKUP(VALUE(LEFT(G1141,1)+1),Pxl!$C$3:$G$6,2,0))))/2)))/100*(IF(LEFT(#REF!,1)=LEFT(#REF!,1),(HLOOKUP(VALUE(LEFT(#REF!,1)),Pxl!$C$3:$G$6,4,0))*1.25,((HLOOKUP(VALUE(LEFT(#REF!,1)),Pxl!$C$3:$G$6,4,0))+(HLOOKUP(VALUE(LEFT(#REF!,1)+1),Pxl!$C$3:$G$6,4,0)))/2)))</f>
        <v/>
      </c>
      <c r="I1141" s="281"/>
      <c r="J1141" s="281"/>
      <c r="M1141" s="276"/>
    </row>
    <row r="1142" spans="1:13" s="25" customFormat="1" ht="15">
      <c r="A1142" s="281"/>
      <c r="B1142" s="281"/>
      <c r="C1142" s="281"/>
      <c r="D1142" s="277"/>
      <c r="E1142" s="277"/>
      <c r="F1142" s="277"/>
      <c r="G1142" s="279"/>
      <c r="H1142" s="280" t="str">
        <f>IF(G1142="","",(IF(LEFT(G1142,1)=LEFT(#REF!,1),((100-(HLOOKUP(VALUE(LEFT(G1142,1)),Pxl!$C$3:$G$6,2,0)))/2+HLOOKUP(VALUE(LEFT(G1142,1)),Pxl!$C$3:$G$6,2,0)),(((HLOOKUP(VALUE(LEFT(G1142,1)),Pxl!$C$3:$G$6,2,0))+((HLOOKUP(VALUE(LEFT(G1142,1)+1),Pxl!$C$3:$G$6,2,0))))/2)))/100*(IF(LEFT(#REF!,1)=LEFT(#REF!,1),(HLOOKUP(VALUE(LEFT(#REF!,1)),Pxl!$C$3:$G$6,4,0))*1.25,((HLOOKUP(VALUE(LEFT(#REF!,1)),Pxl!$C$3:$G$6,4,0))+(HLOOKUP(VALUE(LEFT(#REF!,1)+1),Pxl!$C$3:$G$6,4,0)))/2)))</f>
        <v/>
      </c>
      <c r="I1142" s="281"/>
      <c r="J1142" s="281"/>
      <c r="M1142" s="276"/>
    </row>
    <row r="1143" spans="1:13" s="25" customFormat="1" ht="15">
      <c r="A1143" s="281"/>
      <c r="B1143" s="281"/>
      <c r="C1143" s="281"/>
      <c r="D1143" s="277"/>
      <c r="E1143" s="277"/>
      <c r="F1143" s="277"/>
      <c r="G1143" s="279"/>
      <c r="H1143" s="280" t="str">
        <f>IF(G1143="","",(IF(LEFT(G1143,1)=LEFT(#REF!,1),((100-(HLOOKUP(VALUE(LEFT(G1143,1)),Pxl!$C$3:$G$6,2,0)))/2+HLOOKUP(VALUE(LEFT(G1143,1)),Pxl!$C$3:$G$6,2,0)),(((HLOOKUP(VALUE(LEFT(G1143,1)),Pxl!$C$3:$G$6,2,0))+((HLOOKUP(VALUE(LEFT(G1143,1)+1),Pxl!$C$3:$G$6,2,0))))/2)))/100*(IF(LEFT(#REF!,1)=LEFT(#REF!,1),(HLOOKUP(VALUE(LEFT(#REF!,1)),Pxl!$C$3:$G$6,4,0))*1.25,((HLOOKUP(VALUE(LEFT(#REF!,1)),Pxl!$C$3:$G$6,4,0))+(HLOOKUP(VALUE(LEFT(#REF!,1)+1),Pxl!$C$3:$G$6,4,0)))/2)))</f>
        <v/>
      </c>
      <c r="I1143" s="281"/>
      <c r="J1143" s="281"/>
      <c r="M1143" s="276"/>
    </row>
    <row r="1144" spans="1:13" s="25" customFormat="1" ht="15">
      <c r="A1144" s="281"/>
      <c r="B1144" s="281"/>
      <c r="C1144" s="281"/>
      <c r="D1144" s="277"/>
      <c r="E1144" s="277"/>
      <c r="F1144" s="277"/>
      <c r="G1144" s="279"/>
      <c r="H1144" s="280" t="str">
        <f>IF(G1144="","",(IF(LEFT(G1144,1)=LEFT(#REF!,1),((100-(HLOOKUP(VALUE(LEFT(G1144,1)),Pxl!$C$3:$G$6,2,0)))/2+HLOOKUP(VALUE(LEFT(G1144,1)),Pxl!$C$3:$G$6,2,0)),(((HLOOKUP(VALUE(LEFT(G1144,1)),Pxl!$C$3:$G$6,2,0))+((HLOOKUP(VALUE(LEFT(G1144,1)+1),Pxl!$C$3:$G$6,2,0))))/2)))/100*(IF(LEFT(#REF!,1)=LEFT(#REF!,1),(HLOOKUP(VALUE(LEFT(#REF!,1)),Pxl!$C$3:$G$6,4,0))*1.25,((HLOOKUP(VALUE(LEFT(#REF!,1)),Pxl!$C$3:$G$6,4,0))+(HLOOKUP(VALUE(LEFT(#REF!,1)+1),Pxl!$C$3:$G$6,4,0)))/2)))</f>
        <v/>
      </c>
      <c r="I1144" s="281"/>
      <c r="J1144" s="281"/>
      <c r="M1144" s="276"/>
    </row>
    <row r="1145" spans="1:13" s="25" customFormat="1" ht="15">
      <c r="A1145" s="281"/>
      <c r="B1145" s="281"/>
      <c r="C1145" s="281"/>
      <c r="D1145" s="277"/>
      <c r="E1145" s="277"/>
      <c r="F1145" s="277"/>
      <c r="G1145" s="279"/>
      <c r="H1145" s="280" t="str">
        <f>IF(G1145="","",(IF(LEFT(G1145,1)=LEFT(#REF!,1),((100-(HLOOKUP(VALUE(LEFT(G1145,1)),Pxl!$C$3:$G$6,2,0)))/2+HLOOKUP(VALUE(LEFT(G1145,1)),Pxl!$C$3:$G$6,2,0)),(((HLOOKUP(VALUE(LEFT(G1145,1)),Pxl!$C$3:$G$6,2,0))+((HLOOKUP(VALUE(LEFT(G1145,1)+1),Pxl!$C$3:$G$6,2,0))))/2)))/100*(IF(LEFT(#REF!,1)=LEFT(#REF!,1),(HLOOKUP(VALUE(LEFT(#REF!,1)),Pxl!$C$3:$G$6,4,0))*1.25,((HLOOKUP(VALUE(LEFT(#REF!,1)),Pxl!$C$3:$G$6,4,0))+(HLOOKUP(VALUE(LEFT(#REF!,1)+1),Pxl!$C$3:$G$6,4,0)))/2)))</f>
        <v/>
      </c>
      <c r="I1145" s="281"/>
      <c r="J1145" s="281"/>
      <c r="M1145" s="276"/>
    </row>
    <row r="1146" spans="1:13" s="25" customFormat="1" ht="15">
      <c r="A1146" s="281"/>
      <c r="B1146" s="281"/>
      <c r="C1146" s="281"/>
      <c r="D1146" s="277"/>
      <c r="E1146" s="277"/>
      <c r="F1146" s="277"/>
      <c r="G1146" s="279"/>
      <c r="H1146" s="280" t="str">
        <f>IF(G1146="","",(IF(LEFT(G1146,1)=LEFT(#REF!,1),((100-(HLOOKUP(VALUE(LEFT(G1146,1)),Pxl!$C$3:$G$6,2,0)))/2+HLOOKUP(VALUE(LEFT(G1146,1)),Pxl!$C$3:$G$6,2,0)),(((HLOOKUP(VALUE(LEFT(G1146,1)),Pxl!$C$3:$G$6,2,0))+((HLOOKUP(VALUE(LEFT(G1146,1)+1),Pxl!$C$3:$G$6,2,0))))/2)))/100*(IF(LEFT(#REF!,1)=LEFT(#REF!,1),(HLOOKUP(VALUE(LEFT(#REF!,1)),Pxl!$C$3:$G$6,4,0))*1.25,((HLOOKUP(VALUE(LEFT(#REF!,1)),Pxl!$C$3:$G$6,4,0))+(HLOOKUP(VALUE(LEFT(#REF!,1)+1),Pxl!$C$3:$G$6,4,0)))/2)))</f>
        <v/>
      </c>
      <c r="I1146" s="281"/>
      <c r="J1146" s="281"/>
      <c r="M1146" s="276"/>
    </row>
    <row r="1147" spans="1:13" s="25" customFormat="1" ht="15">
      <c r="A1147" s="281"/>
      <c r="B1147" s="281"/>
      <c r="C1147" s="281"/>
      <c r="D1147" s="277"/>
      <c r="E1147" s="277"/>
      <c r="F1147" s="277"/>
      <c r="G1147" s="279"/>
      <c r="H1147" s="280" t="str">
        <f>IF(G1147="","",(IF(LEFT(G1147,1)=LEFT(#REF!,1),((100-(HLOOKUP(VALUE(LEFT(G1147,1)),Pxl!$C$3:$G$6,2,0)))/2+HLOOKUP(VALUE(LEFT(G1147,1)),Pxl!$C$3:$G$6,2,0)),(((HLOOKUP(VALUE(LEFT(G1147,1)),Pxl!$C$3:$G$6,2,0))+((HLOOKUP(VALUE(LEFT(G1147,1)+1),Pxl!$C$3:$G$6,2,0))))/2)))/100*(IF(LEFT(#REF!,1)=LEFT(#REF!,1),(HLOOKUP(VALUE(LEFT(#REF!,1)),Pxl!$C$3:$G$6,4,0))*1.25,((HLOOKUP(VALUE(LEFT(#REF!,1)),Pxl!$C$3:$G$6,4,0))+(HLOOKUP(VALUE(LEFT(#REF!,1)+1),Pxl!$C$3:$G$6,4,0)))/2)))</f>
        <v/>
      </c>
      <c r="I1147" s="281"/>
      <c r="J1147" s="281"/>
      <c r="M1147" s="276"/>
    </row>
    <row r="1148" spans="1:13" s="25" customFormat="1" ht="15">
      <c r="A1148" s="281"/>
      <c r="B1148" s="281"/>
      <c r="C1148" s="281"/>
      <c r="D1148" s="277"/>
      <c r="E1148" s="277"/>
      <c r="F1148" s="277"/>
      <c r="G1148" s="279"/>
      <c r="H1148" s="280" t="str">
        <f>IF(G1148="","",(IF(LEFT(G1148,1)=LEFT(#REF!,1),((100-(HLOOKUP(VALUE(LEFT(G1148,1)),Pxl!$C$3:$G$6,2,0)))/2+HLOOKUP(VALUE(LEFT(G1148,1)),Pxl!$C$3:$G$6,2,0)),(((HLOOKUP(VALUE(LEFT(G1148,1)),Pxl!$C$3:$G$6,2,0))+((HLOOKUP(VALUE(LEFT(G1148,1)+1),Pxl!$C$3:$G$6,2,0))))/2)))/100*(IF(LEFT(#REF!,1)=LEFT(#REF!,1),(HLOOKUP(VALUE(LEFT(#REF!,1)),Pxl!$C$3:$G$6,4,0))*1.25,((HLOOKUP(VALUE(LEFT(#REF!,1)),Pxl!$C$3:$G$6,4,0))+(HLOOKUP(VALUE(LEFT(#REF!,1)+1),Pxl!$C$3:$G$6,4,0)))/2)))</f>
        <v/>
      </c>
      <c r="I1148" s="281"/>
      <c r="J1148" s="281"/>
      <c r="M1148" s="276"/>
    </row>
    <row r="1149" spans="1:13" s="25" customFormat="1" ht="15">
      <c r="A1149" s="281"/>
      <c r="B1149" s="281"/>
      <c r="C1149" s="281"/>
      <c r="D1149" s="277"/>
      <c r="E1149" s="277"/>
      <c r="F1149" s="277"/>
      <c r="G1149" s="279"/>
      <c r="H1149" s="280" t="str">
        <f>IF(G1149="","",(IF(LEFT(G1149,1)=LEFT(#REF!,1),((100-(HLOOKUP(VALUE(LEFT(G1149,1)),Pxl!$C$3:$G$6,2,0)))/2+HLOOKUP(VALUE(LEFT(G1149,1)),Pxl!$C$3:$G$6,2,0)),(((HLOOKUP(VALUE(LEFT(G1149,1)),Pxl!$C$3:$G$6,2,0))+((HLOOKUP(VALUE(LEFT(G1149,1)+1),Pxl!$C$3:$G$6,2,0))))/2)))/100*(IF(LEFT(#REF!,1)=LEFT(#REF!,1),(HLOOKUP(VALUE(LEFT(#REF!,1)),Pxl!$C$3:$G$6,4,0))*1.25,((HLOOKUP(VALUE(LEFT(#REF!,1)),Pxl!$C$3:$G$6,4,0))+(HLOOKUP(VALUE(LEFT(#REF!,1)+1),Pxl!$C$3:$G$6,4,0)))/2)))</f>
        <v/>
      </c>
      <c r="I1149" s="281"/>
      <c r="J1149" s="281"/>
      <c r="M1149" s="276"/>
    </row>
    <row r="1150" spans="1:13" s="25" customFormat="1" ht="15">
      <c r="A1150" s="281"/>
      <c r="B1150" s="281"/>
      <c r="C1150" s="281"/>
      <c r="D1150" s="277"/>
      <c r="E1150" s="277"/>
      <c r="F1150" s="277"/>
      <c r="G1150" s="279"/>
      <c r="H1150" s="280" t="str">
        <f>IF(G1150="","",(IF(LEFT(G1150,1)=LEFT(#REF!,1),((100-(HLOOKUP(VALUE(LEFT(G1150,1)),Pxl!$C$3:$G$6,2,0)))/2+HLOOKUP(VALUE(LEFT(G1150,1)),Pxl!$C$3:$G$6,2,0)),(((HLOOKUP(VALUE(LEFT(G1150,1)),Pxl!$C$3:$G$6,2,0))+((HLOOKUP(VALUE(LEFT(G1150,1)+1),Pxl!$C$3:$G$6,2,0))))/2)))/100*(IF(LEFT(#REF!,1)=LEFT(#REF!,1),(HLOOKUP(VALUE(LEFT(#REF!,1)),Pxl!$C$3:$G$6,4,0))*1.25,((HLOOKUP(VALUE(LEFT(#REF!,1)),Pxl!$C$3:$G$6,4,0))+(HLOOKUP(VALUE(LEFT(#REF!,1)+1),Pxl!$C$3:$G$6,4,0)))/2)))</f>
        <v/>
      </c>
      <c r="I1150" s="281"/>
      <c r="J1150" s="281"/>
      <c r="M1150" s="276"/>
    </row>
    <row r="1151" spans="1:13" s="25" customFormat="1" ht="15">
      <c r="A1151" s="281"/>
      <c r="B1151" s="281"/>
      <c r="C1151" s="281"/>
      <c r="D1151" s="277"/>
      <c r="E1151" s="277"/>
      <c r="F1151" s="277"/>
      <c r="G1151" s="279"/>
      <c r="H1151" s="280" t="str">
        <f>IF(G1151="","",(IF(LEFT(G1151,1)=LEFT(#REF!,1),((100-(HLOOKUP(VALUE(LEFT(G1151,1)),Pxl!$C$3:$G$6,2,0)))/2+HLOOKUP(VALUE(LEFT(G1151,1)),Pxl!$C$3:$G$6,2,0)),(((HLOOKUP(VALUE(LEFT(G1151,1)),Pxl!$C$3:$G$6,2,0))+((HLOOKUP(VALUE(LEFT(G1151,1)+1),Pxl!$C$3:$G$6,2,0))))/2)))/100*(IF(LEFT(#REF!,1)=LEFT(#REF!,1),(HLOOKUP(VALUE(LEFT(#REF!,1)),Pxl!$C$3:$G$6,4,0))*1.25,((HLOOKUP(VALUE(LEFT(#REF!,1)),Pxl!$C$3:$G$6,4,0))+(HLOOKUP(VALUE(LEFT(#REF!,1)+1),Pxl!$C$3:$G$6,4,0)))/2)))</f>
        <v/>
      </c>
      <c r="I1151" s="281"/>
      <c r="J1151" s="281"/>
      <c r="M1151" s="276"/>
    </row>
    <row r="1152" spans="1:13" s="25" customFormat="1" ht="15">
      <c r="A1152" s="281"/>
      <c r="B1152" s="281"/>
      <c r="C1152" s="281"/>
      <c r="D1152" s="277"/>
      <c r="E1152" s="277"/>
      <c r="F1152" s="277"/>
      <c r="G1152" s="279"/>
      <c r="H1152" s="280" t="str">
        <f>IF(G1152="","",(IF(LEFT(G1152,1)=LEFT(#REF!,1),((100-(HLOOKUP(VALUE(LEFT(G1152,1)),Pxl!$C$3:$G$6,2,0)))/2+HLOOKUP(VALUE(LEFT(G1152,1)),Pxl!$C$3:$G$6,2,0)),(((HLOOKUP(VALUE(LEFT(G1152,1)),Pxl!$C$3:$G$6,2,0))+((HLOOKUP(VALUE(LEFT(G1152,1)+1),Pxl!$C$3:$G$6,2,0))))/2)))/100*(IF(LEFT(#REF!,1)=LEFT(#REF!,1),(HLOOKUP(VALUE(LEFT(#REF!,1)),Pxl!$C$3:$G$6,4,0))*1.25,((HLOOKUP(VALUE(LEFT(#REF!,1)),Pxl!$C$3:$G$6,4,0))+(HLOOKUP(VALUE(LEFT(#REF!,1)+1),Pxl!$C$3:$G$6,4,0)))/2)))</f>
        <v/>
      </c>
      <c r="I1152" s="281"/>
      <c r="J1152" s="281"/>
      <c r="M1152" s="276"/>
    </row>
    <row r="1153" spans="1:13" s="25" customFormat="1" ht="15">
      <c r="A1153" s="281"/>
      <c r="B1153" s="281"/>
      <c r="C1153" s="281"/>
      <c r="D1153" s="277"/>
      <c r="E1153" s="277"/>
      <c r="F1153" s="277"/>
      <c r="G1153" s="279"/>
      <c r="H1153" s="280" t="str">
        <f>IF(G1153="","",(IF(LEFT(G1153,1)=LEFT(#REF!,1),((100-(HLOOKUP(VALUE(LEFT(G1153,1)),Pxl!$C$3:$G$6,2,0)))/2+HLOOKUP(VALUE(LEFT(G1153,1)),Pxl!$C$3:$G$6,2,0)),(((HLOOKUP(VALUE(LEFT(G1153,1)),Pxl!$C$3:$G$6,2,0))+((HLOOKUP(VALUE(LEFT(G1153,1)+1),Pxl!$C$3:$G$6,2,0))))/2)))/100*(IF(LEFT(#REF!,1)=LEFT(#REF!,1),(HLOOKUP(VALUE(LEFT(#REF!,1)),Pxl!$C$3:$G$6,4,0))*1.25,((HLOOKUP(VALUE(LEFT(#REF!,1)),Pxl!$C$3:$G$6,4,0))+(HLOOKUP(VALUE(LEFT(#REF!,1)+1),Pxl!$C$3:$G$6,4,0)))/2)))</f>
        <v/>
      </c>
      <c r="I1153" s="281"/>
      <c r="J1153" s="281"/>
      <c r="M1153" s="276"/>
    </row>
    <row r="1154" spans="1:13" s="25" customFormat="1" ht="15">
      <c r="A1154" s="281"/>
      <c r="B1154" s="281"/>
      <c r="C1154" s="281"/>
      <c r="D1154" s="277"/>
      <c r="E1154" s="277"/>
      <c r="F1154" s="277"/>
      <c r="G1154" s="279"/>
      <c r="H1154" s="280" t="str">
        <f>IF(G1154="","",(IF(LEFT(G1154,1)=LEFT(#REF!,1),((100-(HLOOKUP(VALUE(LEFT(G1154,1)),Pxl!$C$3:$G$6,2,0)))/2+HLOOKUP(VALUE(LEFT(G1154,1)),Pxl!$C$3:$G$6,2,0)),(((HLOOKUP(VALUE(LEFT(G1154,1)),Pxl!$C$3:$G$6,2,0))+((HLOOKUP(VALUE(LEFT(G1154,1)+1),Pxl!$C$3:$G$6,2,0))))/2)))/100*(IF(LEFT(#REF!,1)=LEFT(#REF!,1),(HLOOKUP(VALUE(LEFT(#REF!,1)),Pxl!$C$3:$G$6,4,0))*1.25,((HLOOKUP(VALUE(LEFT(#REF!,1)),Pxl!$C$3:$G$6,4,0))+(HLOOKUP(VALUE(LEFT(#REF!,1)+1),Pxl!$C$3:$G$6,4,0)))/2)))</f>
        <v/>
      </c>
      <c r="I1154" s="281"/>
      <c r="J1154" s="281"/>
      <c r="M1154" s="276"/>
    </row>
    <row r="1155" spans="1:13" s="25" customFormat="1" ht="15">
      <c r="A1155" s="281"/>
      <c r="B1155" s="281"/>
      <c r="C1155" s="281"/>
      <c r="D1155" s="277"/>
      <c r="E1155" s="277"/>
      <c r="F1155" s="277"/>
      <c r="G1155" s="279"/>
      <c r="H1155" s="280" t="str">
        <f>IF(G1155="","",(IF(LEFT(G1155,1)=LEFT(#REF!,1),((100-(HLOOKUP(VALUE(LEFT(G1155,1)),Pxl!$C$3:$G$6,2,0)))/2+HLOOKUP(VALUE(LEFT(G1155,1)),Pxl!$C$3:$G$6,2,0)),(((HLOOKUP(VALUE(LEFT(G1155,1)),Pxl!$C$3:$G$6,2,0))+((HLOOKUP(VALUE(LEFT(G1155,1)+1),Pxl!$C$3:$G$6,2,0))))/2)))/100*(IF(LEFT(#REF!,1)=LEFT(#REF!,1),(HLOOKUP(VALUE(LEFT(#REF!,1)),Pxl!$C$3:$G$6,4,0))*1.25,((HLOOKUP(VALUE(LEFT(#REF!,1)),Pxl!$C$3:$G$6,4,0))+(HLOOKUP(VALUE(LEFT(#REF!,1)+1),Pxl!$C$3:$G$6,4,0)))/2)))</f>
        <v/>
      </c>
      <c r="I1155" s="281"/>
      <c r="J1155" s="281"/>
      <c r="M1155" s="276"/>
    </row>
    <row r="1156" spans="1:13" s="25" customFormat="1" ht="15">
      <c r="A1156" s="281"/>
      <c r="B1156" s="281"/>
      <c r="C1156" s="281"/>
      <c r="D1156" s="277"/>
      <c r="E1156" s="277"/>
      <c r="F1156" s="277"/>
      <c r="G1156" s="279"/>
      <c r="H1156" s="280" t="str">
        <f>IF(G1156="","",(IF(LEFT(G1156,1)=LEFT(#REF!,1),((100-(HLOOKUP(VALUE(LEFT(G1156,1)),Pxl!$C$3:$G$6,2,0)))/2+HLOOKUP(VALUE(LEFT(G1156,1)),Pxl!$C$3:$G$6,2,0)),(((HLOOKUP(VALUE(LEFT(G1156,1)),Pxl!$C$3:$G$6,2,0))+((HLOOKUP(VALUE(LEFT(G1156,1)+1),Pxl!$C$3:$G$6,2,0))))/2)))/100*(IF(LEFT(#REF!,1)=LEFT(#REF!,1),(HLOOKUP(VALUE(LEFT(#REF!,1)),Pxl!$C$3:$G$6,4,0))*1.25,((HLOOKUP(VALUE(LEFT(#REF!,1)),Pxl!$C$3:$G$6,4,0))+(HLOOKUP(VALUE(LEFT(#REF!,1)+1),Pxl!$C$3:$G$6,4,0)))/2)))</f>
        <v/>
      </c>
      <c r="I1156" s="281"/>
      <c r="J1156" s="281"/>
      <c r="M1156" s="276"/>
    </row>
    <row r="1157" spans="1:13" s="25" customFormat="1" ht="15">
      <c r="A1157" s="281"/>
      <c r="B1157" s="281"/>
      <c r="C1157" s="281"/>
      <c r="D1157" s="277"/>
      <c r="E1157" s="277"/>
      <c r="F1157" s="277"/>
      <c r="G1157" s="279"/>
      <c r="H1157" s="280" t="str">
        <f>IF(G1157="","",(IF(LEFT(G1157,1)=LEFT(#REF!,1),((100-(HLOOKUP(VALUE(LEFT(G1157,1)),Pxl!$C$3:$G$6,2,0)))/2+HLOOKUP(VALUE(LEFT(G1157,1)),Pxl!$C$3:$G$6,2,0)),(((HLOOKUP(VALUE(LEFT(G1157,1)),Pxl!$C$3:$G$6,2,0))+((HLOOKUP(VALUE(LEFT(G1157,1)+1),Pxl!$C$3:$G$6,2,0))))/2)))/100*(IF(LEFT(#REF!,1)=LEFT(#REF!,1),(HLOOKUP(VALUE(LEFT(#REF!,1)),Pxl!$C$3:$G$6,4,0))*1.25,((HLOOKUP(VALUE(LEFT(#REF!,1)),Pxl!$C$3:$G$6,4,0))+(HLOOKUP(VALUE(LEFT(#REF!,1)+1),Pxl!$C$3:$G$6,4,0)))/2)))</f>
        <v/>
      </c>
      <c r="I1157" s="281"/>
      <c r="J1157" s="281"/>
      <c r="M1157" s="276"/>
    </row>
    <row r="1158" spans="1:13" s="25" customFormat="1" ht="15">
      <c r="A1158" s="281"/>
      <c r="B1158" s="281"/>
      <c r="C1158" s="281"/>
      <c r="D1158" s="277"/>
      <c r="E1158" s="277"/>
      <c r="F1158" s="277"/>
      <c r="G1158" s="279"/>
      <c r="H1158" s="280" t="str">
        <f>IF(G1158="","",(IF(LEFT(G1158,1)=LEFT(#REF!,1),((100-(HLOOKUP(VALUE(LEFT(G1158,1)),Pxl!$C$3:$G$6,2,0)))/2+HLOOKUP(VALUE(LEFT(G1158,1)),Pxl!$C$3:$G$6,2,0)),(((HLOOKUP(VALUE(LEFT(G1158,1)),Pxl!$C$3:$G$6,2,0))+((HLOOKUP(VALUE(LEFT(G1158,1)+1),Pxl!$C$3:$G$6,2,0))))/2)))/100*(IF(LEFT(#REF!,1)=LEFT(#REF!,1),(HLOOKUP(VALUE(LEFT(#REF!,1)),Pxl!$C$3:$G$6,4,0))*1.25,((HLOOKUP(VALUE(LEFT(#REF!,1)),Pxl!$C$3:$G$6,4,0))+(HLOOKUP(VALUE(LEFT(#REF!,1)+1),Pxl!$C$3:$G$6,4,0)))/2)))</f>
        <v/>
      </c>
      <c r="I1158" s="281"/>
      <c r="J1158" s="281"/>
      <c r="M1158" s="276"/>
    </row>
    <row r="1159" spans="1:13" s="25" customFormat="1" ht="15">
      <c r="A1159" s="281"/>
      <c r="B1159" s="281"/>
      <c r="C1159" s="281"/>
      <c r="D1159" s="277"/>
      <c r="E1159" s="277"/>
      <c r="F1159" s="277"/>
      <c r="G1159" s="279"/>
      <c r="H1159" s="280" t="str">
        <f>IF(G1159="","",(IF(LEFT(G1159,1)=LEFT(#REF!,1),((100-(HLOOKUP(VALUE(LEFT(G1159,1)),Pxl!$C$3:$G$6,2,0)))/2+HLOOKUP(VALUE(LEFT(G1159,1)),Pxl!$C$3:$G$6,2,0)),(((HLOOKUP(VALUE(LEFT(G1159,1)),Pxl!$C$3:$G$6,2,0))+((HLOOKUP(VALUE(LEFT(G1159,1)+1),Pxl!$C$3:$G$6,2,0))))/2)))/100*(IF(LEFT(#REF!,1)=LEFT(#REF!,1),(HLOOKUP(VALUE(LEFT(#REF!,1)),Pxl!$C$3:$G$6,4,0))*1.25,((HLOOKUP(VALUE(LEFT(#REF!,1)),Pxl!$C$3:$G$6,4,0))+(HLOOKUP(VALUE(LEFT(#REF!,1)+1),Pxl!$C$3:$G$6,4,0)))/2)))</f>
        <v/>
      </c>
      <c r="I1159" s="281"/>
      <c r="J1159" s="281"/>
      <c r="M1159" s="276"/>
    </row>
    <row r="1160" spans="1:13" s="25" customFormat="1" ht="15">
      <c r="A1160" s="281"/>
      <c r="B1160" s="281"/>
      <c r="C1160" s="281"/>
      <c r="D1160" s="277"/>
      <c r="E1160" s="277"/>
      <c r="F1160" s="277"/>
      <c r="G1160" s="279"/>
      <c r="H1160" s="280" t="str">
        <f>IF(G1160="","",(IF(LEFT(G1160,1)=LEFT(#REF!,1),((100-(HLOOKUP(VALUE(LEFT(G1160,1)),Pxl!$C$3:$G$6,2,0)))/2+HLOOKUP(VALUE(LEFT(G1160,1)),Pxl!$C$3:$G$6,2,0)),(((HLOOKUP(VALUE(LEFT(G1160,1)),Pxl!$C$3:$G$6,2,0))+((HLOOKUP(VALUE(LEFT(G1160,1)+1),Pxl!$C$3:$G$6,2,0))))/2)))/100*(IF(LEFT(#REF!,1)=LEFT(#REF!,1),(HLOOKUP(VALUE(LEFT(#REF!,1)),Pxl!$C$3:$G$6,4,0))*1.25,((HLOOKUP(VALUE(LEFT(#REF!,1)),Pxl!$C$3:$G$6,4,0))+(HLOOKUP(VALUE(LEFT(#REF!,1)+1),Pxl!$C$3:$G$6,4,0)))/2)))</f>
        <v/>
      </c>
      <c r="I1160" s="281"/>
      <c r="J1160" s="281"/>
      <c r="M1160" s="276"/>
    </row>
    <row r="1161" spans="1:13" s="25" customFormat="1" ht="15">
      <c r="A1161" s="281"/>
      <c r="B1161" s="281"/>
      <c r="C1161" s="281"/>
      <c r="D1161" s="277"/>
      <c r="E1161" s="277"/>
      <c r="F1161" s="277"/>
      <c r="G1161" s="279"/>
      <c r="H1161" s="280" t="str">
        <f>IF(G1161="","",(IF(LEFT(G1161,1)=LEFT(#REF!,1),((100-(HLOOKUP(VALUE(LEFT(G1161,1)),Pxl!$C$3:$G$6,2,0)))/2+HLOOKUP(VALUE(LEFT(G1161,1)),Pxl!$C$3:$G$6,2,0)),(((HLOOKUP(VALUE(LEFT(G1161,1)),Pxl!$C$3:$G$6,2,0))+((HLOOKUP(VALUE(LEFT(G1161,1)+1),Pxl!$C$3:$G$6,2,0))))/2)))/100*(IF(LEFT(#REF!,1)=LEFT(#REF!,1),(HLOOKUP(VALUE(LEFT(#REF!,1)),Pxl!$C$3:$G$6,4,0))*1.25,((HLOOKUP(VALUE(LEFT(#REF!,1)),Pxl!$C$3:$G$6,4,0))+(HLOOKUP(VALUE(LEFT(#REF!,1)+1),Pxl!$C$3:$G$6,4,0)))/2)))</f>
        <v/>
      </c>
      <c r="I1161" s="281"/>
      <c r="J1161" s="281"/>
      <c r="M1161" s="276"/>
    </row>
    <row r="1162" spans="1:13" s="25" customFormat="1" ht="15">
      <c r="A1162" s="281"/>
      <c r="B1162" s="281"/>
      <c r="C1162" s="281"/>
      <c r="D1162" s="277"/>
      <c r="E1162" s="277"/>
      <c r="F1162" s="277"/>
      <c r="G1162" s="279"/>
      <c r="H1162" s="280" t="str">
        <f>IF(G1162="","",(IF(LEFT(G1162,1)=LEFT(#REF!,1),((100-(HLOOKUP(VALUE(LEFT(G1162,1)),Pxl!$C$3:$G$6,2,0)))/2+HLOOKUP(VALUE(LEFT(G1162,1)),Pxl!$C$3:$G$6,2,0)),(((HLOOKUP(VALUE(LEFT(G1162,1)),Pxl!$C$3:$G$6,2,0))+((HLOOKUP(VALUE(LEFT(G1162,1)+1),Pxl!$C$3:$G$6,2,0))))/2)))/100*(IF(LEFT(#REF!,1)=LEFT(#REF!,1),(HLOOKUP(VALUE(LEFT(#REF!,1)),Pxl!$C$3:$G$6,4,0))*1.25,((HLOOKUP(VALUE(LEFT(#REF!,1)),Pxl!$C$3:$G$6,4,0))+(HLOOKUP(VALUE(LEFT(#REF!,1)+1),Pxl!$C$3:$G$6,4,0)))/2)))</f>
        <v/>
      </c>
      <c r="I1162" s="281"/>
      <c r="J1162" s="281"/>
      <c r="M1162" s="276"/>
    </row>
    <row r="1163" spans="1:13" s="25" customFormat="1" ht="15">
      <c r="A1163" s="281"/>
      <c r="B1163" s="281"/>
      <c r="C1163" s="281"/>
      <c r="D1163" s="277"/>
      <c r="E1163" s="277"/>
      <c r="F1163" s="277"/>
      <c r="G1163" s="279"/>
      <c r="H1163" s="280" t="str">
        <f>IF(G1163="","",(IF(LEFT(G1163,1)=LEFT(#REF!,1),((100-(HLOOKUP(VALUE(LEFT(G1163,1)),Pxl!$C$3:$G$6,2,0)))/2+HLOOKUP(VALUE(LEFT(G1163,1)),Pxl!$C$3:$G$6,2,0)),(((HLOOKUP(VALUE(LEFT(G1163,1)),Pxl!$C$3:$G$6,2,0))+((HLOOKUP(VALUE(LEFT(G1163,1)+1),Pxl!$C$3:$G$6,2,0))))/2)))/100*(IF(LEFT(#REF!,1)=LEFT(#REF!,1),(HLOOKUP(VALUE(LEFT(#REF!,1)),Pxl!$C$3:$G$6,4,0))*1.25,((HLOOKUP(VALUE(LEFT(#REF!,1)),Pxl!$C$3:$G$6,4,0))+(HLOOKUP(VALUE(LEFT(#REF!,1)+1),Pxl!$C$3:$G$6,4,0)))/2)))</f>
        <v/>
      </c>
      <c r="I1163" s="281"/>
      <c r="J1163" s="281"/>
      <c r="M1163" s="276"/>
    </row>
    <row r="1164" spans="1:13" s="25" customFormat="1" ht="15">
      <c r="A1164" s="281"/>
      <c r="B1164" s="281"/>
      <c r="C1164" s="281"/>
      <c r="D1164" s="277"/>
      <c r="E1164" s="277"/>
      <c r="F1164" s="277"/>
      <c r="G1164" s="279"/>
      <c r="H1164" s="280" t="str">
        <f>IF(G1164="","",(IF(LEFT(G1164,1)=LEFT(#REF!,1),((100-(HLOOKUP(VALUE(LEFT(G1164,1)),Pxl!$C$3:$G$6,2,0)))/2+HLOOKUP(VALUE(LEFT(G1164,1)),Pxl!$C$3:$G$6,2,0)),(((HLOOKUP(VALUE(LEFT(G1164,1)),Pxl!$C$3:$G$6,2,0))+((HLOOKUP(VALUE(LEFT(G1164,1)+1),Pxl!$C$3:$G$6,2,0))))/2)))/100*(IF(LEFT(#REF!,1)=LEFT(#REF!,1),(HLOOKUP(VALUE(LEFT(#REF!,1)),Pxl!$C$3:$G$6,4,0))*1.25,((HLOOKUP(VALUE(LEFT(#REF!,1)),Pxl!$C$3:$G$6,4,0))+(HLOOKUP(VALUE(LEFT(#REF!,1)+1),Pxl!$C$3:$G$6,4,0)))/2)))</f>
        <v/>
      </c>
      <c r="I1164" s="281"/>
      <c r="J1164" s="281"/>
      <c r="M1164" s="276"/>
    </row>
    <row r="1165" spans="1:13" s="25" customFormat="1" ht="15">
      <c r="A1165" s="281"/>
      <c r="B1165" s="281"/>
      <c r="C1165" s="281"/>
      <c r="D1165" s="277"/>
      <c r="E1165" s="277"/>
      <c r="F1165" s="277"/>
      <c r="G1165" s="279"/>
      <c r="H1165" s="280" t="str">
        <f>IF(G1165="","",(IF(LEFT(G1165,1)=LEFT(#REF!,1),((100-(HLOOKUP(VALUE(LEFT(G1165,1)),Pxl!$C$3:$G$6,2,0)))/2+HLOOKUP(VALUE(LEFT(G1165,1)),Pxl!$C$3:$G$6,2,0)),(((HLOOKUP(VALUE(LEFT(G1165,1)),Pxl!$C$3:$G$6,2,0))+((HLOOKUP(VALUE(LEFT(G1165,1)+1),Pxl!$C$3:$G$6,2,0))))/2)))/100*(IF(LEFT(#REF!,1)=LEFT(#REF!,1),(HLOOKUP(VALUE(LEFT(#REF!,1)),Pxl!$C$3:$G$6,4,0))*1.25,((HLOOKUP(VALUE(LEFT(#REF!,1)),Pxl!$C$3:$G$6,4,0))+(HLOOKUP(VALUE(LEFT(#REF!,1)+1),Pxl!$C$3:$G$6,4,0)))/2)))</f>
        <v/>
      </c>
      <c r="I1165" s="281"/>
      <c r="J1165" s="281"/>
      <c r="M1165" s="276"/>
    </row>
    <row r="1166" spans="1:13" s="25" customFormat="1" ht="15">
      <c r="A1166" s="281"/>
      <c r="B1166" s="281"/>
      <c r="C1166" s="281"/>
      <c r="D1166" s="277"/>
      <c r="E1166" s="277"/>
      <c r="F1166" s="277"/>
      <c r="G1166" s="279"/>
      <c r="H1166" s="280" t="str">
        <f>IF(G1166="","",(IF(LEFT(G1166,1)=LEFT(#REF!,1),((100-(HLOOKUP(VALUE(LEFT(G1166,1)),Pxl!$C$3:$G$6,2,0)))/2+HLOOKUP(VALUE(LEFT(G1166,1)),Pxl!$C$3:$G$6,2,0)),(((HLOOKUP(VALUE(LEFT(G1166,1)),Pxl!$C$3:$G$6,2,0))+((HLOOKUP(VALUE(LEFT(G1166,1)+1),Pxl!$C$3:$G$6,2,0))))/2)))/100*(IF(LEFT(#REF!,1)=LEFT(#REF!,1),(HLOOKUP(VALUE(LEFT(#REF!,1)),Pxl!$C$3:$G$6,4,0))*1.25,((HLOOKUP(VALUE(LEFT(#REF!,1)),Pxl!$C$3:$G$6,4,0))+(HLOOKUP(VALUE(LEFT(#REF!,1)+1),Pxl!$C$3:$G$6,4,0)))/2)))</f>
        <v/>
      </c>
      <c r="I1166" s="281"/>
      <c r="J1166" s="281"/>
      <c r="M1166" s="276"/>
    </row>
    <row r="1167" spans="1:13" s="25" customFormat="1" ht="15">
      <c r="A1167" s="281"/>
      <c r="B1167" s="281"/>
      <c r="C1167" s="281"/>
      <c r="D1167" s="277"/>
      <c r="E1167" s="277"/>
      <c r="F1167" s="277"/>
      <c r="G1167" s="279"/>
      <c r="H1167" s="280" t="str">
        <f>IF(G1167="","",(IF(LEFT(G1167,1)=LEFT(#REF!,1),((100-(HLOOKUP(VALUE(LEFT(G1167,1)),Pxl!$C$3:$G$6,2,0)))/2+HLOOKUP(VALUE(LEFT(G1167,1)),Pxl!$C$3:$G$6,2,0)),(((HLOOKUP(VALUE(LEFT(G1167,1)),Pxl!$C$3:$G$6,2,0))+((HLOOKUP(VALUE(LEFT(G1167,1)+1),Pxl!$C$3:$G$6,2,0))))/2)))/100*(IF(LEFT(#REF!,1)=LEFT(#REF!,1),(HLOOKUP(VALUE(LEFT(#REF!,1)),Pxl!$C$3:$G$6,4,0))*1.25,((HLOOKUP(VALUE(LEFT(#REF!,1)),Pxl!$C$3:$G$6,4,0))+(HLOOKUP(VALUE(LEFT(#REF!,1)+1),Pxl!$C$3:$G$6,4,0)))/2)))</f>
        <v/>
      </c>
      <c r="I1167" s="281"/>
      <c r="J1167" s="281"/>
      <c r="M1167" s="276"/>
    </row>
    <row r="1168" spans="1:13" s="25" customFormat="1" ht="15">
      <c r="A1168" s="281"/>
      <c r="B1168" s="281"/>
      <c r="C1168" s="281"/>
      <c r="D1168" s="277"/>
      <c r="E1168" s="277"/>
      <c r="F1168" s="277"/>
      <c r="G1168" s="279"/>
      <c r="H1168" s="280" t="str">
        <f>IF(G1168="","",(IF(LEFT(G1168,1)=LEFT(#REF!,1),((100-(HLOOKUP(VALUE(LEFT(G1168,1)),Pxl!$C$3:$G$6,2,0)))/2+HLOOKUP(VALUE(LEFT(G1168,1)),Pxl!$C$3:$G$6,2,0)),(((HLOOKUP(VALUE(LEFT(G1168,1)),Pxl!$C$3:$G$6,2,0))+((HLOOKUP(VALUE(LEFT(G1168,1)+1),Pxl!$C$3:$G$6,2,0))))/2)))/100*(IF(LEFT(#REF!,1)=LEFT(#REF!,1),(HLOOKUP(VALUE(LEFT(#REF!,1)),Pxl!$C$3:$G$6,4,0))*1.25,((HLOOKUP(VALUE(LEFT(#REF!,1)),Pxl!$C$3:$G$6,4,0))+(HLOOKUP(VALUE(LEFT(#REF!,1)+1),Pxl!$C$3:$G$6,4,0)))/2)))</f>
        <v/>
      </c>
      <c r="I1168" s="281"/>
      <c r="J1168" s="281"/>
      <c r="M1168" s="276"/>
    </row>
    <row r="1169" spans="1:13" s="25" customFormat="1" ht="15">
      <c r="A1169" s="281"/>
      <c r="B1169" s="281"/>
      <c r="C1169" s="281"/>
      <c r="D1169" s="277"/>
      <c r="E1169" s="277"/>
      <c r="F1169" s="277"/>
      <c r="G1169" s="279"/>
      <c r="H1169" s="280" t="str">
        <f>IF(G1169="","",(IF(LEFT(G1169,1)=LEFT(#REF!,1),((100-(HLOOKUP(VALUE(LEFT(G1169,1)),Pxl!$C$3:$G$6,2,0)))/2+HLOOKUP(VALUE(LEFT(G1169,1)),Pxl!$C$3:$G$6,2,0)),(((HLOOKUP(VALUE(LEFT(G1169,1)),Pxl!$C$3:$G$6,2,0))+((HLOOKUP(VALUE(LEFT(G1169,1)+1),Pxl!$C$3:$G$6,2,0))))/2)))/100*(IF(LEFT(#REF!,1)=LEFT(#REF!,1),(HLOOKUP(VALUE(LEFT(#REF!,1)),Pxl!$C$3:$G$6,4,0))*1.25,((HLOOKUP(VALUE(LEFT(#REF!,1)),Pxl!$C$3:$G$6,4,0))+(HLOOKUP(VALUE(LEFT(#REF!,1)+1),Pxl!$C$3:$G$6,4,0)))/2)))</f>
        <v/>
      </c>
      <c r="I1169" s="281"/>
      <c r="J1169" s="281"/>
      <c r="M1169" s="276"/>
    </row>
    <row r="1170" spans="1:13" s="25" customFormat="1" ht="15">
      <c r="A1170" s="281"/>
      <c r="B1170" s="281"/>
      <c r="C1170" s="281"/>
      <c r="D1170" s="277"/>
      <c r="E1170" s="277"/>
      <c r="F1170" s="277"/>
      <c r="G1170" s="279"/>
      <c r="H1170" s="280" t="str">
        <f>IF(G1170="","",(IF(LEFT(G1170,1)=LEFT(#REF!,1),((100-(HLOOKUP(VALUE(LEFT(G1170,1)),Pxl!$C$3:$G$6,2,0)))/2+HLOOKUP(VALUE(LEFT(G1170,1)),Pxl!$C$3:$G$6,2,0)),(((HLOOKUP(VALUE(LEFT(G1170,1)),Pxl!$C$3:$G$6,2,0))+((HLOOKUP(VALUE(LEFT(G1170,1)+1),Pxl!$C$3:$G$6,2,0))))/2)))/100*(IF(LEFT(#REF!,1)=LEFT(#REF!,1),(HLOOKUP(VALUE(LEFT(#REF!,1)),Pxl!$C$3:$G$6,4,0))*1.25,((HLOOKUP(VALUE(LEFT(#REF!,1)),Pxl!$C$3:$G$6,4,0))+(HLOOKUP(VALUE(LEFT(#REF!,1)+1),Pxl!$C$3:$G$6,4,0)))/2)))</f>
        <v/>
      </c>
      <c r="I1170" s="281"/>
      <c r="J1170" s="281"/>
      <c r="M1170" s="276"/>
    </row>
    <row r="1171" spans="1:13" s="25" customFormat="1" ht="15">
      <c r="A1171" s="281"/>
      <c r="B1171" s="281"/>
      <c r="C1171" s="281"/>
      <c r="D1171" s="277"/>
      <c r="E1171" s="277"/>
      <c r="F1171" s="277"/>
      <c r="G1171" s="279"/>
      <c r="H1171" s="280" t="str">
        <f>IF(G1171="","",(IF(LEFT(G1171,1)=LEFT(#REF!,1),((100-(HLOOKUP(VALUE(LEFT(G1171,1)),Pxl!$C$3:$G$6,2,0)))/2+HLOOKUP(VALUE(LEFT(G1171,1)),Pxl!$C$3:$G$6,2,0)),(((HLOOKUP(VALUE(LEFT(G1171,1)),Pxl!$C$3:$G$6,2,0))+((HLOOKUP(VALUE(LEFT(G1171,1)+1),Pxl!$C$3:$G$6,2,0))))/2)))/100*(IF(LEFT(#REF!,1)=LEFT(#REF!,1),(HLOOKUP(VALUE(LEFT(#REF!,1)),Pxl!$C$3:$G$6,4,0))*1.25,((HLOOKUP(VALUE(LEFT(#REF!,1)),Pxl!$C$3:$G$6,4,0))+(HLOOKUP(VALUE(LEFT(#REF!,1)+1),Pxl!$C$3:$G$6,4,0)))/2)))</f>
        <v/>
      </c>
      <c r="I1171" s="281"/>
      <c r="J1171" s="281"/>
      <c r="M1171" s="276"/>
    </row>
    <row r="1172" spans="4:13" s="25" customFormat="1" ht="15">
      <c r="D1172" s="28"/>
      <c r="E1172" s="28"/>
      <c r="F1172" s="28"/>
      <c r="I1172" s="281"/>
      <c r="J1172" s="281"/>
      <c r="M1172" s="276"/>
    </row>
    <row r="1173" spans="4:13" s="25" customFormat="1" ht="15">
      <c r="D1173" s="28"/>
      <c r="E1173" s="28"/>
      <c r="F1173" s="28"/>
      <c r="I1173" s="281"/>
      <c r="J1173" s="281"/>
      <c r="M1173" s="276"/>
    </row>
    <row r="1174" spans="4:13" s="25" customFormat="1" ht="15">
      <c r="D1174" s="28"/>
      <c r="E1174" s="28"/>
      <c r="F1174" s="28"/>
      <c r="I1174" s="281"/>
      <c r="J1174" s="281"/>
      <c r="M1174" s="276"/>
    </row>
    <row r="1175" spans="4:13" s="25" customFormat="1" ht="15">
      <c r="D1175" s="28"/>
      <c r="E1175" s="28"/>
      <c r="F1175" s="28"/>
      <c r="I1175" s="281"/>
      <c r="J1175" s="281"/>
      <c r="M1175" s="276"/>
    </row>
    <row r="1176" spans="4:13" s="25" customFormat="1" ht="15">
      <c r="D1176" s="28"/>
      <c r="E1176" s="28"/>
      <c r="F1176" s="28"/>
      <c r="I1176" s="281"/>
      <c r="J1176" s="281"/>
      <c r="M1176" s="276"/>
    </row>
    <row r="1177" spans="4:13" s="25" customFormat="1" ht="15">
      <c r="D1177" s="28"/>
      <c r="E1177" s="28"/>
      <c r="F1177" s="28"/>
      <c r="I1177" s="281"/>
      <c r="J1177" s="281"/>
      <c r="M1177" s="276"/>
    </row>
    <row r="1178" spans="4:13" s="25" customFormat="1" ht="15">
      <c r="D1178" s="28"/>
      <c r="E1178" s="28"/>
      <c r="F1178" s="28"/>
      <c r="I1178" s="281"/>
      <c r="J1178" s="281"/>
      <c r="M1178" s="276"/>
    </row>
    <row r="1179" spans="4:13" s="25" customFormat="1" ht="15">
      <c r="D1179" s="28"/>
      <c r="E1179" s="28"/>
      <c r="F1179" s="28"/>
      <c r="M1179" s="276"/>
    </row>
    <row r="1180" spans="4:13" s="25" customFormat="1" ht="15">
      <c r="D1180" s="28"/>
      <c r="E1180" s="28"/>
      <c r="F1180" s="28"/>
      <c r="M1180" s="276"/>
    </row>
    <row r="1181" spans="4:13" s="25" customFormat="1" ht="15">
      <c r="D1181" s="28"/>
      <c r="E1181" s="28"/>
      <c r="F1181" s="28"/>
      <c r="M1181" s="276"/>
    </row>
    <row r="1182" spans="4:13" s="25" customFormat="1" ht="15">
      <c r="D1182" s="28"/>
      <c r="E1182" s="28"/>
      <c r="F1182" s="28"/>
      <c r="M1182" s="276"/>
    </row>
    <row r="1183" spans="4:13" s="25" customFormat="1" ht="15">
      <c r="D1183" s="28"/>
      <c r="E1183" s="28"/>
      <c r="F1183" s="28"/>
      <c r="M1183" s="276"/>
    </row>
    <row r="1184" spans="4:13" s="25" customFormat="1" ht="15">
      <c r="D1184" s="28"/>
      <c r="E1184" s="28"/>
      <c r="F1184" s="28"/>
      <c r="M1184" s="276"/>
    </row>
    <row r="1185" spans="4:13" s="25" customFormat="1" ht="15">
      <c r="D1185" s="28"/>
      <c r="E1185" s="28"/>
      <c r="F1185" s="28"/>
      <c r="M1185" s="276"/>
    </row>
    <row r="1186" spans="4:13" s="25" customFormat="1" ht="15">
      <c r="D1186" s="28"/>
      <c r="E1186" s="28"/>
      <c r="F1186" s="28"/>
      <c r="M1186" s="276"/>
    </row>
    <row r="1187" spans="4:13" s="25" customFormat="1" ht="15">
      <c r="D1187" s="28"/>
      <c r="E1187" s="28"/>
      <c r="F1187" s="28"/>
      <c r="M1187" s="276"/>
    </row>
    <row r="1188" spans="4:13" s="25" customFormat="1" ht="15">
      <c r="D1188" s="28"/>
      <c r="E1188" s="28"/>
      <c r="F1188" s="28"/>
      <c r="M1188" s="276"/>
    </row>
    <row r="1189" spans="4:13" s="25" customFormat="1" ht="15">
      <c r="D1189" s="28"/>
      <c r="E1189" s="28"/>
      <c r="F1189" s="28"/>
      <c r="M1189" s="276"/>
    </row>
    <row r="1190" spans="4:13" s="25" customFormat="1" ht="15">
      <c r="D1190" s="28"/>
      <c r="E1190" s="28"/>
      <c r="F1190" s="28"/>
      <c r="M1190" s="276"/>
    </row>
    <row r="1191" spans="4:13" s="25" customFormat="1" ht="15">
      <c r="D1191" s="28"/>
      <c r="E1191" s="28"/>
      <c r="F1191" s="28"/>
      <c r="M1191" s="276"/>
    </row>
    <row r="1192" spans="4:13" s="25" customFormat="1" ht="15">
      <c r="D1192" s="28"/>
      <c r="E1192" s="28"/>
      <c r="F1192" s="28"/>
      <c r="M1192" s="276"/>
    </row>
    <row r="1193" spans="4:13" s="25" customFormat="1" ht="15">
      <c r="D1193" s="28"/>
      <c r="E1193" s="28"/>
      <c r="F1193" s="28"/>
      <c r="M1193" s="276"/>
    </row>
    <row r="1194" spans="4:13" s="25" customFormat="1" ht="15">
      <c r="D1194" s="28"/>
      <c r="E1194" s="28"/>
      <c r="F1194" s="28"/>
      <c r="M1194" s="276"/>
    </row>
    <row r="1195" spans="4:13" s="25" customFormat="1" ht="15">
      <c r="D1195" s="28"/>
      <c r="E1195" s="28"/>
      <c r="F1195" s="28"/>
      <c r="M1195" s="276"/>
    </row>
    <row r="1196" spans="4:13" s="25" customFormat="1" ht="15">
      <c r="D1196" s="28"/>
      <c r="E1196" s="28"/>
      <c r="F1196" s="28"/>
      <c r="M1196" s="276"/>
    </row>
    <row r="1197" spans="4:13" s="25" customFormat="1" ht="15">
      <c r="D1197" s="28"/>
      <c r="E1197" s="28"/>
      <c r="F1197" s="28"/>
      <c r="M1197" s="276"/>
    </row>
    <row r="1198" spans="4:13" s="25" customFormat="1" ht="15">
      <c r="D1198" s="28"/>
      <c r="E1198" s="28"/>
      <c r="F1198" s="28"/>
      <c r="M1198" s="276"/>
    </row>
    <row r="1199" spans="4:13" s="25" customFormat="1" ht="15">
      <c r="D1199" s="28"/>
      <c r="E1199" s="28"/>
      <c r="F1199" s="28"/>
      <c r="M1199" s="276"/>
    </row>
    <row r="1200" spans="4:13" s="25" customFormat="1" ht="15">
      <c r="D1200" s="28"/>
      <c r="E1200" s="28"/>
      <c r="F1200" s="28"/>
      <c r="M1200" s="276"/>
    </row>
    <row r="1201" spans="4:13" s="25" customFormat="1" ht="15">
      <c r="D1201" s="28"/>
      <c r="E1201" s="28"/>
      <c r="F1201" s="28"/>
      <c r="M1201" s="276"/>
    </row>
    <row r="1202" spans="4:13" s="25" customFormat="1" ht="15">
      <c r="D1202" s="28"/>
      <c r="E1202" s="28"/>
      <c r="F1202" s="28"/>
      <c r="M1202" s="276"/>
    </row>
    <row r="1203" spans="4:13" s="25" customFormat="1" ht="15">
      <c r="D1203" s="28"/>
      <c r="E1203" s="28"/>
      <c r="F1203" s="28"/>
      <c r="M1203" s="276"/>
    </row>
    <row r="1204" spans="4:13" s="25" customFormat="1" ht="15">
      <c r="D1204" s="28"/>
      <c r="E1204" s="28"/>
      <c r="F1204" s="28"/>
      <c r="M1204" s="276"/>
    </row>
    <row r="1205" spans="4:13" s="25" customFormat="1" ht="15">
      <c r="D1205" s="28"/>
      <c r="E1205" s="28"/>
      <c r="F1205" s="28"/>
      <c r="M1205" s="276"/>
    </row>
    <row r="1206" spans="4:13" s="25" customFormat="1" ht="15">
      <c r="D1206" s="28"/>
      <c r="E1206" s="28"/>
      <c r="F1206" s="28"/>
      <c r="M1206" s="276"/>
    </row>
    <row r="1207" spans="4:13" s="25" customFormat="1" ht="15">
      <c r="D1207" s="28"/>
      <c r="E1207" s="28"/>
      <c r="F1207" s="28"/>
      <c r="M1207" s="276"/>
    </row>
    <row r="1208" spans="4:13" s="25" customFormat="1" ht="15">
      <c r="D1208" s="28"/>
      <c r="E1208" s="28"/>
      <c r="F1208" s="28"/>
      <c r="M1208" s="276"/>
    </row>
    <row r="1209" spans="4:13" s="25" customFormat="1" ht="15">
      <c r="D1209" s="28"/>
      <c r="E1209" s="28"/>
      <c r="F1209" s="28"/>
      <c r="M1209" s="276"/>
    </row>
    <row r="1210" spans="4:13" s="25" customFormat="1" ht="15">
      <c r="D1210" s="28"/>
      <c r="E1210" s="28"/>
      <c r="F1210" s="28"/>
      <c r="M1210" s="276"/>
    </row>
    <row r="1211" spans="4:13" s="25" customFormat="1" ht="15">
      <c r="D1211" s="28"/>
      <c r="E1211" s="28"/>
      <c r="F1211" s="28"/>
      <c r="M1211" s="276"/>
    </row>
    <row r="1212" spans="4:13" s="25" customFormat="1" ht="15">
      <c r="D1212" s="28"/>
      <c r="E1212" s="28"/>
      <c r="F1212" s="28"/>
      <c r="M1212" s="276"/>
    </row>
    <row r="1213" spans="4:13" s="25" customFormat="1" ht="15">
      <c r="D1213" s="28"/>
      <c r="E1213" s="28"/>
      <c r="F1213" s="28"/>
      <c r="M1213" s="276"/>
    </row>
    <row r="1214" spans="4:13" s="25" customFormat="1" ht="15">
      <c r="D1214" s="28"/>
      <c r="E1214" s="28"/>
      <c r="F1214" s="28"/>
      <c r="M1214" s="276"/>
    </row>
    <row r="1215" spans="4:13" s="25" customFormat="1" ht="15">
      <c r="D1215" s="28"/>
      <c r="E1215" s="28"/>
      <c r="F1215" s="28"/>
      <c r="M1215" s="276"/>
    </row>
    <row r="1216" spans="4:13" s="25" customFormat="1" ht="15">
      <c r="D1216" s="28"/>
      <c r="E1216" s="28"/>
      <c r="F1216" s="28"/>
      <c r="M1216" s="276"/>
    </row>
    <row r="1217" spans="4:13" s="25" customFormat="1" ht="15">
      <c r="D1217" s="28"/>
      <c r="E1217" s="28"/>
      <c r="F1217" s="28"/>
      <c r="M1217" s="276"/>
    </row>
    <row r="1218" spans="4:13" s="25" customFormat="1" ht="15">
      <c r="D1218" s="28"/>
      <c r="E1218" s="28"/>
      <c r="F1218" s="28"/>
      <c r="M1218" s="276"/>
    </row>
    <row r="1219" spans="4:13" s="25" customFormat="1" ht="15">
      <c r="D1219" s="28"/>
      <c r="E1219" s="28"/>
      <c r="F1219" s="28"/>
      <c r="M1219" s="276"/>
    </row>
    <row r="1220" spans="4:13" s="25" customFormat="1" ht="15">
      <c r="D1220" s="28"/>
      <c r="E1220" s="28"/>
      <c r="F1220" s="28"/>
      <c r="M1220" s="276"/>
    </row>
    <row r="1221" spans="4:13" s="25" customFormat="1" ht="15">
      <c r="D1221" s="28"/>
      <c r="E1221" s="28"/>
      <c r="F1221" s="28"/>
      <c r="M1221" s="276"/>
    </row>
    <row r="1222" spans="4:13" s="25" customFormat="1" ht="15">
      <c r="D1222" s="28"/>
      <c r="E1222" s="28"/>
      <c r="F1222" s="28"/>
      <c r="M1222" s="276"/>
    </row>
    <row r="1223" spans="4:13" s="25" customFormat="1" ht="15">
      <c r="D1223" s="28"/>
      <c r="E1223" s="28"/>
      <c r="F1223" s="28"/>
      <c r="M1223" s="276"/>
    </row>
    <row r="1224" spans="4:13" s="25" customFormat="1" ht="15">
      <c r="D1224" s="28"/>
      <c r="E1224" s="28"/>
      <c r="F1224" s="28"/>
      <c r="M1224" s="276"/>
    </row>
    <row r="1225" spans="4:13" s="25" customFormat="1" ht="15">
      <c r="D1225" s="28"/>
      <c r="E1225" s="28"/>
      <c r="F1225" s="28"/>
      <c r="M1225" s="276"/>
    </row>
    <row r="1226" spans="4:13" s="25" customFormat="1" ht="15">
      <c r="D1226" s="28"/>
      <c r="E1226" s="28"/>
      <c r="F1226" s="28"/>
      <c r="M1226" s="276"/>
    </row>
    <row r="1227" spans="4:13" s="25" customFormat="1" ht="15">
      <c r="D1227" s="28"/>
      <c r="E1227" s="28"/>
      <c r="F1227" s="28"/>
      <c r="M1227" s="276"/>
    </row>
    <row r="1228" spans="4:13" s="25" customFormat="1" ht="15">
      <c r="D1228" s="28"/>
      <c r="E1228" s="28"/>
      <c r="F1228" s="28"/>
      <c r="M1228" s="276"/>
    </row>
    <row r="1229" spans="4:13" s="25" customFormat="1" ht="15">
      <c r="D1229" s="28"/>
      <c r="E1229" s="28"/>
      <c r="F1229" s="28"/>
      <c r="M1229" s="276"/>
    </row>
    <row r="1230" spans="4:13" s="25" customFormat="1" ht="15">
      <c r="D1230" s="28"/>
      <c r="E1230" s="28"/>
      <c r="F1230" s="28"/>
      <c r="M1230" s="276"/>
    </row>
    <row r="1231" spans="4:13" s="25" customFormat="1" ht="15">
      <c r="D1231" s="28"/>
      <c r="E1231" s="28"/>
      <c r="F1231" s="28"/>
      <c r="M1231" s="276"/>
    </row>
    <row r="1232" spans="4:13" s="25" customFormat="1" ht="15">
      <c r="D1232" s="28"/>
      <c r="E1232" s="28"/>
      <c r="F1232" s="28"/>
      <c r="M1232" s="276"/>
    </row>
    <row r="1233" spans="4:13" s="25" customFormat="1" ht="15">
      <c r="D1233" s="28"/>
      <c r="E1233" s="28"/>
      <c r="F1233" s="28"/>
      <c r="M1233" s="276"/>
    </row>
    <row r="1234" spans="4:13" s="25" customFormat="1" ht="15">
      <c r="D1234" s="28"/>
      <c r="E1234" s="28"/>
      <c r="F1234" s="28"/>
      <c r="M1234" s="276"/>
    </row>
    <row r="1235" spans="4:13" s="25" customFormat="1" ht="15">
      <c r="D1235" s="28"/>
      <c r="E1235" s="28"/>
      <c r="F1235" s="28"/>
      <c r="M1235" s="276"/>
    </row>
    <row r="1236" spans="4:13" s="25" customFormat="1" ht="15">
      <c r="D1236" s="28"/>
      <c r="E1236" s="28"/>
      <c r="F1236" s="28"/>
      <c r="M1236" s="276"/>
    </row>
    <row r="1237" spans="4:13" s="25" customFormat="1" ht="15">
      <c r="D1237" s="28"/>
      <c r="E1237" s="28"/>
      <c r="F1237" s="28"/>
      <c r="M1237" s="276"/>
    </row>
    <row r="1238" spans="4:13" s="25" customFormat="1" ht="15">
      <c r="D1238" s="28"/>
      <c r="E1238" s="28"/>
      <c r="F1238" s="28"/>
      <c r="M1238" s="276"/>
    </row>
    <row r="1239" spans="4:13" s="25" customFormat="1" ht="15">
      <c r="D1239" s="28"/>
      <c r="E1239" s="28"/>
      <c r="F1239" s="28"/>
      <c r="M1239" s="276"/>
    </row>
    <row r="1240" spans="4:13" s="25" customFormat="1" ht="15">
      <c r="D1240" s="28"/>
      <c r="E1240" s="28"/>
      <c r="F1240" s="28"/>
      <c r="M1240" s="276"/>
    </row>
    <row r="1241" spans="4:13" s="25" customFormat="1" ht="15">
      <c r="D1241" s="28"/>
      <c r="E1241" s="28"/>
      <c r="F1241" s="28"/>
      <c r="M1241" s="276"/>
    </row>
    <row r="1242" spans="4:13" s="25" customFormat="1" ht="15">
      <c r="D1242" s="28"/>
      <c r="E1242" s="28"/>
      <c r="F1242" s="28"/>
      <c r="M1242" s="276"/>
    </row>
    <row r="1243" spans="4:13" s="25" customFormat="1" ht="15">
      <c r="D1243" s="28"/>
      <c r="E1243" s="28"/>
      <c r="F1243" s="28"/>
      <c r="M1243" s="276"/>
    </row>
    <row r="1244" spans="4:13" s="25" customFormat="1" ht="15">
      <c r="D1244" s="28"/>
      <c r="E1244" s="28"/>
      <c r="F1244" s="28"/>
      <c r="M1244" s="276"/>
    </row>
    <row r="1245" spans="4:13" s="25" customFormat="1" ht="15">
      <c r="D1245" s="28"/>
      <c r="E1245" s="28"/>
      <c r="F1245" s="28"/>
      <c r="M1245" s="276"/>
    </row>
    <row r="1246" spans="4:13" s="25" customFormat="1" ht="15">
      <c r="D1246" s="28"/>
      <c r="E1246" s="28"/>
      <c r="F1246" s="28"/>
      <c r="M1246" s="276"/>
    </row>
    <row r="1247" spans="4:13" s="25" customFormat="1" ht="15">
      <c r="D1247" s="28"/>
      <c r="E1247" s="28"/>
      <c r="F1247" s="28"/>
      <c r="M1247" s="276"/>
    </row>
    <row r="1248" spans="4:13" s="25" customFormat="1" ht="15">
      <c r="D1248" s="28"/>
      <c r="E1248" s="28"/>
      <c r="F1248" s="28"/>
      <c r="M1248" s="276"/>
    </row>
    <row r="1249" spans="4:13" s="25" customFormat="1" ht="15">
      <c r="D1249" s="28"/>
      <c r="E1249" s="28"/>
      <c r="F1249" s="28"/>
      <c r="M1249" s="276"/>
    </row>
    <row r="1250" spans="4:13" s="25" customFormat="1" ht="15">
      <c r="D1250" s="28"/>
      <c r="E1250" s="28"/>
      <c r="F1250" s="28"/>
      <c r="M1250" s="276"/>
    </row>
    <row r="1251" spans="4:13" s="25" customFormat="1" ht="15">
      <c r="D1251" s="28"/>
      <c r="E1251" s="28"/>
      <c r="F1251" s="28"/>
      <c r="M1251" s="276"/>
    </row>
    <row r="1252" spans="4:13" s="25" customFormat="1" ht="15">
      <c r="D1252" s="28"/>
      <c r="E1252" s="28"/>
      <c r="F1252" s="28"/>
      <c r="M1252" s="276"/>
    </row>
    <row r="1253" spans="4:13" s="25" customFormat="1" ht="15">
      <c r="D1253" s="28"/>
      <c r="E1253" s="28"/>
      <c r="F1253" s="28"/>
      <c r="M1253" s="276"/>
    </row>
    <row r="1254" spans="4:13" s="25" customFormat="1" ht="15">
      <c r="D1254" s="28"/>
      <c r="E1254" s="28"/>
      <c r="F1254" s="28"/>
      <c r="M1254" s="276"/>
    </row>
    <row r="1255" spans="4:13" s="25" customFormat="1" ht="15">
      <c r="D1255" s="28"/>
      <c r="E1255" s="28"/>
      <c r="F1255" s="28"/>
      <c r="M1255" s="276"/>
    </row>
    <row r="1256" spans="4:13" s="25" customFormat="1" ht="15">
      <c r="D1256" s="28"/>
      <c r="E1256" s="28"/>
      <c r="F1256" s="28"/>
      <c r="M1256" s="276"/>
    </row>
    <row r="1257" spans="4:13" s="25" customFormat="1" ht="15">
      <c r="D1257" s="28"/>
      <c r="E1257" s="28"/>
      <c r="F1257" s="28"/>
      <c r="M1257" s="276"/>
    </row>
    <row r="1258" spans="4:13" s="25" customFormat="1" ht="15">
      <c r="D1258" s="28"/>
      <c r="E1258" s="28"/>
      <c r="F1258" s="28"/>
      <c r="J1258" s="29"/>
      <c r="M1258" s="276"/>
    </row>
    <row r="1259" spans="4:13" s="25" customFormat="1" ht="15">
      <c r="D1259" s="28"/>
      <c r="E1259" s="28"/>
      <c r="F1259" s="28"/>
      <c r="J1259" s="29"/>
      <c r="M1259" s="276"/>
    </row>
    <row r="1260" spans="4:13" s="25" customFormat="1" ht="15">
      <c r="D1260" s="28"/>
      <c r="E1260" s="28"/>
      <c r="F1260" s="28"/>
      <c r="J1260" s="29"/>
      <c r="M1260" s="276"/>
    </row>
    <row r="1261" spans="4:13" s="25" customFormat="1" ht="15">
      <c r="D1261" s="28"/>
      <c r="E1261" s="28"/>
      <c r="F1261" s="28"/>
      <c r="J1261" s="29"/>
      <c r="M1261" s="276"/>
    </row>
    <row r="1262" spans="4:13" s="25" customFormat="1" ht="15">
      <c r="D1262" s="28"/>
      <c r="E1262" s="28"/>
      <c r="F1262" s="28"/>
      <c r="J1262" s="29"/>
      <c r="M1262" s="276"/>
    </row>
    <row r="1263" spans="4:13" s="25" customFormat="1" ht="15">
      <c r="D1263" s="28"/>
      <c r="E1263" s="28"/>
      <c r="F1263" s="28"/>
      <c r="J1263" s="29"/>
      <c r="M1263" s="276"/>
    </row>
    <row r="1264" spans="4:13" s="25" customFormat="1" ht="15">
      <c r="D1264" s="28"/>
      <c r="E1264" s="28"/>
      <c r="F1264" s="28"/>
      <c r="J1264" s="29"/>
      <c r="M1264" s="276"/>
    </row>
    <row r="1265" spans="4:13" s="25" customFormat="1" ht="15">
      <c r="D1265" s="28"/>
      <c r="E1265" s="28"/>
      <c r="F1265" s="28"/>
      <c r="J1265" s="29"/>
      <c r="M1265" s="276"/>
    </row>
    <row r="1266" spans="4:13" s="25" customFormat="1" ht="15">
      <c r="D1266" s="28"/>
      <c r="E1266" s="28"/>
      <c r="F1266" s="28"/>
      <c r="J1266" s="29"/>
      <c r="M1266" s="276"/>
    </row>
    <row r="1267" spans="4:13" s="25" customFormat="1" ht="15">
      <c r="D1267" s="28"/>
      <c r="E1267" s="28"/>
      <c r="F1267" s="28"/>
      <c r="J1267" s="29"/>
      <c r="M1267" s="276"/>
    </row>
    <row r="1268" spans="4:13" s="25" customFormat="1" ht="15">
      <c r="D1268" s="28"/>
      <c r="E1268" s="28"/>
      <c r="F1268" s="28"/>
      <c r="J1268" s="29"/>
      <c r="M1268" s="276"/>
    </row>
    <row r="1269" spans="4:13" s="25" customFormat="1" ht="15">
      <c r="D1269" s="28"/>
      <c r="E1269" s="28"/>
      <c r="F1269" s="28"/>
      <c r="J1269" s="29"/>
      <c r="M1269" s="276"/>
    </row>
    <row r="1270" spans="4:13" s="25" customFormat="1" ht="15">
      <c r="D1270" s="28"/>
      <c r="E1270" s="28"/>
      <c r="F1270" s="28"/>
      <c r="J1270" s="29"/>
      <c r="M1270" s="276"/>
    </row>
    <row r="1271" spans="4:13" s="25" customFormat="1" ht="15">
      <c r="D1271" s="28"/>
      <c r="E1271" s="28"/>
      <c r="F1271" s="28"/>
      <c r="J1271" s="29"/>
      <c r="M1271" s="276"/>
    </row>
    <row r="1272" spans="4:13" s="25" customFormat="1" ht="15">
      <c r="D1272" s="28"/>
      <c r="E1272" s="28"/>
      <c r="F1272" s="28"/>
      <c r="J1272" s="29"/>
      <c r="M1272" s="276"/>
    </row>
    <row r="1273" spans="4:13" s="25" customFormat="1" ht="15">
      <c r="D1273" s="28"/>
      <c r="E1273" s="28"/>
      <c r="F1273" s="28"/>
      <c r="J1273" s="29"/>
      <c r="M1273" s="276"/>
    </row>
    <row r="1274" spans="4:13" s="25" customFormat="1" ht="15">
      <c r="D1274" s="28"/>
      <c r="E1274" s="28"/>
      <c r="F1274" s="28"/>
      <c r="J1274" s="29"/>
      <c r="M1274" s="276"/>
    </row>
    <row r="1275" spans="4:13" s="25" customFormat="1" ht="15">
      <c r="D1275" s="28"/>
      <c r="E1275" s="28"/>
      <c r="F1275" s="28"/>
      <c r="J1275" s="29"/>
      <c r="M1275" s="276"/>
    </row>
    <row r="1276" spans="4:13" s="25" customFormat="1" ht="15">
      <c r="D1276" s="28"/>
      <c r="E1276" s="28"/>
      <c r="F1276" s="28"/>
      <c r="J1276" s="29"/>
      <c r="M1276" s="276"/>
    </row>
    <row r="1277" spans="4:13" s="25" customFormat="1" ht="15">
      <c r="D1277" s="28"/>
      <c r="E1277" s="28"/>
      <c r="F1277" s="28"/>
      <c r="J1277" s="29"/>
      <c r="M1277" s="276"/>
    </row>
    <row r="1278" spans="4:13" s="25" customFormat="1" ht="15">
      <c r="D1278" s="28"/>
      <c r="E1278" s="28"/>
      <c r="F1278" s="28"/>
      <c r="J1278" s="29"/>
      <c r="M1278" s="276"/>
    </row>
    <row r="1279" spans="4:13" s="25" customFormat="1" ht="15">
      <c r="D1279" s="28"/>
      <c r="E1279" s="28"/>
      <c r="F1279" s="28"/>
      <c r="J1279" s="29"/>
      <c r="M1279" s="276"/>
    </row>
    <row r="1280" spans="4:13" s="25" customFormat="1" ht="15">
      <c r="D1280" s="28"/>
      <c r="E1280" s="28"/>
      <c r="F1280" s="28"/>
      <c r="J1280" s="29"/>
      <c r="M1280" s="276"/>
    </row>
    <row r="1281" spans="4:13" s="25" customFormat="1" ht="15">
      <c r="D1281" s="28"/>
      <c r="E1281" s="28"/>
      <c r="F1281" s="28"/>
      <c r="J1281" s="29"/>
      <c r="M1281" s="276"/>
    </row>
    <row r="1282" spans="4:13" s="25" customFormat="1" ht="15">
      <c r="D1282" s="28"/>
      <c r="E1282" s="28"/>
      <c r="F1282" s="28"/>
      <c r="J1282" s="29"/>
      <c r="M1282" s="276"/>
    </row>
    <row r="1283" spans="4:13" s="25" customFormat="1" ht="15">
      <c r="D1283" s="28"/>
      <c r="E1283" s="28"/>
      <c r="F1283" s="28"/>
      <c r="J1283" s="29"/>
      <c r="M1283" s="276"/>
    </row>
    <row r="1284" spans="4:13" s="25" customFormat="1" ht="15">
      <c r="D1284" s="28"/>
      <c r="E1284" s="28"/>
      <c r="F1284" s="28"/>
      <c r="J1284" s="29"/>
      <c r="M1284" s="276"/>
    </row>
    <row r="1285" spans="4:13" s="25" customFormat="1" ht="15">
      <c r="D1285" s="28"/>
      <c r="E1285" s="28"/>
      <c r="F1285" s="28"/>
      <c r="J1285" s="29"/>
      <c r="M1285" s="276"/>
    </row>
    <row r="1286" spans="4:13" s="25" customFormat="1" ht="15">
      <c r="D1286" s="28"/>
      <c r="E1286" s="28"/>
      <c r="F1286" s="28"/>
      <c r="J1286" s="29"/>
      <c r="M1286" s="276"/>
    </row>
    <row r="1287" spans="4:13" s="25" customFormat="1" ht="15">
      <c r="D1287" s="28"/>
      <c r="E1287" s="28"/>
      <c r="F1287" s="28"/>
      <c r="J1287" s="29"/>
      <c r="M1287" s="276"/>
    </row>
    <row r="1288" spans="4:13" s="25" customFormat="1" ht="15">
      <c r="D1288" s="28"/>
      <c r="E1288" s="28"/>
      <c r="F1288" s="28"/>
      <c r="J1288" s="29"/>
      <c r="M1288" s="276"/>
    </row>
    <row r="1289" spans="4:13" s="25" customFormat="1" ht="15">
      <c r="D1289" s="28"/>
      <c r="E1289" s="28"/>
      <c r="F1289" s="28"/>
      <c r="J1289" s="29"/>
      <c r="M1289" s="276"/>
    </row>
    <row r="1290" spans="4:13" s="25" customFormat="1" ht="15">
      <c r="D1290" s="28"/>
      <c r="E1290" s="28"/>
      <c r="F1290" s="28"/>
      <c r="J1290" s="29"/>
      <c r="M1290" s="276"/>
    </row>
    <row r="1291" spans="4:13" s="25" customFormat="1" ht="15">
      <c r="D1291" s="28"/>
      <c r="E1291" s="28"/>
      <c r="F1291" s="28"/>
      <c r="J1291" s="29"/>
      <c r="M1291" s="276"/>
    </row>
    <row r="1292" spans="4:13" s="25" customFormat="1" ht="15">
      <c r="D1292" s="28"/>
      <c r="E1292" s="28"/>
      <c r="F1292" s="28"/>
      <c r="J1292" s="29"/>
      <c r="M1292" s="276"/>
    </row>
    <row r="1293" spans="4:13" s="25" customFormat="1" ht="15">
      <c r="D1293" s="28"/>
      <c r="E1293" s="28"/>
      <c r="F1293" s="28"/>
      <c r="J1293" s="29"/>
      <c r="M1293" s="276"/>
    </row>
    <row r="1294" spans="4:13" s="25" customFormat="1" ht="15">
      <c r="D1294" s="28"/>
      <c r="E1294" s="28"/>
      <c r="F1294" s="28"/>
      <c r="J1294" s="29"/>
      <c r="M1294" s="276"/>
    </row>
    <row r="1295" spans="4:13" s="25" customFormat="1" ht="15">
      <c r="D1295" s="28"/>
      <c r="E1295" s="28"/>
      <c r="F1295" s="28"/>
      <c r="J1295" s="29"/>
      <c r="M1295" s="276"/>
    </row>
    <row r="1296" spans="4:13" s="25" customFormat="1" ht="15">
      <c r="D1296" s="28"/>
      <c r="E1296" s="28"/>
      <c r="F1296" s="28"/>
      <c r="J1296" s="29"/>
      <c r="M1296" s="276"/>
    </row>
    <row r="1297" spans="4:13" s="25" customFormat="1" ht="15">
      <c r="D1297" s="28"/>
      <c r="E1297" s="28"/>
      <c r="F1297" s="28"/>
      <c r="J1297" s="29"/>
      <c r="M1297" s="276"/>
    </row>
    <row r="1298" spans="4:13" s="25" customFormat="1" ht="15">
      <c r="D1298" s="28"/>
      <c r="E1298" s="28"/>
      <c r="F1298" s="28"/>
      <c r="J1298" s="29"/>
      <c r="M1298" s="276"/>
    </row>
    <row r="1299" spans="4:13" s="25" customFormat="1" ht="15">
      <c r="D1299" s="28"/>
      <c r="E1299" s="28"/>
      <c r="F1299" s="28"/>
      <c r="J1299" s="29"/>
      <c r="M1299" s="276"/>
    </row>
    <row r="1300" spans="4:13" s="25" customFormat="1" ht="15">
      <c r="D1300" s="28"/>
      <c r="E1300" s="28"/>
      <c r="F1300" s="28"/>
      <c r="J1300" s="29"/>
      <c r="M1300" s="276"/>
    </row>
    <row r="1301" spans="4:13" s="25" customFormat="1" ht="15">
      <c r="D1301" s="28"/>
      <c r="E1301" s="28"/>
      <c r="F1301" s="28"/>
      <c r="J1301" s="29"/>
      <c r="M1301" s="276"/>
    </row>
    <row r="1302" spans="4:13" s="25" customFormat="1" ht="15">
      <c r="D1302" s="28"/>
      <c r="E1302" s="28"/>
      <c r="F1302" s="28"/>
      <c r="J1302" s="29"/>
      <c r="M1302" s="276"/>
    </row>
    <row r="1303" spans="4:13" s="25" customFormat="1" ht="15">
      <c r="D1303" s="28"/>
      <c r="E1303" s="28"/>
      <c r="F1303" s="28"/>
      <c r="J1303" s="29"/>
      <c r="M1303" s="276"/>
    </row>
    <row r="1304" spans="4:13" s="25" customFormat="1" ht="15">
      <c r="D1304" s="28"/>
      <c r="E1304" s="28"/>
      <c r="F1304" s="28"/>
      <c r="J1304" s="29"/>
      <c r="M1304" s="276"/>
    </row>
    <row r="1305" spans="4:13" s="25" customFormat="1" ht="15">
      <c r="D1305" s="28"/>
      <c r="E1305" s="28"/>
      <c r="F1305" s="28"/>
      <c r="J1305" s="29"/>
      <c r="M1305" s="276"/>
    </row>
    <row r="1306" spans="4:13" s="25" customFormat="1" ht="15">
      <c r="D1306" s="28"/>
      <c r="E1306" s="28"/>
      <c r="F1306" s="28"/>
      <c r="J1306" s="29"/>
      <c r="M1306" s="276"/>
    </row>
    <row r="1307" spans="4:13" s="25" customFormat="1" ht="15">
      <c r="D1307" s="28"/>
      <c r="E1307" s="28"/>
      <c r="F1307" s="28"/>
      <c r="J1307" s="29"/>
      <c r="M1307" s="276"/>
    </row>
    <row r="1308" spans="4:13" s="25" customFormat="1" ht="15">
      <c r="D1308" s="28"/>
      <c r="E1308" s="28"/>
      <c r="F1308" s="28"/>
      <c r="J1308" s="29"/>
      <c r="M1308" s="276"/>
    </row>
    <row r="1309" spans="4:13" s="25" customFormat="1" ht="15">
      <c r="D1309" s="28"/>
      <c r="E1309" s="28"/>
      <c r="F1309" s="28"/>
      <c r="J1309" s="29"/>
      <c r="M1309" s="276"/>
    </row>
    <row r="1310" spans="4:13" s="25" customFormat="1" ht="15">
      <c r="D1310" s="28"/>
      <c r="E1310" s="28"/>
      <c r="F1310" s="28"/>
      <c r="J1310" s="29"/>
      <c r="M1310" s="276"/>
    </row>
    <row r="1311" spans="4:13" s="25" customFormat="1" ht="15">
      <c r="D1311" s="28"/>
      <c r="E1311" s="28"/>
      <c r="F1311" s="28"/>
      <c r="J1311" s="29"/>
      <c r="M1311" s="276"/>
    </row>
    <row r="1312" spans="4:13" s="25" customFormat="1" ht="15">
      <c r="D1312" s="28"/>
      <c r="E1312" s="28"/>
      <c r="F1312" s="28"/>
      <c r="J1312" s="29"/>
      <c r="M1312" s="276"/>
    </row>
    <row r="1313" spans="4:13" s="25" customFormat="1" ht="15">
      <c r="D1313" s="28"/>
      <c r="E1313" s="28"/>
      <c r="F1313" s="28"/>
      <c r="J1313" s="29"/>
      <c r="M1313" s="276"/>
    </row>
    <row r="1314" spans="4:13" s="25" customFormat="1" ht="15">
      <c r="D1314" s="28"/>
      <c r="E1314" s="28"/>
      <c r="F1314" s="28"/>
      <c r="J1314" s="29"/>
      <c r="M1314" s="276"/>
    </row>
    <row r="1315" spans="4:13" s="25" customFormat="1" ht="15">
      <c r="D1315" s="28"/>
      <c r="E1315" s="28"/>
      <c r="F1315" s="28"/>
      <c r="J1315" s="29"/>
      <c r="M1315" s="276"/>
    </row>
    <row r="1316" spans="4:13" s="25" customFormat="1" ht="15">
      <c r="D1316" s="28"/>
      <c r="E1316" s="28"/>
      <c r="F1316" s="28"/>
      <c r="J1316" s="29"/>
      <c r="M1316" s="276"/>
    </row>
    <row r="1317" spans="4:13" s="25" customFormat="1" ht="15">
      <c r="D1317" s="28"/>
      <c r="E1317" s="28"/>
      <c r="F1317" s="28"/>
      <c r="J1317" s="29"/>
      <c r="M1317" s="276"/>
    </row>
    <row r="1318" spans="4:13" s="25" customFormat="1" ht="15">
      <c r="D1318" s="28"/>
      <c r="E1318" s="28"/>
      <c r="F1318" s="28"/>
      <c r="J1318" s="29"/>
      <c r="M1318" s="276"/>
    </row>
    <row r="1319" spans="4:13" s="25" customFormat="1" ht="15">
      <c r="D1319" s="28"/>
      <c r="E1319" s="28"/>
      <c r="F1319" s="28"/>
      <c r="J1319" s="29"/>
      <c r="M1319" s="276"/>
    </row>
    <row r="1320" spans="4:13" s="25" customFormat="1" ht="15">
      <c r="D1320" s="28"/>
      <c r="E1320" s="28"/>
      <c r="F1320" s="28"/>
      <c r="J1320" s="29"/>
      <c r="M1320" s="276"/>
    </row>
    <row r="1321" spans="4:13" s="25" customFormat="1" ht="15">
      <c r="D1321" s="28"/>
      <c r="E1321" s="28"/>
      <c r="F1321" s="28"/>
      <c r="J1321" s="29"/>
      <c r="M1321" s="276"/>
    </row>
    <row r="1322" spans="4:13" s="25" customFormat="1" ht="15">
      <c r="D1322" s="28"/>
      <c r="E1322" s="28"/>
      <c r="F1322" s="28"/>
      <c r="J1322" s="29"/>
      <c r="M1322" s="276"/>
    </row>
    <row r="1323" spans="4:13" s="25" customFormat="1" ht="15">
      <c r="D1323" s="28"/>
      <c r="E1323" s="28"/>
      <c r="F1323" s="28"/>
      <c r="J1323" s="29"/>
      <c r="M1323" s="276"/>
    </row>
    <row r="1324" spans="4:13" s="25" customFormat="1" ht="15">
      <c r="D1324" s="28"/>
      <c r="E1324" s="28"/>
      <c r="F1324" s="28"/>
      <c r="J1324" s="29"/>
      <c r="M1324" s="276"/>
    </row>
    <row r="1325" spans="4:13" s="25" customFormat="1" ht="15">
      <c r="D1325" s="28"/>
      <c r="E1325" s="28"/>
      <c r="F1325" s="28"/>
      <c r="J1325" s="29"/>
      <c r="M1325" s="276"/>
    </row>
    <row r="1326" spans="4:13" s="25" customFormat="1" ht="15">
      <c r="D1326" s="28"/>
      <c r="E1326" s="28"/>
      <c r="F1326" s="28"/>
      <c r="J1326" s="29"/>
      <c r="M1326" s="276"/>
    </row>
    <row r="1327" spans="1:13" s="25" customFormat="1" ht="15">
      <c r="A1327"/>
      <c r="B1327"/>
      <c r="C1327"/>
      <c r="D1327" s="16"/>
      <c r="E1327" s="16"/>
      <c r="F1327" s="16"/>
      <c r="G1327"/>
      <c r="H1327"/>
      <c r="J1327" s="29"/>
      <c r="M1327" s="276"/>
    </row>
    <row r="1328" spans="1:13" s="25" customFormat="1" ht="15">
      <c r="A1328"/>
      <c r="B1328"/>
      <c r="C1328"/>
      <c r="D1328" s="16"/>
      <c r="E1328" s="16"/>
      <c r="F1328" s="16"/>
      <c r="G1328"/>
      <c r="H1328"/>
      <c r="J1328" s="29"/>
      <c r="M1328" s="276"/>
    </row>
    <row r="1329" spans="1:13" s="25" customFormat="1" ht="15">
      <c r="A1329"/>
      <c r="B1329"/>
      <c r="C1329"/>
      <c r="D1329" s="16"/>
      <c r="E1329" s="16"/>
      <c r="F1329" s="16"/>
      <c r="G1329"/>
      <c r="H1329"/>
      <c r="J1329" s="29"/>
      <c r="M1329" s="276"/>
    </row>
    <row r="1330" spans="1:13" s="25" customFormat="1" ht="15">
      <c r="A1330"/>
      <c r="B1330"/>
      <c r="C1330"/>
      <c r="D1330" s="16"/>
      <c r="E1330" s="16"/>
      <c r="F1330" s="16"/>
      <c r="G1330"/>
      <c r="H1330"/>
      <c r="J1330" s="29"/>
      <c r="M1330" s="276"/>
    </row>
    <row r="1331" spans="1:13" s="25" customFormat="1" ht="15">
      <c r="A1331"/>
      <c r="B1331"/>
      <c r="C1331"/>
      <c r="D1331" s="16"/>
      <c r="E1331" s="16"/>
      <c r="F1331" s="16"/>
      <c r="G1331"/>
      <c r="H1331"/>
      <c r="J1331" s="29"/>
      <c r="M1331" s="276"/>
    </row>
    <row r="1332" spans="1:13" s="25" customFormat="1" ht="15">
      <c r="A1332"/>
      <c r="B1332"/>
      <c r="C1332"/>
      <c r="D1332" s="16"/>
      <c r="E1332" s="16"/>
      <c r="F1332" s="16"/>
      <c r="G1332"/>
      <c r="H1332"/>
      <c r="J1332" s="29"/>
      <c r="M1332" s="276"/>
    </row>
    <row r="1333" spans="1:13" s="25" customFormat="1" ht="15">
      <c r="A1333"/>
      <c r="B1333"/>
      <c r="C1333"/>
      <c r="D1333" s="16"/>
      <c r="E1333" s="16"/>
      <c r="F1333" s="16"/>
      <c r="G1333"/>
      <c r="H1333"/>
      <c r="J1333" s="29"/>
      <c r="M1333" s="276"/>
    </row>
  </sheetData>
  <mergeCells count="70">
    <mergeCell ref="A37:B37"/>
    <mergeCell ref="A38:B38"/>
    <mergeCell ref="A39:B39"/>
    <mergeCell ref="A40:B40"/>
    <mergeCell ref="C10:D10"/>
    <mergeCell ref="A32:B32"/>
    <mergeCell ref="A33:B33"/>
    <mergeCell ref="A34:B34"/>
    <mergeCell ref="A35:B35"/>
    <mergeCell ref="A36:B36"/>
    <mergeCell ref="A27:B27"/>
    <mergeCell ref="A28:B28"/>
    <mergeCell ref="A29:B29"/>
    <mergeCell ref="A30:B30"/>
    <mergeCell ref="A31:B31"/>
    <mergeCell ref="A10:B10"/>
    <mergeCell ref="A13:B13"/>
    <mergeCell ref="A26:B26"/>
    <mergeCell ref="C31:D31"/>
    <mergeCell ref="C11:D11"/>
    <mergeCell ref="C12:D12"/>
    <mergeCell ref="C13:D13"/>
    <mergeCell ref="C26:D26"/>
    <mergeCell ref="C27:D27"/>
    <mergeCell ref="C25:D25"/>
    <mergeCell ref="B44:G44"/>
    <mergeCell ref="A1:G1"/>
    <mergeCell ref="C37:D37"/>
    <mergeCell ref="C38:D38"/>
    <mergeCell ref="C39:D39"/>
    <mergeCell ref="C40:D40"/>
    <mergeCell ref="C32:D32"/>
    <mergeCell ref="C33:D33"/>
    <mergeCell ref="C34:D34"/>
    <mergeCell ref="C35:D35"/>
    <mergeCell ref="C36:D36"/>
    <mergeCell ref="C28:D28"/>
    <mergeCell ref="C29:D29"/>
    <mergeCell ref="C30:D30"/>
    <mergeCell ref="A11:B11"/>
    <mergeCell ref="A12:B12"/>
    <mergeCell ref="E9:G9"/>
    <mergeCell ref="D41:F41"/>
    <mergeCell ref="C14:D14"/>
    <mergeCell ref="C15:D15"/>
    <mergeCell ref="C16:D16"/>
    <mergeCell ref="C17:D17"/>
    <mergeCell ref="C18:D18"/>
    <mergeCell ref="C19:D19"/>
    <mergeCell ref="C20:D20"/>
    <mergeCell ref="C21:D21"/>
    <mergeCell ref="C22:D22"/>
    <mergeCell ref="C23:D23"/>
    <mergeCell ref="C24:D24"/>
    <mergeCell ref="B48:G48"/>
    <mergeCell ref="C45:G45"/>
    <mergeCell ref="C46:G46"/>
    <mergeCell ref="C47:G47"/>
    <mergeCell ref="A14:B14"/>
    <mergeCell ref="A15:B15"/>
    <mergeCell ref="A16:B16"/>
    <mergeCell ref="A17:B17"/>
    <mergeCell ref="A18:B18"/>
    <mergeCell ref="A19:B19"/>
    <mergeCell ref="A20:B20"/>
    <mergeCell ref="A21:B21"/>
    <mergeCell ref="A22:B22"/>
    <mergeCell ref="A23:B23"/>
    <mergeCell ref="A24:B24"/>
    <mergeCell ref="A25:B25"/>
  </mergeCells>
  <dataValidations count="2" xWindow="639" yWindow="509">
    <dataValidation type="list" allowBlank="1" showInputMessage="1" prompt="Select from the dropdown list or enter a value 1 (very low) through 5 (very high)" sqref="G43 D99:D103 G104:G1171">
      <formula1>PImpact</formula1>
    </dataValidation>
    <dataValidation type="list" allowBlank="1" showInputMessage="1" showErrorMessage="1" sqref="C41:C43 C104:C224">
      <formula1>dropdown!$B$7:$B$8</formula1>
    </dataValidation>
  </dataValidations>
  <printOptions horizontalCentered="1"/>
  <pageMargins left="0.25" right="0.25" top="0.75" bottom="0.75" header="0.3" footer="0.3"/>
  <pageSetup fitToHeight="1" fitToWidth="1" horizontalDpi="600" verticalDpi="600" orientation="landscape" scale="75" r:id="rId4"/>
  <drawing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workbookViewId="0" topLeftCell="A3">
      <selection activeCell="I17" sqref="I17"/>
    </sheetView>
  </sheetViews>
  <sheetFormatPr defaultColWidth="9.140625" defaultRowHeight="15"/>
  <cols>
    <col min="4" max="4" width="25.57421875" style="0" customWidth="1"/>
    <col min="5" max="5" width="14.421875" style="0" customWidth="1"/>
    <col min="11" max="11" width="13.8515625" style="0" customWidth="1"/>
  </cols>
  <sheetData>
    <row r="1" spans="1:6" ht="15">
      <c r="A1" s="1"/>
      <c r="B1" s="2"/>
      <c r="D1" s="552"/>
      <c r="E1" s="552"/>
      <c r="F1" s="552"/>
    </row>
    <row r="2" spans="1:6" ht="15">
      <c r="A2" s="1"/>
      <c r="B2" s="2"/>
      <c r="D2" s="552"/>
      <c r="E2" s="552"/>
      <c r="F2" s="552"/>
    </row>
    <row r="4" spans="1:14" ht="15">
      <c r="A4" s="551"/>
      <c r="B4" s="551"/>
      <c r="C4" s="551"/>
      <c r="D4" s="553"/>
      <c r="E4" s="553"/>
      <c r="F4" s="553"/>
      <c r="G4" s="551"/>
      <c r="H4" s="551"/>
      <c r="I4" s="551"/>
      <c r="J4" s="551"/>
      <c r="K4" s="551"/>
      <c r="L4" s="551"/>
      <c r="M4" s="551"/>
      <c r="N4" s="551"/>
    </row>
    <row r="5" spans="1:14" ht="30">
      <c r="A5" s="5"/>
      <c r="B5" s="5" t="s">
        <v>3</v>
      </c>
      <c r="C5" s="5"/>
      <c r="D5" s="5" t="s">
        <v>31</v>
      </c>
      <c r="E5" s="5" t="s">
        <v>5</v>
      </c>
      <c r="F5" s="3"/>
      <c r="G5" s="5" t="s">
        <v>6</v>
      </c>
      <c r="H5" s="5"/>
      <c r="I5" s="5"/>
      <c r="J5" s="5" t="s">
        <v>7</v>
      </c>
      <c r="L5" s="5"/>
      <c r="M5" s="5"/>
      <c r="N5" s="5"/>
    </row>
    <row r="7" spans="2:10" ht="20.25">
      <c r="B7" s="4" t="s">
        <v>8</v>
      </c>
      <c r="C7" s="5"/>
      <c r="D7" s="6" t="s">
        <v>9</v>
      </c>
      <c r="E7" s="6" t="s">
        <v>10</v>
      </c>
      <c r="F7" s="13" t="s">
        <v>32</v>
      </c>
      <c r="G7" s="7" t="s">
        <v>11</v>
      </c>
      <c r="H7" s="8"/>
      <c r="I7" s="8"/>
      <c r="J7" s="9" t="s">
        <v>12</v>
      </c>
    </row>
    <row r="8" spans="2:10" ht="20.25">
      <c r="B8" s="4" t="s">
        <v>13</v>
      </c>
      <c r="C8" s="5"/>
      <c r="D8" s="6" t="s">
        <v>14</v>
      </c>
      <c r="E8" s="6" t="s">
        <v>15</v>
      </c>
      <c r="F8" s="14" t="s">
        <v>33</v>
      </c>
      <c r="G8" s="7" t="s">
        <v>16</v>
      </c>
      <c r="H8" s="8"/>
      <c r="I8" s="8"/>
      <c r="J8" s="9" t="s">
        <v>17</v>
      </c>
    </row>
    <row r="9" spans="2:10" ht="20.25">
      <c r="B9" s="5"/>
      <c r="C9" s="10"/>
      <c r="D9" s="6" t="s">
        <v>18</v>
      </c>
      <c r="E9" s="6" t="s">
        <v>19</v>
      </c>
      <c r="F9" s="15" t="s">
        <v>34</v>
      </c>
      <c r="G9" s="7" t="s">
        <v>20</v>
      </c>
      <c r="H9" s="8"/>
      <c r="I9" s="8"/>
      <c r="J9" s="11" t="s">
        <v>21</v>
      </c>
    </row>
    <row r="10" spans="2:10" ht="15">
      <c r="B10" s="5"/>
      <c r="C10" s="5"/>
      <c r="D10" s="6" t="s">
        <v>22</v>
      </c>
      <c r="E10" s="6" t="s">
        <v>23</v>
      </c>
      <c r="G10" s="7" t="s">
        <v>24</v>
      </c>
      <c r="H10" s="8"/>
      <c r="I10" s="8"/>
      <c r="J10" s="7" t="s">
        <v>25</v>
      </c>
    </row>
    <row r="11" spans="2:10" ht="15">
      <c r="B11" s="5"/>
      <c r="C11" s="5"/>
      <c r="D11" s="12" t="s">
        <v>26</v>
      </c>
      <c r="E11" s="6" t="s">
        <v>27</v>
      </c>
      <c r="G11" s="8"/>
      <c r="H11" s="8"/>
      <c r="I11" s="8"/>
      <c r="J11" s="7" t="s">
        <v>28</v>
      </c>
    </row>
    <row r="12" spans="2:10" ht="15">
      <c r="B12" s="5"/>
      <c r="C12" s="5"/>
      <c r="D12" s="8"/>
      <c r="E12" s="8"/>
      <c r="F12" s="8"/>
      <c r="H12" s="8"/>
      <c r="I12" s="8"/>
      <c r="J12" s="7" t="s">
        <v>29</v>
      </c>
    </row>
    <row r="13" spans="2:10" ht="15">
      <c r="B13" s="5"/>
      <c r="C13" s="5"/>
      <c r="D13" s="8"/>
      <c r="E13" s="8"/>
      <c r="F13" s="8"/>
      <c r="H13" s="8"/>
      <c r="I13" s="8"/>
      <c r="J13" s="7" t="s">
        <v>30</v>
      </c>
    </row>
  </sheetData>
  <mergeCells count="7">
    <mergeCell ref="M4:N4"/>
    <mergeCell ref="D1:F1"/>
    <mergeCell ref="D2:F2"/>
    <mergeCell ref="A4:C4"/>
    <mergeCell ref="D4:F4"/>
    <mergeCell ref="G4:J4"/>
    <mergeCell ref="K4:L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5"/>
  <sheetViews>
    <sheetView workbookViewId="0" topLeftCell="A1">
      <selection activeCell="C13" sqref="C13"/>
    </sheetView>
  </sheetViews>
  <sheetFormatPr defaultColWidth="9.140625" defaultRowHeight="15"/>
  <cols>
    <col min="2" max="2" width="18.28125" style="0" customWidth="1"/>
    <col min="3" max="7" width="17.7109375" style="0" customWidth="1"/>
  </cols>
  <sheetData>
    <row r="2" ht="15" thickBot="1"/>
    <row r="3" spans="2:10" ht="15.6" thickBot="1">
      <c r="B3" s="20" t="s">
        <v>37</v>
      </c>
      <c r="C3" s="21">
        <v>1</v>
      </c>
      <c r="D3" s="21">
        <v>2</v>
      </c>
      <c r="E3" s="21">
        <v>3</v>
      </c>
      <c r="F3" s="21">
        <v>4</v>
      </c>
      <c r="G3" s="21">
        <v>5</v>
      </c>
      <c r="H3" s="18"/>
      <c r="I3" s="18"/>
      <c r="J3" s="18" t="s">
        <v>46</v>
      </c>
    </row>
    <row r="4" spans="2:10" ht="15.6" thickBot="1">
      <c r="B4" s="20" t="s">
        <v>31</v>
      </c>
      <c r="C4" s="21">
        <v>0</v>
      </c>
      <c r="D4" s="21">
        <v>10</v>
      </c>
      <c r="E4" s="21">
        <v>20</v>
      </c>
      <c r="F4" s="21">
        <v>40</v>
      </c>
      <c r="G4" s="21">
        <v>60</v>
      </c>
      <c r="H4" s="18"/>
      <c r="I4" s="18"/>
      <c r="J4" s="18" t="s">
        <v>47</v>
      </c>
    </row>
    <row r="5" spans="2:10" ht="15.6" thickBot="1">
      <c r="B5" s="20" t="s">
        <v>38</v>
      </c>
      <c r="C5" s="21">
        <v>5</v>
      </c>
      <c r="D5" s="21">
        <v>15</v>
      </c>
      <c r="E5" s="21">
        <v>25</v>
      </c>
      <c r="F5" s="21">
        <v>60</v>
      </c>
      <c r="G5" s="21">
        <v>120</v>
      </c>
      <c r="H5" s="18"/>
      <c r="I5" s="18"/>
      <c r="J5" s="18"/>
    </row>
    <row r="6" spans="2:10" ht="15.6" thickBot="1">
      <c r="B6" s="20" t="s">
        <v>39</v>
      </c>
      <c r="C6" s="21">
        <v>100000</v>
      </c>
      <c r="D6" s="21">
        <v>250000</v>
      </c>
      <c r="E6" s="21">
        <v>500000</v>
      </c>
      <c r="F6" s="21">
        <v>1000000</v>
      </c>
      <c r="G6" s="21">
        <v>2000000</v>
      </c>
      <c r="H6" s="18"/>
      <c r="I6" s="18"/>
      <c r="J6" s="18"/>
    </row>
    <row r="7" spans="2:10" ht="30.6" thickBot="1">
      <c r="B7" s="20" t="s">
        <v>40</v>
      </c>
      <c r="C7" s="22" t="s">
        <v>41</v>
      </c>
      <c r="D7" s="22" t="s">
        <v>42</v>
      </c>
      <c r="E7" s="22" t="s">
        <v>43</v>
      </c>
      <c r="F7" s="22" t="s">
        <v>44</v>
      </c>
      <c r="G7" s="22" t="s">
        <v>45</v>
      </c>
      <c r="H7" s="18"/>
      <c r="I7" s="18"/>
      <c r="J7" s="18"/>
    </row>
    <row r="11" spans="3:5" ht="15">
      <c r="C11" t="str">
        <f>"5 - H (&gt;"&amp;$G$4&amp;"%)"</f>
        <v>5 - H (&gt;60%)</v>
      </c>
      <c r="D11" t="str">
        <f>"5 - H (&gt;$"&amp;$G$6&amp;")"</f>
        <v>5 - H (&gt;$2000000)</v>
      </c>
      <c r="E11" t="str">
        <f>"5 - H (&gt;"&amp;$G$5&amp;"d)"</f>
        <v>5 - H (&gt;120d)</v>
      </c>
    </row>
    <row r="12" spans="3:5" ht="15">
      <c r="C12" t="str">
        <f>"4 - M (&gt;"&amp;$F$4&amp;"%)"</f>
        <v>4 - M (&gt;40%)</v>
      </c>
      <c r="D12" t="str">
        <f>"4 - M (&gt;$"&amp;$F$6&amp;")"</f>
        <v>4 - M (&gt;$1000000)</v>
      </c>
      <c r="E12" t="str">
        <f>"4 - M (&gt;"&amp;$F$5&amp;"d)"</f>
        <v>4 - M (&gt;60d)</v>
      </c>
    </row>
    <row r="13" spans="3:5" ht="15">
      <c r="C13" t="str">
        <f>"3 - L (&gt;"&amp;$E$4&amp;"%)"</f>
        <v>3 - L (&gt;20%)</v>
      </c>
      <c r="D13" t="str">
        <f>"3 - L (&gt;$"&amp;$E$6&amp;")"</f>
        <v>3 - L (&gt;$500000)</v>
      </c>
      <c r="E13" t="str">
        <f>"3 - L (&gt;"&amp;$E$5&amp;"d)"</f>
        <v>3 - L (&gt;25d)</v>
      </c>
    </row>
    <row r="14" spans="3:5" ht="15">
      <c r="C14" t="str">
        <f>"2 - VL (&gt;"&amp;$D$4&amp;"%)"</f>
        <v>2 - VL (&gt;10%)</v>
      </c>
      <c r="D14" t="str">
        <f>"2 - VL (&gt;$"&amp;$D$6&amp;")"</f>
        <v>2 - VL (&gt;$250000)</v>
      </c>
      <c r="E14" t="str">
        <f>"2 - VL (&gt;"&amp;$D$5&amp;"d)"</f>
        <v>2 - VL (&gt;15d)</v>
      </c>
    </row>
    <row r="15" spans="3:5" ht="15">
      <c r="C15" t="str">
        <f>"1 - EL (&lt;="&amp;$D$4&amp;"%)"</f>
        <v>1 - EL (&lt;=10%)</v>
      </c>
      <c r="D15" t="str">
        <f>"1 - EL (&lt;=$"&amp;$C$6&amp;")"</f>
        <v>1 - EL (&lt;=$100000)</v>
      </c>
      <c r="E15" t="str">
        <f>"1 - EL (&lt;="&amp;$C$5&amp;"d)"</f>
        <v>1 - EL (&lt;=5d)</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harf1pet</dc:creator>
  <cp:keywords/>
  <dc:description/>
  <cp:lastModifiedBy>Patrick Nelson3</cp:lastModifiedBy>
  <cp:lastPrinted>2015-08-20T15:38:37Z</cp:lastPrinted>
  <dcterms:created xsi:type="dcterms:W3CDTF">2012-05-05T11:24:36Z</dcterms:created>
  <dcterms:modified xsi:type="dcterms:W3CDTF">2016-03-07T19:39:18Z</dcterms:modified>
  <cp:category/>
  <cp:version/>
  <cp:contentType/>
  <cp:contentStatus/>
</cp:coreProperties>
</file>