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EXT\CONTRA\Overhead\Templates\"/>
    </mc:Choice>
  </mc:AlternateContent>
  <bookViews>
    <workbookView xWindow="0" yWindow="0" windowWidth="16170" windowHeight="6135"/>
  </bookViews>
  <sheets>
    <sheet name="Sample OH Rate" sheetId="1" r:id="rId1"/>
    <sheet name="Sample OH Rate Home and Office" sheetId="4" r:id="rId2"/>
    <sheet name="Sample Field WP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5" i="4" l="1"/>
  <c r="B43" i="1"/>
  <c r="H41" i="4" l="1"/>
  <c r="H33" i="4"/>
  <c r="H27" i="4"/>
  <c r="H23" i="4"/>
  <c r="L24" i="4"/>
  <c r="P24" i="4" s="1"/>
  <c r="H22" i="4"/>
  <c r="H20" i="4"/>
  <c r="J46" i="4"/>
  <c r="H19" i="1"/>
  <c r="H20" i="1"/>
  <c r="H21" i="1"/>
  <c r="H25" i="1"/>
  <c r="H31" i="1"/>
  <c r="H39" i="1"/>
  <c r="H11" i="1"/>
  <c r="H7" i="1"/>
  <c r="L36" i="4"/>
  <c r="P36" i="4" s="1"/>
  <c r="L35" i="4"/>
  <c r="P35" i="4" s="1"/>
  <c r="L20" i="4"/>
  <c r="P20" i="4" s="1"/>
  <c r="P22" i="4"/>
  <c r="P26" i="4"/>
  <c r="P27" i="4"/>
  <c r="P28" i="4"/>
  <c r="P29" i="4"/>
  <c r="P31" i="4"/>
  <c r="P32" i="4"/>
  <c r="P37" i="4"/>
  <c r="P38" i="4"/>
  <c r="P39" i="4"/>
  <c r="P40" i="4"/>
  <c r="P42" i="4"/>
  <c r="P43" i="4"/>
  <c r="P44" i="4"/>
  <c r="P14" i="4"/>
  <c r="P11" i="4"/>
  <c r="P12" i="4"/>
  <c r="P13" i="4"/>
  <c r="P15" i="4"/>
  <c r="P16" i="4"/>
  <c r="L23" i="4"/>
  <c r="P23" i="4" s="1"/>
  <c r="L26" i="4"/>
  <c r="L27" i="4"/>
  <c r="L28" i="4"/>
  <c r="L29" i="4"/>
  <c r="L31" i="4"/>
  <c r="L32" i="4"/>
  <c r="L33" i="4"/>
  <c r="P33" i="4" s="1"/>
  <c r="L37" i="4"/>
  <c r="L38" i="4"/>
  <c r="L39" i="4"/>
  <c r="L40" i="4"/>
  <c r="L41" i="4"/>
  <c r="P41" i="4" s="1"/>
  <c r="L42" i="4"/>
  <c r="L43" i="4"/>
  <c r="L44" i="4"/>
  <c r="L22" i="4"/>
  <c r="P6" i="4"/>
  <c r="L8" i="4"/>
  <c r="L9" i="4"/>
  <c r="L10" i="4"/>
  <c r="L11" i="4"/>
  <c r="L12" i="4"/>
  <c r="L13" i="4"/>
  <c r="L14" i="4"/>
  <c r="L15" i="4"/>
  <c r="L16" i="4"/>
  <c r="L6" i="4"/>
  <c r="F28" i="3"/>
  <c r="F25" i="3"/>
  <c r="L15" i="3"/>
  <c r="J15" i="3"/>
  <c r="L17" i="3" s="1"/>
  <c r="D14" i="3"/>
  <c r="L18" i="3" l="1"/>
  <c r="L5" i="3"/>
  <c r="L6" i="3"/>
  <c r="L7" i="3" s="1"/>
  <c r="L4" i="3"/>
  <c r="F7" i="3"/>
  <c r="H7" i="3"/>
  <c r="J7" i="3"/>
  <c r="D7" i="3"/>
  <c r="L45" i="4"/>
  <c r="J45" i="4"/>
  <c r="J48" i="4" s="1"/>
  <c r="L17" i="4"/>
  <c r="J17" i="4"/>
  <c r="J42" i="1"/>
  <c r="J41" i="1"/>
  <c r="J40" i="1"/>
  <c r="J39" i="1"/>
  <c r="J38" i="1"/>
  <c r="J37" i="1"/>
  <c r="J36" i="1"/>
  <c r="J35" i="1"/>
  <c r="J34" i="1"/>
  <c r="J33" i="1"/>
  <c r="J31" i="1"/>
  <c r="J30" i="1"/>
  <c r="J29" i="1"/>
  <c r="J32" i="1"/>
  <c r="J28" i="1"/>
  <c r="J27" i="1"/>
  <c r="J26" i="1"/>
  <c r="J25" i="1"/>
  <c r="J24" i="1"/>
  <c r="J23" i="1"/>
  <c r="J22" i="1"/>
  <c r="J21" i="1"/>
  <c r="J20" i="1"/>
  <c r="J19" i="1"/>
  <c r="J5" i="1"/>
  <c r="J15" i="1"/>
  <c r="J14" i="1"/>
  <c r="J13" i="1"/>
  <c r="J12" i="1"/>
  <c r="J11" i="1"/>
  <c r="J10" i="1"/>
  <c r="J9" i="1"/>
  <c r="J8" i="1"/>
  <c r="J7" i="1"/>
  <c r="H45" i="4"/>
  <c r="D45" i="4"/>
  <c r="H17" i="4"/>
  <c r="D17" i="4"/>
  <c r="B17" i="4"/>
  <c r="B46" i="4" s="1"/>
  <c r="D44" i="1"/>
  <c r="B44" i="1"/>
  <c r="H44" i="1" s="1"/>
  <c r="H43" i="1"/>
  <c r="J43" i="1" s="1"/>
  <c r="D43" i="1"/>
  <c r="H16" i="1"/>
  <c r="D16" i="1"/>
  <c r="B16" i="1"/>
  <c r="L46" i="4" l="1"/>
  <c r="L48" i="4" s="1"/>
  <c r="J44" i="1"/>
  <c r="J16" i="1"/>
  <c r="D46" i="4"/>
  <c r="H46" i="4"/>
</calcChain>
</file>

<file path=xl/sharedStrings.xml><?xml version="1.0" encoding="utf-8"?>
<sst xmlns="http://schemas.openxmlformats.org/spreadsheetml/2006/main" count="268" uniqueCount="124">
  <si>
    <t>Sample Consulting Group</t>
  </si>
  <si>
    <t>Statement of Direct Labor, Fringe Benefits, and General Overhead</t>
  </si>
  <si>
    <t>Description</t>
  </si>
  <si>
    <t>General Ledger
Account Balance</t>
  </si>
  <si>
    <t>Disallowed
Costs</t>
  </si>
  <si>
    <t>Notes</t>
  </si>
  <si>
    <t>Proposed
Company
Wide</t>
  </si>
  <si>
    <t>% of
Direct 
Labor</t>
  </si>
  <si>
    <t>FRINGE BENEFITS</t>
  </si>
  <si>
    <t xml:space="preserve">       6310 Benefits: 401(k) - Employer's Contribution…….</t>
  </si>
  <si>
    <t>DIRECT LABOR………………………………………………………………..</t>
  </si>
  <si>
    <t xml:space="preserve">       6300 Benefits: Bonuses……………………………………………</t>
  </si>
  <si>
    <t xml:space="preserve">       6320 Benefits: PTO (vacation, sick, and holiday)…….</t>
  </si>
  <si>
    <t xml:space="preserve">       6820 Insurance: Disability………………………………………..</t>
  </si>
  <si>
    <t xml:space="preserve">       7510 Payroll Taxes: FUTA and SUTA………………………….</t>
  </si>
  <si>
    <t xml:space="preserve">       6830 Insurance: Life………………………………………………….</t>
  </si>
  <si>
    <t xml:space="preserve">       6840 Insurance: Medical…………………………………………..</t>
  </si>
  <si>
    <t xml:space="preserve">       6850 Insurance: Workers' Comp………………………………</t>
  </si>
  <si>
    <t xml:space="preserve">       7500 Payroll Taxes: FICA and Med……………………………</t>
  </si>
  <si>
    <t>TOTAL FRINGE BENEFITS………………………………………………..</t>
  </si>
  <si>
    <t>-</t>
  </si>
  <si>
    <t>(a)</t>
  </si>
  <si>
    <t>(b)</t>
  </si>
  <si>
    <t xml:space="preserve">$               - </t>
  </si>
  <si>
    <t>GENERAL OVERHEAD</t>
  </si>
  <si>
    <t xml:space="preserve">       6700 Indirect Labor……………………………………………………</t>
  </si>
  <si>
    <t xml:space="preserve">       6000 Advertising and Marketing………………………………</t>
  </si>
  <si>
    <t xml:space="preserve">       6100 Automobile Expense……………………………………….</t>
  </si>
  <si>
    <t xml:space="preserve">       6200 Bank Service Charges………………………………………</t>
  </si>
  <si>
    <t xml:space="preserve">       6400 Contribution and Gifts……………………………………..</t>
  </si>
  <si>
    <t xml:space="preserve">       6500 Depreciation Expense……………………………………..</t>
  </si>
  <si>
    <t xml:space="preserve">       6600 Dues and Subscriptions……………………………………</t>
  </si>
  <si>
    <t xml:space="preserve">       6800 Insurance: Automotive……………………………………</t>
  </si>
  <si>
    <t xml:space="preserve">       6810 Insurance: Business Liability……………………………</t>
  </si>
  <si>
    <t xml:space="preserve">       6900 Interest Expense……………………………………………..</t>
  </si>
  <si>
    <t xml:space="preserve">       7000 Licenses and Permits……………………………………….</t>
  </si>
  <si>
    <t xml:space="preserve">       7100 Maintenance and Repairs………………………………..</t>
  </si>
  <si>
    <t xml:space="preserve">       7300 Miscellaneous Fees, Fines, and Penalties……….</t>
  </si>
  <si>
    <t xml:space="preserve">       7200 Meals and Entertainment……………………………….</t>
  </si>
  <si>
    <t xml:space="preserve">       7400 Office Expense: Cleaning…………………………………</t>
  </si>
  <si>
    <t xml:space="preserve">       7410 Office Expense: Postage and Delivery……………</t>
  </si>
  <si>
    <t xml:space="preserve">       7420 Office Expense: Office Supplies……………………..</t>
  </si>
  <si>
    <t xml:space="preserve">       7430 Office Expense: Other Office Expense……………</t>
  </si>
  <si>
    <t xml:space="preserve">       7600 Personal Property Tax………………………………………</t>
  </si>
  <si>
    <t xml:space="preserve">       7700 Professional Fees: Accounting and Legal………..</t>
  </si>
  <si>
    <t xml:space="preserve">       7800 Rent…………………………………………………………………</t>
  </si>
  <si>
    <t xml:space="preserve">       7900 Telephone……………………………………………………….</t>
  </si>
  <si>
    <t xml:space="preserve">       8000 Utilities…………………………………………………………….</t>
  </si>
  <si>
    <t xml:space="preserve">       Direct Cost Recovery………………………………………………..</t>
  </si>
  <si>
    <t>TOTAL GENERAL OVERHEAD………………………………………….</t>
  </si>
  <si>
    <t>TOTAL FRINGE BENEFITS AND GENERAL OVERHEAD……..</t>
  </si>
  <si>
    <t>(d)</t>
  </si>
  <si>
    <t>(f)</t>
  </si>
  <si>
    <t>(g)</t>
  </si>
  <si>
    <t>(h)</t>
  </si>
  <si>
    <t>(i)</t>
  </si>
  <si>
    <t>(j)</t>
  </si>
  <si>
    <t>(k)</t>
  </si>
  <si>
    <t>(l)</t>
  </si>
  <si>
    <t>(e)</t>
  </si>
  <si>
    <t>(c)</t>
  </si>
  <si>
    <t>Proposed
Home
Office</t>
  </si>
  <si>
    <t>Proposed
Field
Office</t>
  </si>
  <si>
    <t>Percent
Field
Office</t>
  </si>
  <si>
    <t>ALLOCATIONS</t>
  </si>
  <si>
    <t>(a) 31.205-6(b)(2): Executive compensation in excess of reasonable amount is disallowed.</t>
  </si>
  <si>
    <t>FAR References and Notes:</t>
  </si>
  <si>
    <t>(b) 31.205-19: Key-officers' life insurance is disallowed (beneficiary is company and/or officers).</t>
  </si>
  <si>
    <t>(m)</t>
  </si>
  <si>
    <t>(n)</t>
  </si>
  <si>
    <t xml:space="preserve">       6700 Indirect Labor (field labor allocation)……………..</t>
  </si>
  <si>
    <t xml:space="preserve">       6700 Indirect Labor (G&amp;A and support allocation)…..</t>
  </si>
  <si>
    <t>(o)</t>
  </si>
  <si>
    <t>Note allocation of indirect labor to Home Office and Field Office.</t>
  </si>
  <si>
    <t>Home Office</t>
  </si>
  <si>
    <t>Field Office</t>
  </si>
  <si>
    <t xml:space="preserve">       INDIRECT COST RATE AS PERCENTAGE OF DIRECT LABOR………………………………………………………………………………………………………</t>
  </si>
  <si>
    <t>Employee Name &amp; Classification</t>
  </si>
  <si>
    <t>Direct Labor</t>
  </si>
  <si>
    <t>Bonuses
(fringe benefit)</t>
  </si>
  <si>
    <t>401(k)
(fringe benefit)</t>
  </si>
  <si>
    <t>PTO
(fringe benefit)</t>
  </si>
  <si>
    <t>Field-Specific
Totals</t>
  </si>
  <si>
    <t>Field Emplyee Worksheet</t>
  </si>
  <si>
    <t>Field Office Direct Labor Calculation</t>
  </si>
  <si>
    <t>Direct Labor (Field Office)</t>
  </si>
  <si>
    <t>Total Direct Labor (Home + Field)</t>
  </si>
  <si>
    <t>Field Office Direct Labor %</t>
  </si>
  <si>
    <t>Field Office Labor Calculation</t>
  </si>
  <si>
    <t>PTO (vacation/sick/holiday)</t>
  </si>
  <si>
    <t>Indirect Labor</t>
  </si>
  <si>
    <t>Totals</t>
  </si>
  <si>
    <t>Total Company Labor</t>
  </si>
  <si>
    <t>Field Office Labor %</t>
  </si>
  <si>
    <t>Facilities Cost Calculation</t>
  </si>
  <si>
    <t>Number of support staff in home office</t>
  </si>
  <si>
    <t>Total number of staff in home office</t>
  </si>
  <si>
    <t>Percentage of facilities cost to allocate to home and field</t>
  </si>
  <si>
    <t>Facilities Cost Allocation %</t>
  </si>
  <si>
    <t>Support staff are employees in positions such as HR, Accounting,</t>
  </si>
  <si>
    <t>Payroll, Management supporting all employees (home and field).</t>
  </si>
  <si>
    <t xml:space="preserve">     Name 1 - Project Manager………………………….</t>
  </si>
  <si>
    <t xml:space="preserve">     Name 2 - Senior Engineer…………………………..</t>
  </si>
  <si>
    <t xml:space="preserve">     Name 2 - Project Engineer………………………….</t>
  </si>
  <si>
    <t xml:space="preserve">     Name 4 - Technician 1…………………………………</t>
  </si>
  <si>
    <t>Company Wide</t>
  </si>
  <si>
    <t>x</t>
  </si>
  <si>
    <t>÷</t>
  </si>
  <si>
    <t>For the Year Ended December 31, 20XX</t>
  </si>
  <si>
    <t>a) 31.205-6(b)(2): Executive compensation in excess of reasonable amount is disallowed.</t>
  </si>
  <si>
    <t>b) 31.205-19: Key-officers' life insurance is disallowed (beneficiary is company and/or officers).</t>
  </si>
  <si>
    <t>d) 31.205-1: Advertising materials and costs are disallowed.</t>
  </si>
  <si>
    <t>e) 31.205(m)(2) &amp; 31.205-46(d): Personal use of a company asset (automobile) is disallowed.</t>
  </si>
  <si>
    <t>f) 31.205-8 &amp; 31.205-13: Contributions and gifts are disallowed.</t>
  </si>
  <si>
    <t>i) 31.205-13 &amp; 31.205-50: Entertainment is disallowed.</t>
  </si>
  <si>
    <t>j) 31.205-15: Late fees, fines, and penalties are disallowed.</t>
  </si>
  <si>
    <t>k) 31.205-11(f) &amp; 31.205-36: Related party rent is limited to allowable cost of ownership.</t>
  </si>
  <si>
    <t>l) 31.205: Internal allocation direct cost credit.</t>
  </si>
  <si>
    <t>n) Indirect general administratiove and support labor less idenified field portion is allocated.</t>
  </si>
  <si>
    <t xml:space="preserve">c) 31.201-6 (e)(2): Labor costs associated with advertising, entertainment, and other unallowable activities are disallowed. </t>
  </si>
  <si>
    <t>g) 31.205-22: Lobbying costs, paid as a percentage of professional dues, are disallowed.</t>
  </si>
  <si>
    <t>h) 31.205-20: Interest is disallowed.</t>
  </si>
  <si>
    <t>m) Field employee labor and fringe specifically identified.</t>
  </si>
  <si>
    <t>o) Accounts allocated at a lower percentage to field offices--see facilities cist calculation.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</si>
</sst>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  <numFmt numFmtId="166" formatCode="0_);\(0\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/>
    <xf numFmtId="0" fontId="0" fillId="0" borderId="0" xfId="0" applyAlignment="1">
      <alignment horizontal="right"/>
    </xf>
    <xf numFmtId="164" fontId="0" fillId="0" borderId="0" xfId="0" applyNumberFormat="1"/>
    <xf numFmtId="165" fontId="0" fillId="0" borderId="0" xfId="1" applyNumberFormat="1" applyFont="1"/>
    <xf numFmtId="0" fontId="0" fillId="0" borderId="1" xfId="0" applyBorder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164" fontId="0" fillId="0" borderId="2" xfId="0" applyNumberFormat="1" applyBorder="1"/>
    <xf numFmtId="164" fontId="0" fillId="0" borderId="1" xfId="0" applyNumberFormat="1" applyBorder="1"/>
    <xf numFmtId="165" fontId="0" fillId="0" borderId="3" xfId="1" applyNumberFormat="1" applyFont="1" applyBorder="1"/>
    <xf numFmtId="0" fontId="0" fillId="0" borderId="3" xfId="0" applyBorder="1" applyAlignment="1">
      <alignment horizontal="right"/>
    </xf>
    <xf numFmtId="165" fontId="0" fillId="0" borderId="0" xfId="1" applyNumberFormat="1" applyFont="1" applyBorder="1"/>
    <xf numFmtId="164" fontId="0" fillId="0" borderId="0" xfId="0" applyNumberFormat="1" applyBorder="1"/>
    <xf numFmtId="0" fontId="0" fillId="0" borderId="0" xfId="0" applyBorder="1" applyAlignment="1">
      <alignment horizontal="right"/>
    </xf>
    <xf numFmtId="0" fontId="0" fillId="0" borderId="3" xfId="0" applyBorder="1"/>
    <xf numFmtId="0" fontId="0" fillId="0" borderId="0" xfId="0" applyBorder="1"/>
    <xf numFmtId="0" fontId="4" fillId="0" borderId="0" xfId="0" applyFont="1" applyBorder="1"/>
    <xf numFmtId="0" fontId="4" fillId="0" borderId="0" xfId="0" applyFont="1"/>
    <xf numFmtId="0" fontId="0" fillId="0" borderId="0" xfId="0" applyFont="1"/>
    <xf numFmtId="2" fontId="0" fillId="0" borderId="0" xfId="0" applyNumberFormat="1" applyAlignment="1">
      <alignment horizontal="center"/>
    </xf>
    <xf numFmtId="165" fontId="0" fillId="0" borderId="0" xfId="1" applyNumberFormat="1" applyFont="1" applyAlignment="1">
      <alignment horizontal="right"/>
    </xf>
    <xf numFmtId="166" fontId="0" fillId="0" borderId="0" xfId="0" applyNumberFormat="1"/>
    <xf numFmtId="10" fontId="0" fillId="0" borderId="0" xfId="2" applyNumberFormat="1" applyFont="1"/>
    <xf numFmtId="10" fontId="0" fillId="0" borderId="3" xfId="2" applyNumberFormat="1" applyFont="1" applyBorder="1"/>
    <xf numFmtId="10" fontId="0" fillId="0" borderId="4" xfId="2" applyNumberFormat="1" applyFont="1" applyBorder="1"/>
    <xf numFmtId="10" fontId="0" fillId="0" borderId="1" xfId="2" applyNumberFormat="1" applyFont="1" applyBorder="1"/>
    <xf numFmtId="10" fontId="0" fillId="0" borderId="2" xfId="2" applyNumberFormat="1" applyFont="1" applyBorder="1"/>
    <xf numFmtId="0" fontId="5" fillId="0" borderId="0" xfId="0" applyFont="1"/>
    <xf numFmtId="164" fontId="0" fillId="0" borderId="3" xfId="0" applyNumberFormat="1" applyBorder="1"/>
    <xf numFmtId="2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/>
    <xf numFmtId="164" fontId="0" fillId="0" borderId="6" xfId="0" applyNumberFormat="1" applyBorder="1"/>
    <xf numFmtId="2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164" fontId="0" fillId="0" borderId="4" xfId="0" applyNumberFormat="1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3" fillId="0" borderId="0" xfId="0" applyFont="1" applyBorder="1" applyAlignment="1">
      <alignment horizontal="center"/>
    </xf>
    <xf numFmtId="0" fontId="0" fillId="0" borderId="0" xfId="0" applyBorder="1" applyAlignment="1"/>
    <xf numFmtId="0" fontId="3" fillId="0" borderId="14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0" fillId="0" borderId="12" xfId="0" applyBorder="1" applyAlignment="1">
      <alignment horizontal="right"/>
    </xf>
    <xf numFmtId="164" fontId="0" fillId="0" borderId="12" xfId="0" applyNumberFormat="1" applyBorder="1"/>
    <xf numFmtId="164" fontId="0" fillId="0" borderId="17" xfId="0" applyNumberFormat="1" applyBorder="1"/>
    <xf numFmtId="0" fontId="0" fillId="0" borderId="13" xfId="0" applyBorder="1"/>
    <xf numFmtId="0" fontId="0" fillId="0" borderId="0" xfId="0"/>
    <xf numFmtId="0" fontId="3" fillId="0" borderId="13" xfId="0" applyFont="1" applyBorder="1" applyAlignment="1">
      <alignment horizontal="left"/>
    </xf>
    <xf numFmtId="0" fontId="0" fillId="0" borderId="12" xfId="0" applyBorder="1"/>
    <xf numFmtId="0" fontId="0" fillId="2" borderId="6" xfId="0" applyFill="1" applyBorder="1"/>
    <xf numFmtId="0" fontId="0" fillId="0" borderId="0" xfId="0" applyFill="1" applyBorder="1" applyAlignment="1"/>
    <xf numFmtId="10" fontId="0" fillId="0" borderId="18" xfId="2" applyNumberFormat="1" applyFont="1" applyBorder="1"/>
    <xf numFmtId="164" fontId="0" fillId="0" borderId="10" xfId="0" applyNumberFormat="1" applyBorder="1"/>
    <xf numFmtId="0" fontId="0" fillId="0" borderId="13" xfId="0" applyBorder="1" applyAlignment="1">
      <alignment horizontal="right"/>
    </xf>
    <xf numFmtId="9" fontId="0" fillId="0" borderId="10" xfId="2" applyNumberFormat="1" applyFont="1" applyBorder="1"/>
    <xf numFmtId="10" fontId="0" fillId="0" borderId="10" xfId="2" applyNumberFormat="1" applyFont="1" applyBorder="1"/>
    <xf numFmtId="10" fontId="0" fillId="0" borderId="18" xfId="0" applyNumberFormat="1" applyBorder="1"/>
    <xf numFmtId="165" fontId="0" fillId="0" borderId="0" xfId="0" applyNumberFormat="1"/>
    <xf numFmtId="165" fontId="0" fillId="0" borderId="0" xfId="0" applyNumberFormat="1" applyFill="1"/>
    <xf numFmtId="10" fontId="0" fillId="0" borderId="0" xfId="2" applyNumberFormat="1" applyFont="1" applyBorder="1"/>
    <xf numFmtId="10" fontId="0" fillId="0" borderId="11" xfId="2" applyNumberFormat="1" applyFont="1" applyBorder="1"/>
    <xf numFmtId="10" fontId="3" fillId="0" borderId="16" xfId="2" applyNumberFormat="1" applyFont="1" applyBorder="1"/>
    <xf numFmtId="165" fontId="0" fillId="0" borderId="12" xfId="1" applyNumberFormat="1" applyFont="1" applyBorder="1"/>
    <xf numFmtId="165" fontId="0" fillId="0" borderId="11" xfId="1" applyNumberFormat="1" applyFont="1" applyBorder="1"/>
    <xf numFmtId="0" fontId="0" fillId="0" borderId="11" xfId="0" applyBorder="1" applyAlignment="1">
      <alignment horizontal="right"/>
    </xf>
    <xf numFmtId="10" fontId="0" fillId="0" borderId="0" xfId="2" applyNumberFormat="1" applyFont="1" applyFill="1" applyBorder="1"/>
    <xf numFmtId="0" fontId="0" fillId="0" borderId="0" xfId="0"/>
    <xf numFmtId="0" fontId="6" fillId="0" borderId="7" xfId="0" applyFont="1" applyBorder="1"/>
    <xf numFmtId="0" fontId="6" fillId="0" borderId="5" xfId="0" applyFont="1" applyBorder="1"/>
    <xf numFmtId="0" fontId="6" fillId="0" borderId="3" xfId="0" applyFont="1" applyBorder="1"/>
    <xf numFmtId="0" fontId="6" fillId="0" borderId="15" xfId="0" applyFont="1" applyBorder="1"/>
    <xf numFmtId="0" fontId="0" fillId="0" borderId="0" xfId="0" applyAlignment="1"/>
    <xf numFmtId="0" fontId="0" fillId="0" borderId="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right"/>
    </xf>
    <xf numFmtId="0" fontId="0" fillId="0" borderId="0" xfId="0" applyBorder="1" applyAlignment="1">
      <alignment horizontal="right"/>
    </xf>
    <xf numFmtId="0" fontId="2" fillId="2" borderId="8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0" fillId="0" borderId="13" xfId="0" applyBorder="1"/>
    <xf numFmtId="0" fontId="0" fillId="0" borderId="0" xfId="0" applyBorder="1"/>
    <xf numFmtId="0" fontId="2" fillId="2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10" fontId="0" fillId="0" borderId="10" xfId="2" applyNumberFormat="1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topLeftCell="A33" workbookViewId="0">
      <selection activeCell="H44" sqref="H44"/>
    </sheetView>
  </sheetViews>
  <sheetFormatPr defaultRowHeight="15" x14ac:dyDescent="0.25"/>
  <cols>
    <col min="1" max="1" width="48.85546875" customWidth="1"/>
    <col min="2" max="2" width="15.85546875" customWidth="1"/>
    <col min="3" max="3" width="2.7109375" customWidth="1"/>
    <col min="4" max="4" width="11" customWidth="1"/>
    <col min="5" max="5" width="2.7109375" customWidth="1"/>
    <col min="6" max="6" width="6.28515625" style="1" bestFit="1" customWidth="1"/>
    <col min="7" max="7" width="2.7109375" style="1" customWidth="1"/>
    <col min="8" max="8" width="11.5703125" bestFit="1" customWidth="1"/>
    <col min="9" max="9" width="2.7109375" customWidth="1"/>
    <col min="10" max="10" width="10.140625" bestFit="1" customWidth="1"/>
  </cols>
  <sheetData>
    <row r="1" spans="1:10" x14ac:dyDescent="0.25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x14ac:dyDescent="0.25">
      <c r="A2" s="71" t="s">
        <v>1</v>
      </c>
      <c r="B2" s="71"/>
      <c r="C2" s="71"/>
      <c r="D2" s="71"/>
      <c r="E2" s="71"/>
      <c r="F2" s="71"/>
      <c r="G2" s="71"/>
      <c r="H2" s="71"/>
      <c r="I2" s="71"/>
      <c r="J2" s="71"/>
    </row>
    <row r="3" spans="1:10" x14ac:dyDescent="0.25">
      <c r="A3" s="71" t="s">
        <v>108</v>
      </c>
      <c r="B3" s="71"/>
      <c r="C3" s="71"/>
      <c r="D3" s="71"/>
      <c r="E3" s="71"/>
      <c r="F3" s="71"/>
      <c r="G3" s="71"/>
      <c r="H3" s="71"/>
      <c r="I3" s="71"/>
      <c r="J3" s="71"/>
    </row>
    <row r="4" spans="1:10" ht="42.75" customHeight="1" thickBot="1" x14ac:dyDescent="0.3">
      <c r="A4" s="7" t="s">
        <v>2</v>
      </c>
      <c r="B4" s="8" t="s">
        <v>3</v>
      </c>
      <c r="C4" s="8"/>
      <c r="D4" s="8" t="s">
        <v>4</v>
      </c>
      <c r="E4" s="8"/>
      <c r="F4" s="9" t="s">
        <v>5</v>
      </c>
      <c r="G4" s="9"/>
      <c r="H4" s="8" t="s">
        <v>6</v>
      </c>
      <c r="I4" s="8"/>
      <c r="J4" s="8" t="s">
        <v>7</v>
      </c>
    </row>
    <row r="5" spans="1:10" ht="16.5" thickTop="1" thickBot="1" x14ac:dyDescent="0.3">
      <c r="A5" t="s">
        <v>10</v>
      </c>
      <c r="B5" s="10">
        <v>1950501</v>
      </c>
      <c r="C5" s="15"/>
      <c r="D5" s="10" t="s">
        <v>23</v>
      </c>
      <c r="E5" s="15"/>
      <c r="H5" s="10">
        <v>1950501</v>
      </c>
      <c r="I5" s="15"/>
      <c r="J5" s="25">
        <f>H5/H5</f>
        <v>1</v>
      </c>
    </row>
    <row r="6" spans="1:10" ht="15.75" thickTop="1" x14ac:dyDescent="0.25">
      <c r="A6" s="19" t="s">
        <v>8</v>
      </c>
    </row>
    <row r="7" spans="1:10" x14ac:dyDescent="0.25">
      <c r="A7" t="s">
        <v>11</v>
      </c>
      <c r="B7" s="5">
        <v>234060</v>
      </c>
      <c r="C7" s="5"/>
      <c r="D7" s="5">
        <v>-28560</v>
      </c>
      <c r="E7" s="5"/>
      <c r="F7" s="1" t="s">
        <v>21</v>
      </c>
      <c r="H7" s="6">
        <f>B7-D7</f>
        <v>262620</v>
      </c>
      <c r="J7" s="25">
        <f>H7/H5</f>
        <v>0.13464233035512416</v>
      </c>
    </row>
    <row r="8" spans="1:10" x14ac:dyDescent="0.25">
      <c r="A8" t="s">
        <v>9</v>
      </c>
      <c r="B8" s="6">
        <v>97525</v>
      </c>
      <c r="C8" s="6"/>
      <c r="D8" s="4" t="s">
        <v>20</v>
      </c>
      <c r="E8" s="4"/>
      <c r="H8" s="6">
        <v>97525</v>
      </c>
      <c r="I8" s="6"/>
      <c r="J8" s="25">
        <f>H8/H5</f>
        <v>4.9999974365560439E-2</v>
      </c>
    </row>
    <row r="9" spans="1:10" x14ac:dyDescent="0.25">
      <c r="A9" t="s">
        <v>12</v>
      </c>
      <c r="B9" s="6">
        <v>253565</v>
      </c>
      <c r="C9" s="6"/>
      <c r="D9" s="4" t="s">
        <v>20</v>
      </c>
      <c r="E9" s="4"/>
      <c r="H9" s="6">
        <v>253565</v>
      </c>
      <c r="I9" s="6"/>
      <c r="J9" s="25">
        <f>H9/H5</f>
        <v>0.12999993335045715</v>
      </c>
    </row>
    <row r="10" spans="1:10" x14ac:dyDescent="0.25">
      <c r="A10" t="s">
        <v>13</v>
      </c>
      <c r="B10" s="6">
        <v>58515</v>
      </c>
      <c r="C10" s="6"/>
      <c r="D10" s="4" t="s">
        <v>20</v>
      </c>
      <c r="E10" s="4"/>
      <c r="H10" s="6">
        <v>58515</v>
      </c>
      <c r="I10" s="6"/>
      <c r="J10" s="25">
        <f>H10/H5</f>
        <v>2.9999984619336263E-2</v>
      </c>
    </row>
    <row r="11" spans="1:10" x14ac:dyDescent="0.25">
      <c r="A11" t="s">
        <v>15</v>
      </c>
      <c r="B11" s="6">
        <v>21846</v>
      </c>
      <c r="C11" s="6"/>
      <c r="D11" s="24">
        <v>-800</v>
      </c>
      <c r="F11" s="1" t="s">
        <v>22</v>
      </c>
      <c r="H11" s="6">
        <f>B11-D11</f>
        <v>22646</v>
      </c>
      <c r="I11" s="6"/>
      <c r="J11" s="25">
        <f>H11/H5</f>
        <v>1.1610350366393045E-2</v>
      </c>
    </row>
    <row r="12" spans="1:10" x14ac:dyDescent="0.25">
      <c r="A12" t="s">
        <v>16</v>
      </c>
      <c r="B12" s="6">
        <v>136535</v>
      </c>
      <c r="C12" s="6"/>
      <c r="D12" s="4" t="s">
        <v>20</v>
      </c>
      <c r="E12" s="4"/>
      <c r="H12" s="6">
        <v>136535</v>
      </c>
      <c r="I12" s="6"/>
      <c r="J12" s="25">
        <f>H12/H5</f>
        <v>6.9999964111784607E-2</v>
      </c>
    </row>
    <row r="13" spans="1:10" x14ac:dyDescent="0.25">
      <c r="A13" t="s">
        <v>17</v>
      </c>
      <c r="B13" s="6">
        <v>15799</v>
      </c>
      <c r="C13" s="6"/>
      <c r="D13" s="4" t="s">
        <v>20</v>
      </c>
      <c r="E13" s="4"/>
      <c r="H13" s="6">
        <v>15799</v>
      </c>
      <c r="I13" s="6"/>
      <c r="J13" s="25">
        <f>H13/H5</f>
        <v>8.0999702127812299E-3</v>
      </c>
    </row>
    <row r="14" spans="1:10" x14ac:dyDescent="0.25">
      <c r="A14" t="s">
        <v>18</v>
      </c>
      <c r="B14" s="6">
        <v>180421</v>
      </c>
      <c r="C14" s="6"/>
      <c r="D14" s="4" t="s">
        <v>20</v>
      </c>
      <c r="E14" s="4"/>
      <c r="H14" s="6">
        <v>180421</v>
      </c>
      <c r="I14" s="6"/>
      <c r="J14" s="25">
        <f>H14/H5</f>
        <v>9.2499824404089007E-2</v>
      </c>
    </row>
    <row r="15" spans="1:10" x14ac:dyDescent="0.25">
      <c r="A15" t="s">
        <v>14</v>
      </c>
      <c r="B15" s="12">
        <v>78020</v>
      </c>
      <c r="C15" s="14"/>
      <c r="D15" s="13" t="s">
        <v>20</v>
      </c>
      <c r="E15" s="16"/>
      <c r="H15" s="12">
        <v>78020</v>
      </c>
      <c r="I15" s="14"/>
      <c r="J15" s="26">
        <f>H15/H5</f>
        <v>3.9999979492448351E-2</v>
      </c>
    </row>
    <row r="16" spans="1:10" ht="15.75" thickBot="1" x14ac:dyDescent="0.3">
      <c r="A16" t="s">
        <v>19</v>
      </c>
      <c r="B16" s="11">
        <f>SUM(B7:B15)</f>
        <v>1076286</v>
      </c>
      <c r="C16" s="15"/>
      <c r="D16" s="11">
        <f>SUM(D7:D15)</f>
        <v>-29360</v>
      </c>
      <c r="E16" s="15"/>
      <c r="H16" s="11">
        <f>SUM(H7:H15)</f>
        <v>1105646</v>
      </c>
      <c r="I16" s="15"/>
      <c r="J16" s="27">
        <f>H16/H5</f>
        <v>0.5668523112779742</v>
      </c>
    </row>
    <row r="17" spans="1:10" ht="15.75" thickTop="1" x14ac:dyDescent="0.25"/>
    <row r="18" spans="1:10" x14ac:dyDescent="0.25">
      <c r="A18" s="20" t="s">
        <v>24</v>
      </c>
    </row>
    <row r="19" spans="1:10" x14ac:dyDescent="0.25">
      <c r="A19" t="s">
        <v>25</v>
      </c>
      <c r="B19" s="5">
        <v>741190</v>
      </c>
      <c r="D19" s="5">
        <v>-3300</v>
      </c>
      <c r="F19" s="22" t="s">
        <v>60</v>
      </c>
      <c r="H19" s="5">
        <f>B19+D19</f>
        <v>737890</v>
      </c>
      <c r="J19" s="25">
        <f>H19/H5</f>
        <v>0.3783079321671714</v>
      </c>
    </row>
    <row r="20" spans="1:10" x14ac:dyDescent="0.25">
      <c r="A20" t="s">
        <v>26</v>
      </c>
      <c r="B20" s="6">
        <v>23991</v>
      </c>
      <c r="D20" s="24">
        <v>-6750</v>
      </c>
      <c r="F20" s="1" t="s">
        <v>51</v>
      </c>
      <c r="H20" s="5">
        <f>B20+D20</f>
        <v>17241</v>
      </c>
      <c r="J20" s="25">
        <f>H20/H5</f>
        <v>8.839267449747527E-3</v>
      </c>
    </row>
    <row r="21" spans="1:10" x14ac:dyDescent="0.25">
      <c r="A21" t="s">
        <v>27</v>
      </c>
      <c r="B21" s="6">
        <v>68268</v>
      </c>
      <c r="D21" s="24">
        <v>-13580</v>
      </c>
      <c r="F21" s="1" t="s">
        <v>59</v>
      </c>
      <c r="H21" s="5">
        <f>B21+D21</f>
        <v>54688</v>
      </c>
      <c r="J21" s="25">
        <f>H21/H5</f>
        <v>2.8037924615265514E-2</v>
      </c>
    </row>
    <row r="22" spans="1:10" x14ac:dyDescent="0.25">
      <c r="A22" t="s">
        <v>28</v>
      </c>
      <c r="B22" s="6">
        <v>9753</v>
      </c>
      <c r="D22" s="4" t="s">
        <v>20</v>
      </c>
      <c r="H22" s="5">
        <v>9753</v>
      </c>
      <c r="J22" s="25">
        <f>H22/H5</f>
        <v>5.0002537809516632E-3</v>
      </c>
    </row>
    <row r="23" spans="1:10" x14ac:dyDescent="0.25">
      <c r="A23" t="s">
        <v>29</v>
      </c>
      <c r="B23" s="6">
        <v>14629</v>
      </c>
      <c r="D23" s="24">
        <v>-14629</v>
      </c>
      <c r="F23" s="1" t="s">
        <v>52</v>
      </c>
      <c r="H23" s="23" t="s">
        <v>20</v>
      </c>
      <c r="J23" s="25">
        <f>0/H5</f>
        <v>0</v>
      </c>
    </row>
    <row r="24" spans="1:10" x14ac:dyDescent="0.25">
      <c r="A24" t="s">
        <v>30</v>
      </c>
      <c r="B24" s="6">
        <v>117030</v>
      </c>
      <c r="D24" s="4" t="s">
        <v>20</v>
      </c>
      <c r="H24" s="6">
        <v>117030</v>
      </c>
      <c r="J24" s="25">
        <f>H24/H5</f>
        <v>5.9999969238672526E-2</v>
      </c>
    </row>
    <row r="25" spans="1:10" x14ac:dyDescent="0.25">
      <c r="A25" t="s">
        <v>31</v>
      </c>
      <c r="B25" s="6">
        <v>16189</v>
      </c>
      <c r="D25" s="24">
        <v>-350</v>
      </c>
      <c r="F25" s="1" t="s">
        <v>53</v>
      </c>
      <c r="H25" s="6">
        <f>B25+D25</f>
        <v>15839</v>
      </c>
      <c r="J25" s="25">
        <f>H25/H5</f>
        <v>8.12047776443078E-3</v>
      </c>
    </row>
    <row r="26" spans="1:10" x14ac:dyDescent="0.25">
      <c r="A26" t="s">
        <v>32</v>
      </c>
      <c r="B26" s="6">
        <v>15409</v>
      </c>
      <c r="D26" s="4" t="s">
        <v>20</v>
      </c>
      <c r="H26" s="6">
        <v>15409</v>
      </c>
      <c r="J26" s="25">
        <f>H26/H5</f>
        <v>7.9000215841981119E-3</v>
      </c>
    </row>
    <row r="27" spans="1:10" x14ac:dyDescent="0.25">
      <c r="A27" t="s">
        <v>33</v>
      </c>
      <c r="B27" s="6">
        <v>23406</v>
      </c>
      <c r="D27" s="4" t="s">
        <v>20</v>
      </c>
      <c r="H27" s="6">
        <v>23406</v>
      </c>
      <c r="J27" s="25">
        <f>H27/H5</f>
        <v>1.1999993847734505E-2</v>
      </c>
    </row>
    <row r="28" spans="1:10" x14ac:dyDescent="0.25">
      <c r="A28" t="s">
        <v>34</v>
      </c>
      <c r="B28" s="6">
        <v>36084</v>
      </c>
      <c r="D28" s="24">
        <v>-36084</v>
      </c>
      <c r="F28" s="1" t="s">
        <v>54</v>
      </c>
      <c r="H28" s="23" t="s">
        <v>20</v>
      </c>
      <c r="J28" s="25">
        <f>J23</f>
        <v>0</v>
      </c>
    </row>
    <row r="29" spans="1:10" x14ac:dyDescent="0.25">
      <c r="A29" t="s">
        <v>35</v>
      </c>
      <c r="B29" s="6">
        <v>21456</v>
      </c>
      <c r="D29" s="4" t="s">
        <v>20</v>
      </c>
      <c r="H29" s="6">
        <v>21456</v>
      </c>
      <c r="J29" s="25">
        <f>H29/H5</f>
        <v>1.1000250704818916E-2</v>
      </c>
    </row>
    <row r="30" spans="1:10" x14ac:dyDescent="0.25">
      <c r="A30" t="s">
        <v>36</v>
      </c>
      <c r="B30" s="6">
        <v>97135</v>
      </c>
      <c r="D30" s="4" t="s">
        <v>20</v>
      </c>
      <c r="H30" s="6">
        <v>97135</v>
      </c>
      <c r="J30" s="25">
        <f>H30/H5</f>
        <v>4.9800025736977317E-2</v>
      </c>
    </row>
    <row r="31" spans="1:10" x14ac:dyDescent="0.25">
      <c r="A31" t="s">
        <v>38</v>
      </c>
      <c r="B31" s="6">
        <v>19310</v>
      </c>
      <c r="D31" s="24">
        <v>-1050</v>
      </c>
      <c r="F31" s="1" t="s">
        <v>55</v>
      </c>
      <c r="H31" s="6">
        <f>B31+D31</f>
        <v>18260</v>
      </c>
      <c r="J31" s="25">
        <f>H31/H5</f>
        <v>9.361697328019827E-3</v>
      </c>
    </row>
    <row r="32" spans="1:10" x14ac:dyDescent="0.25">
      <c r="A32" t="s">
        <v>37</v>
      </c>
      <c r="B32" s="6">
        <v>6827</v>
      </c>
      <c r="D32" s="24">
        <v>-6827</v>
      </c>
      <c r="F32" s="1" t="s">
        <v>56</v>
      </c>
      <c r="H32" s="23" t="s">
        <v>20</v>
      </c>
      <c r="J32" s="25">
        <f>J23</f>
        <v>0</v>
      </c>
    </row>
    <row r="33" spans="1:10" x14ac:dyDescent="0.25">
      <c r="A33" t="s">
        <v>39</v>
      </c>
      <c r="B33" s="6">
        <v>8192</v>
      </c>
      <c r="D33" s="4" t="s">
        <v>20</v>
      </c>
      <c r="H33" s="6">
        <v>8192</v>
      </c>
      <c r="J33" s="25">
        <f>H33/H5</f>
        <v>4.1999465778279526E-3</v>
      </c>
    </row>
    <row r="34" spans="1:10" x14ac:dyDescent="0.25">
      <c r="A34" t="s">
        <v>40</v>
      </c>
      <c r="B34" s="6">
        <v>4486</v>
      </c>
      <c r="D34" s="4" t="s">
        <v>20</v>
      </c>
      <c r="H34" s="6">
        <v>4486</v>
      </c>
      <c r="J34" s="25">
        <f>H34/H5</f>
        <v>2.2999219174970943E-3</v>
      </c>
    </row>
    <row r="35" spans="1:10" x14ac:dyDescent="0.25">
      <c r="A35" t="s">
        <v>41</v>
      </c>
      <c r="B35" s="6">
        <v>32183</v>
      </c>
      <c r="D35" s="4" t="s">
        <v>20</v>
      </c>
      <c r="H35" s="6">
        <v>32183</v>
      </c>
      <c r="J35" s="25">
        <f>H35/H5</f>
        <v>1.6499863368437135E-2</v>
      </c>
    </row>
    <row r="36" spans="1:10" x14ac:dyDescent="0.25">
      <c r="A36" t="s">
        <v>42</v>
      </c>
      <c r="B36" s="6">
        <v>35889</v>
      </c>
      <c r="D36" s="4" t="s">
        <v>20</v>
      </c>
      <c r="H36" s="6">
        <v>35889</v>
      </c>
      <c r="J36" s="25">
        <f>H36/H5</f>
        <v>1.8399888028767995E-2</v>
      </c>
    </row>
    <row r="37" spans="1:10" x14ac:dyDescent="0.25">
      <c r="A37" t="s">
        <v>43</v>
      </c>
      <c r="B37" s="6">
        <v>42911</v>
      </c>
      <c r="D37" s="4" t="s">
        <v>20</v>
      </c>
      <c r="H37" s="6">
        <v>42911</v>
      </c>
      <c r="J37" s="25">
        <f>H37/H5</f>
        <v>2.1999988720846592E-2</v>
      </c>
    </row>
    <row r="38" spans="1:10" x14ac:dyDescent="0.25">
      <c r="A38" t="s">
        <v>44</v>
      </c>
      <c r="B38" s="6">
        <v>30428</v>
      </c>
      <c r="D38" s="4" t="s">
        <v>20</v>
      </c>
      <c r="H38" s="6">
        <v>30428</v>
      </c>
      <c r="J38" s="25">
        <f>H38/H5</f>
        <v>1.5600094539813104E-2</v>
      </c>
    </row>
    <row r="39" spans="1:10" x14ac:dyDescent="0.25">
      <c r="A39" t="s">
        <v>45</v>
      </c>
      <c r="B39" s="6">
        <v>180049</v>
      </c>
      <c r="D39" s="24">
        <v>-2400</v>
      </c>
      <c r="F39" s="1" t="s">
        <v>57</v>
      </c>
      <c r="H39" s="6">
        <f>B39+D39</f>
        <v>177649</v>
      </c>
      <c r="J39" s="25">
        <f>H39/H5</f>
        <v>9.1078651074775141E-2</v>
      </c>
    </row>
    <row r="40" spans="1:10" x14ac:dyDescent="0.25">
      <c r="A40" t="s">
        <v>46</v>
      </c>
      <c r="B40" s="6">
        <v>60466</v>
      </c>
      <c r="D40" s="4" t="s">
        <v>20</v>
      </c>
      <c r="H40" s="6">
        <v>60466</v>
      </c>
      <c r="J40" s="25">
        <f>H40/H5</f>
        <v>3.100024045104309E-2</v>
      </c>
    </row>
    <row r="41" spans="1:10" x14ac:dyDescent="0.25">
      <c r="A41" t="s">
        <v>47</v>
      </c>
      <c r="B41" s="6">
        <v>29472</v>
      </c>
      <c r="D41" s="4" t="s">
        <v>20</v>
      </c>
      <c r="H41" s="6">
        <v>29472</v>
      </c>
      <c r="J41" s="25">
        <f>H41/H5</f>
        <v>1.5109964055388846E-2</v>
      </c>
    </row>
    <row r="42" spans="1:10" x14ac:dyDescent="0.25">
      <c r="A42" t="s">
        <v>48</v>
      </c>
      <c r="B42" s="13" t="s">
        <v>20</v>
      </c>
      <c r="D42" s="24">
        <v>-107278</v>
      </c>
      <c r="F42" s="1" t="s">
        <v>58</v>
      </c>
      <c r="H42" s="12">
        <v>-107278</v>
      </c>
      <c r="J42" s="26">
        <f>H42/H5</f>
        <v>-5.5000228146512099E-2</v>
      </c>
    </row>
    <row r="43" spans="1:10" ht="15.75" thickBot="1" x14ac:dyDescent="0.3">
      <c r="A43" t="s">
        <v>49</v>
      </c>
      <c r="B43" s="11">
        <f>SUM(B19:B42)</f>
        <v>1634753</v>
      </c>
      <c r="D43" s="11">
        <f>SUM(D19:D42)</f>
        <v>-192248</v>
      </c>
      <c r="H43" s="11">
        <f>SUM(H19:H42)</f>
        <v>1442505</v>
      </c>
      <c r="J43" s="28">
        <f>H43/H5</f>
        <v>0.73955614480587295</v>
      </c>
    </row>
    <row r="44" spans="1:10" ht="16.5" thickTop="1" thickBot="1" x14ac:dyDescent="0.3">
      <c r="A44" s="21" t="s">
        <v>50</v>
      </c>
      <c r="B44" s="10">
        <f>B16+B43</f>
        <v>2711039</v>
      </c>
      <c r="D44" s="10">
        <f>D16+D43</f>
        <v>-221608</v>
      </c>
      <c r="H44" s="10">
        <f>B44+D44</f>
        <v>2489431</v>
      </c>
      <c r="J44" s="29">
        <f>H44/H5</f>
        <v>1.276303370262307</v>
      </c>
    </row>
    <row r="45" spans="1:10" ht="15.75" thickTop="1" x14ac:dyDescent="0.25"/>
    <row r="46" spans="1:10" x14ac:dyDescent="0.25">
      <c r="A46" s="30" t="s">
        <v>66</v>
      </c>
    </row>
    <row r="47" spans="1:10" x14ac:dyDescent="0.25">
      <c r="A47" s="71" t="s">
        <v>109</v>
      </c>
      <c r="B47" s="71"/>
      <c r="C47" s="71"/>
      <c r="D47" s="71"/>
      <c r="E47" s="71"/>
      <c r="F47" s="71"/>
    </row>
    <row r="48" spans="1:10" x14ac:dyDescent="0.25">
      <c r="A48" s="71" t="s">
        <v>110</v>
      </c>
      <c r="B48" s="71"/>
      <c r="C48" s="71"/>
      <c r="D48" s="71"/>
      <c r="E48" s="71"/>
      <c r="F48" s="71"/>
    </row>
    <row r="49" spans="1:1" x14ac:dyDescent="0.25">
      <c r="A49" t="s">
        <v>119</v>
      </c>
    </row>
    <row r="50" spans="1:1" x14ac:dyDescent="0.25">
      <c r="A50" t="s">
        <v>111</v>
      </c>
    </row>
    <row r="51" spans="1:1" x14ac:dyDescent="0.25">
      <c r="A51" t="s">
        <v>112</v>
      </c>
    </row>
    <row r="52" spans="1:1" x14ac:dyDescent="0.25">
      <c r="A52" t="s">
        <v>113</v>
      </c>
    </row>
    <row r="53" spans="1:1" x14ac:dyDescent="0.25">
      <c r="A53" t="s">
        <v>120</v>
      </c>
    </row>
    <row r="54" spans="1:1" x14ac:dyDescent="0.25">
      <c r="A54" t="s">
        <v>121</v>
      </c>
    </row>
    <row r="55" spans="1:1" x14ac:dyDescent="0.25">
      <c r="A55" t="s">
        <v>114</v>
      </c>
    </row>
    <row r="56" spans="1:1" x14ac:dyDescent="0.25">
      <c r="A56" t="s">
        <v>115</v>
      </c>
    </row>
    <row r="57" spans="1:1" x14ac:dyDescent="0.25">
      <c r="A57" t="s">
        <v>116</v>
      </c>
    </row>
    <row r="58" spans="1:1" x14ac:dyDescent="0.25">
      <c r="A58" t="s">
        <v>117</v>
      </c>
    </row>
  </sheetData>
  <mergeCells count="5">
    <mergeCell ref="A48:F48"/>
    <mergeCell ref="A47:F47"/>
    <mergeCell ref="A1:J1"/>
    <mergeCell ref="A2:J2"/>
    <mergeCell ref="A3:J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topLeftCell="A37" workbookViewId="0">
      <selection activeCell="A66" sqref="A66"/>
    </sheetView>
  </sheetViews>
  <sheetFormatPr defaultRowHeight="15" x14ac:dyDescent="0.25"/>
  <cols>
    <col min="1" max="1" width="48.85546875" customWidth="1"/>
    <col min="2" max="2" width="13.7109375" customWidth="1"/>
    <col min="3" max="3" width="2.7109375" customWidth="1"/>
    <col min="4" max="4" width="13.7109375" customWidth="1"/>
    <col min="5" max="5" width="2.7109375" customWidth="1"/>
    <col min="6" max="6" width="6.28515625" style="1" bestFit="1" customWidth="1"/>
    <col min="7" max="7" width="2.7109375" style="1" customWidth="1"/>
    <col min="8" max="8" width="13.7109375" customWidth="1"/>
    <col min="9" max="9" width="2.7109375" customWidth="1"/>
    <col min="10" max="10" width="13.85546875" customWidth="1"/>
    <col min="11" max="11" width="2.7109375" customWidth="1"/>
    <col min="12" max="12" width="12.7109375" customWidth="1"/>
    <col min="13" max="13" width="2.7109375" customWidth="1"/>
    <col min="14" max="14" width="6.28515625" bestFit="1" customWidth="1"/>
    <col min="15" max="15" width="2.7109375" customWidth="1"/>
  </cols>
  <sheetData>
    <row r="1" spans="1:16" x14ac:dyDescent="0.25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</row>
    <row r="2" spans="1:16" x14ac:dyDescent="0.25">
      <c r="A2" s="71" t="s">
        <v>1</v>
      </c>
      <c r="B2" s="71"/>
      <c r="C2" s="71"/>
      <c r="D2" s="71"/>
      <c r="E2" s="71"/>
      <c r="F2" s="71"/>
      <c r="G2" s="71"/>
      <c r="H2" s="71"/>
      <c r="I2" s="71"/>
      <c r="J2" s="71"/>
    </row>
    <row r="3" spans="1:16" x14ac:dyDescent="0.25">
      <c r="A3" s="71" t="s">
        <v>108</v>
      </c>
      <c r="B3" s="71"/>
      <c r="C3" s="71"/>
      <c r="D3" s="71"/>
      <c r="E3" s="71"/>
      <c r="F3" s="71"/>
      <c r="G3" s="71"/>
      <c r="H3" s="71"/>
      <c r="I3" s="71"/>
      <c r="J3" s="71"/>
    </row>
    <row r="4" spans="1:16" x14ac:dyDescent="0.25">
      <c r="F4"/>
      <c r="G4"/>
      <c r="J4" s="77" t="s">
        <v>64</v>
      </c>
      <c r="K4" s="77"/>
      <c r="L4" s="77"/>
      <c r="M4" s="77"/>
      <c r="N4" s="77"/>
      <c r="O4" s="77"/>
      <c r="P4" s="77"/>
    </row>
    <row r="5" spans="1:16" ht="42.75" customHeight="1" thickBot="1" x14ac:dyDescent="0.3">
      <c r="A5" s="7" t="s">
        <v>2</v>
      </c>
      <c r="B5" s="8" t="s">
        <v>3</v>
      </c>
      <c r="C5" s="8"/>
      <c r="D5" s="8" t="s">
        <v>4</v>
      </c>
      <c r="E5" s="8"/>
      <c r="F5" s="9" t="s">
        <v>5</v>
      </c>
      <c r="G5" s="9"/>
      <c r="H5" s="8" t="s">
        <v>6</v>
      </c>
      <c r="I5" s="8"/>
      <c r="J5" s="8" t="s">
        <v>61</v>
      </c>
      <c r="K5" s="8"/>
      <c r="L5" s="8" t="s">
        <v>62</v>
      </c>
      <c r="M5" s="8"/>
      <c r="N5" s="8" t="s">
        <v>5</v>
      </c>
      <c r="O5" s="8"/>
      <c r="P5" s="8" t="s">
        <v>63</v>
      </c>
    </row>
    <row r="6" spans="1:16" ht="16.5" thickTop="1" thickBot="1" x14ac:dyDescent="0.3">
      <c r="A6" t="s">
        <v>10</v>
      </c>
      <c r="B6" s="10">
        <v>1950501</v>
      </c>
      <c r="C6" s="15"/>
      <c r="D6" s="10" t="s">
        <v>23</v>
      </c>
      <c r="E6" s="15"/>
      <c r="H6" s="10">
        <v>1950501</v>
      </c>
      <c r="I6" s="15"/>
      <c r="J6" s="10">
        <v>1826853</v>
      </c>
      <c r="L6" s="10">
        <f>H6-J6</f>
        <v>123648</v>
      </c>
      <c r="N6" s="1" t="s">
        <v>68</v>
      </c>
      <c r="P6" s="25">
        <f>L6/H6</f>
        <v>6.3392943659090664E-2</v>
      </c>
    </row>
    <row r="7" spans="1:16" ht="15.75" thickTop="1" x14ac:dyDescent="0.25">
      <c r="A7" s="19" t="s">
        <v>8</v>
      </c>
      <c r="L7" s="15"/>
      <c r="P7" s="25"/>
    </row>
    <row r="8" spans="1:16" x14ac:dyDescent="0.25">
      <c r="A8" t="s">
        <v>11</v>
      </c>
      <c r="B8" s="5">
        <v>234060</v>
      </c>
      <c r="C8" s="5"/>
      <c r="D8" s="5">
        <v>-28560</v>
      </c>
      <c r="E8" s="5"/>
      <c r="F8" s="1" t="s">
        <v>21</v>
      </c>
      <c r="H8">
        <v>205500</v>
      </c>
      <c r="J8">
        <v>193000</v>
      </c>
      <c r="L8" s="3">
        <f t="shared" ref="L8:L16" si="0">H8-J8</f>
        <v>12500</v>
      </c>
      <c r="N8" s="1" t="s">
        <v>68</v>
      </c>
      <c r="P8" s="25"/>
    </row>
    <row r="9" spans="1:16" x14ac:dyDescent="0.25">
      <c r="A9" t="s">
        <v>9</v>
      </c>
      <c r="B9" s="6">
        <v>97525</v>
      </c>
      <c r="C9" s="6"/>
      <c r="D9" s="4" t="s">
        <v>20</v>
      </c>
      <c r="E9" s="4"/>
      <c r="H9" s="6">
        <v>97525</v>
      </c>
      <c r="I9" s="6"/>
      <c r="J9">
        <v>91254</v>
      </c>
      <c r="L9" s="3">
        <f t="shared" si="0"/>
        <v>6271</v>
      </c>
      <c r="N9" s="1" t="s">
        <v>68</v>
      </c>
      <c r="P9" s="25"/>
    </row>
    <row r="10" spans="1:16" x14ac:dyDescent="0.25">
      <c r="A10" t="s">
        <v>12</v>
      </c>
      <c r="B10" s="6">
        <v>253565</v>
      </c>
      <c r="C10" s="6"/>
      <c r="D10" s="4" t="s">
        <v>20</v>
      </c>
      <c r="E10" s="4"/>
      <c r="H10" s="6">
        <v>253565</v>
      </c>
      <c r="I10" s="6"/>
      <c r="J10">
        <v>241421</v>
      </c>
      <c r="L10" s="3">
        <f t="shared" si="0"/>
        <v>12144</v>
      </c>
      <c r="N10" s="1" t="s">
        <v>68</v>
      </c>
      <c r="P10" s="25"/>
    </row>
    <row r="11" spans="1:16" x14ac:dyDescent="0.25">
      <c r="A11" t="s">
        <v>13</v>
      </c>
      <c r="B11" s="6">
        <v>58515</v>
      </c>
      <c r="C11" s="6"/>
      <c r="D11" s="4" t="s">
        <v>20</v>
      </c>
      <c r="E11" s="4"/>
      <c r="H11" s="6">
        <v>58515</v>
      </c>
      <c r="I11" s="6"/>
      <c r="J11">
        <v>54805</v>
      </c>
      <c r="L11" s="3">
        <f t="shared" si="0"/>
        <v>3710</v>
      </c>
      <c r="P11" s="25">
        <f t="shared" ref="P11:P16" si="1">L11/H11</f>
        <v>6.3402546355635303E-2</v>
      </c>
    </row>
    <row r="12" spans="1:16" x14ac:dyDescent="0.25">
      <c r="A12" t="s">
        <v>15</v>
      </c>
      <c r="B12" s="6">
        <v>21846</v>
      </c>
      <c r="C12" s="6"/>
      <c r="D12" s="24">
        <v>-800</v>
      </c>
      <c r="F12" s="1" t="s">
        <v>22</v>
      </c>
      <c r="H12" s="6">
        <v>21046</v>
      </c>
      <c r="I12" s="6"/>
      <c r="J12">
        <v>19712</v>
      </c>
      <c r="L12" s="3">
        <f t="shared" si="0"/>
        <v>1334</v>
      </c>
      <c r="P12" s="25">
        <f t="shared" si="1"/>
        <v>6.3384966264373274E-2</v>
      </c>
    </row>
    <row r="13" spans="1:16" x14ac:dyDescent="0.25">
      <c r="A13" t="s">
        <v>16</v>
      </c>
      <c r="B13" s="6">
        <v>136535</v>
      </c>
      <c r="C13" s="6"/>
      <c r="D13" s="4" t="s">
        <v>20</v>
      </c>
      <c r="E13" s="4"/>
      <c r="H13" s="6">
        <v>136535</v>
      </c>
      <c r="I13" s="6"/>
      <c r="J13">
        <v>127879</v>
      </c>
      <c r="L13" s="3">
        <f t="shared" si="0"/>
        <v>8656</v>
      </c>
      <c r="P13" s="25">
        <f t="shared" si="1"/>
        <v>6.3397663602739227E-2</v>
      </c>
    </row>
    <row r="14" spans="1:16" x14ac:dyDescent="0.25">
      <c r="A14" t="s">
        <v>17</v>
      </c>
      <c r="B14" s="6">
        <v>15799</v>
      </c>
      <c r="C14" s="6"/>
      <c r="D14" s="4" t="s">
        <v>20</v>
      </c>
      <c r="E14" s="4"/>
      <c r="H14" s="6">
        <v>15799</v>
      </c>
      <c r="I14" s="6"/>
      <c r="J14">
        <v>14797</v>
      </c>
      <c r="L14" s="3">
        <f t="shared" si="0"/>
        <v>1002</v>
      </c>
      <c r="P14" s="25">
        <f t="shared" si="1"/>
        <v>6.3421735552883093E-2</v>
      </c>
    </row>
    <row r="15" spans="1:16" x14ac:dyDescent="0.25">
      <c r="A15" t="s">
        <v>18</v>
      </c>
      <c r="B15" s="6">
        <v>180421</v>
      </c>
      <c r="C15" s="6"/>
      <c r="D15" s="4" t="s">
        <v>20</v>
      </c>
      <c r="E15" s="4"/>
      <c r="H15" s="6">
        <v>180421</v>
      </c>
      <c r="I15" s="6"/>
      <c r="J15">
        <v>168982</v>
      </c>
      <c r="L15" s="3">
        <f t="shared" si="0"/>
        <v>11439</v>
      </c>
      <c r="P15" s="25">
        <f t="shared" si="1"/>
        <v>6.3401710443906203E-2</v>
      </c>
    </row>
    <row r="16" spans="1:16" ht="15.75" thickBot="1" x14ac:dyDescent="0.3">
      <c r="A16" t="s">
        <v>14</v>
      </c>
      <c r="B16" s="12">
        <v>78020</v>
      </c>
      <c r="C16" s="14"/>
      <c r="D16" s="13" t="s">
        <v>20</v>
      </c>
      <c r="E16" s="16"/>
      <c r="H16" s="12">
        <v>78020</v>
      </c>
      <c r="I16" s="14"/>
      <c r="J16">
        <v>73074</v>
      </c>
      <c r="L16" s="3">
        <f t="shared" si="0"/>
        <v>4946</v>
      </c>
      <c r="P16" s="25">
        <f t="shared" si="1"/>
        <v>6.3394001538067166E-2</v>
      </c>
    </row>
    <row r="17" spans="1:16" ht="16.5" thickTop="1" thickBot="1" x14ac:dyDescent="0.3">
      <c r="A17" t="s">
        <v>19</v>
      </c>
      <c r="B17" s="11">
        <f>SUM(B8:B16)</f>
        <v>1076286</v>
      </c>
      <c r="C17" s="15"/>
      <c r="D17" s="11">
        <f>SUM(D8:D16)</f>
        <v>-29360</v>
      </c>
      <c r="E17" s="15"/>
      <c r="H17" s="38">
        <f>SUM(H8:H16)</f>
        <v>1046926</v>
      </c>
      <c r="I17" s="15"/>
      <c r="J17" s="10">
        <f>SUM(J8:J16)</f>
        <v>984924</v>
      </c>
      <c r="L17" s="10">
        <f>SUM(L8:L16)</f>
        <v>62002</v>
      </c>
    </row>
    <row r="18" spans="1:16" ht="15.75" thickTop="1" x14ac:dyDescent="0.25">
      <c r="E18" s="72" t="s">
        <v>73</v>
      </c>
      <c r="F18" s="73"/>
      <c r="G18" s="73"/>
      <c r="H18" s="74"/>
      <c r="I18" s="73"/>
      <c r="J18" s="74"/>
      <c r="K18" s="73"/>
      <c r="L18" s="74"/>
      <c r="M18" s="75"/>
    </row>
    <row r="19" spans="1:16" x14ac:dyDescent="0.25">
      <c r="A19" s="20" t="s">
        <v>24</v>
      </c>
    </row>
    <row r="20" spans="1:16" x14ac:dyDescent="0.25">
      <c r="A20" s="39" t="s">
        <v>71</v>
      </c>
      <c r="B20" s="35">
        <v>741190</v>
      </c>
      <c r="C20" s="34"/>
      <c r="D20" s="35">
        <v>-3300</v>
      </c>
      <c r="E20" s="34"/>
      <c r="F20" s="36" t="s">
        <v>60</v>
      </c>
      <c r="G20" s="37"/>
      <c r="H20" s="35">
        <f>B20+D20</f>
        <v>737890</v>
      </c>
      <c r="I20" s="34"/>
      <c r="J20" s="35">
        <v>681482</v>
      </c>
      <c r="K20" s="34"/>
      <c r="L20" s="35">
        <f>H20-J20-L21</f>
        <v>37760</v>
      </c>
      <c r="M20" s="34"/>
      <c r="N20" s="37" t="s">
        <v>69</v>
      </c>
      <c r="O20" s="34"/>
      <c r="P20" s="92">
        <f>L20/H20</f>
        <v>5.1172939055956851E-2</v>
      </c>
    </row>
    <row r="21" spans="1:16" x14ac:dyDescent="0.25">
      <c r="A21" s="40" t="s">
        <v>70</v>
      </c>
      <c r="B21" s="31"/>
      <c r="C21" s="17"/>
      <c r="D21" s="31"/>
      <c r="E21" s="17"/>
      <c r="F21" s="32"/>
      <c r="G21" s="33"/>
      <c r="H21" s="31"/>
      <c r="I21" s="17"/>
      <c r="J21" s="17"/>
      <c r="K21" s="17"/>
      <c r="L21" s="12">
        <v>18648</v>
      </c>
      <c r="M21" s="17"/>
      <c r="N21" s="33" t="s">
        <v>68</v>
      </c>
      <c r="O21" s="17"/>
      <c r="P21" s="65"/>
    </row>
    <row r="22" spans="1:16" x14ac:dyDescent="0.25">
      <c r="A22" t="s">
        <v>26</v>
      </c>
      <c r="B22" s="6">
        <v>23991</v>
      </c>
      <c r="D22" s="24">
        <v>-6750</v>
      </c>
      <c r="F22" s="1" t="s">
        <v>51</v>
      </c>
      <c r="H22" s="6">
        <f>B22+D22</f>
        <v>17241</v>
      </c>
      <c r="J22" s="6">
        <v>16336</v>
      </c>
      <c r="L22" s="62">
        <f>H22-J22</f>
        <v>905</v>
      </c>
      <c r="P22" s="64">
        <f t="shared" ref="P22:P44" si="2">L22/H22</f>
        <v>5.2491154805405719E-2</v>
      </c>
    </row>
    <row r="23" spans="1:16" x14ac:dyDescent="0.25">
      <c r="A23" t="s">
        <v>27</v>
      </c>
      <c r="B23" s="6">
        <v>68268</v>
      </c>
      <c r="D23" s="24">
        <v>-13580</v>
      </c>
      <c r="F23" s="1" t="s">
        <v>59</v>
      </c>
      <c r="H23" s="6">
        <f t="shared" ref="H23" si="3">B23+D23</f>
        <v>54688</v>
      </c>
      <c r="J23" s="6">
        <v>51817</v>
      </c>
      <c r="L23" s="62">
        <f t="shared" ref="L23:L44" si="4">H23-J23</f>
        <v>2871</v>
      </c>
      <c r="P23" s="64">
        <f t="shared" si="2"/>
        <v>5.249780573434757E-2</v>
      </c>
    </row>
    <row r="24" spans="1:16" x14ac:dyDescent="0.25">
      <c r="A24" t="s">
        <v>28</v>
      </c>
      <c r="B24" s="6">
        <v>9753</v>
      </c>
      <c r="D24" s="4" t="s">
        <v>20</v>
      </c>
      <c r="H24" s="6">
        <v>9753</v>
      </c>
      <c r="J24" s="63">
        <v>9241</v>
      </c>
      <c r="L24" s="62">
        <f>H24-J24</f>
        <v>512</v>
      </c>
      <c r="P24" s="64">
        <f t="shared" si="2"/>
        <v>5.249666769199221E-2</v>
      </c>
    </row>
    <row r="25" spans="1:16" x14ac:dyDescent="0.25">
      <c r="A25" t="s">
        <v>29</v>
      </c>
      <c r="B25" s="6">
        <v>14629</v>
      </c>
      <c r="D25" s="24">
        <v>-14629</v>
      </c>
      <c r="F25" s="1" t="s">
        <v>52</v>
      </c>
      <c r="H25" s="23" t="s">
        <v>20</v>
      </c>
      <c r="J25" s="23" t="s">
        <v>20</v>
      </c>
      <c r="L25" s="23" t="s">
        <v>20</v>
      </c>
      <c r="P25" s="64"/>
    </row>
    <row r="26" spans="1:16" x14ac:dyDescent="0.25">
      <c r="A26" t="s">
        <v>30</v>
      </c>
      <c r="B26" s="6">
        <v>117030</v>
      </c>
      <c r="D26" s="4" t="s">
        <v>20</v>
      </c>
      <c r="H26" s="6">
        <v>117030</v>
      </c>
      <c r="J26" s="6">
        <v>115801</v>
      </c>
      <c r="L26" s="62">
        <f t="shared" si="4"/>
        <v>1229</v>
      </c>
      <c r="N26" s="1" t="s">
        <v>72</v>
      </c>
      <c r="P26" s="64">
        <f t="shared" si="2"/>
        <v>1.0501580791250107E-2</v>
      </c>
    </row>
    <row r="27" spans="1:16" x14ac:dyDescent="0.25">
      <c r="A27" t="s">
        <v>31</v>
      </c>
      <c r="B27" s="6">
        <v>16189</v>
      </c>
      <c r="D27" s="24">
        <v>-350</v>
      </c>
      <c r="F27" s="1" t="s">
        <v>53</v>
      </c>
      <c r="H27" s="6">
        <f>B27+D27</f>
        <v>15839</v>
      </c>
      <c r="J27" s="6">
        <v>15007</v>
      </c>
      <c r="L27" s="62">
        <f t="shared" si="4"/>
        <v>832</v>
      </c>
      <c r="P27" s="64">
        <f t="shared" si="2"/>
        <v>5.2528568722772902E-2</v>
      </c>
    </row>
    <row r="28" spans="1:16" x14ac:dyDescent="0.25">
      <c r="A28" t="s">
        <v>32</v>
      </c>
      <c r="B28" s="6">
        <v>15409</v>
      </c>
      <c r="D28" s="4" t="s">
        <v>20</v>
      </c>
      <c r="H28" s="6">
        <v>15409</v>
      </c>
      <c r="J28" s="6">
        <v>14600</v>
      </c>
      <c r="L28" s="62">
        <f t="shared" si="4"/>
        <v>809</v>
      </c>
      <c r="P28" s="64">
        <f t="shared" si="2"/>
        <v>5.2501784671295994E-2</v>
      </c>
    </row>
    <row r="29" spans="1:16" x14ac:dyDescent="0.25">
      <c r="A29" t="s">
        <v>33</v>
      </c>
      <c r="B29" s="6">
        <v>23406</v>
      </c>
      <c r="D29" s="4" t="s">
        <v>20</v>
      </c>
      <c r="H29" s="6">
        <v>23406</v>
      </c>
      <c r="J29" s="6">
        <v>22177</v>
      </c>
      <c r="L29" s="62">
        <f t="shared" si="4"/>
        <v>1229</v>
      </c>
      <c r="P29" s="64">
        <f t="shared" si="2"/>
        <v>5.2507903956250532E-2</v>
      </c>
    </row>
    <row r="30" spans="1:16" x14ac:dyDescent="0.25">
      <c r="A30" t="s">
        <v>34</v>
      </c>
      <c r="B30" s="6">
        <v>36084</v>
      </c>
      <c r="D30" s="24">
        <v>-36084</v>
      </c>
      <c r="F30" s="1" t="s">
        <v>54</v>
      </c>
      <c r="H30" s="23" t="s">
        <v>20</v>
      </c>
      <c r="L30" s="62"/>
      <c r="P30" s="64"/>
    </row>
    <row r="31" spans="1:16" x14ac:dyDescent="0.25">
      <c r="A31" t="s">
        <v>35</v>
      </c>
      <c r="B31" s="6">
        <v>21456</v>
      </c>
      <c r="D31" s="4" t="s">
        <v>20</v>
      </c>
      <c r="H31" s="6">
        <v>21456</v>
      </c>
      <c r="J31" s="6">
        <v>20330</v>
      </c>
      <c r="L31" s="62">
        <f t="shared" si="4"/>
        <v>1126</v>
      </c>
      <c r="P31" s="64">
        <f t="shared" si="2"/>
        <v>5.2479492915734526E-2</v>
      </c>
    </row>
    <row r="32" spans="1:16" x14ac:dyDescent="0.25">
      <c r="A32" t="s">
        <v>36</v>
      </c>
      <c r="B32" s="6">
        <v>97135</v>
      </c>
      <c r="D32" s="4" t="s">
        <v>20</v>
      </c>
      <c r="H32" s="6">
        <v>97135</v>
      </c>
      <c r="J32" s="6">
        <v>92035</v>
      </c>
      <c r="L32" s="62">
        <f t="shared" si="4"/>
        <v>5100</v>
      </c>
      <c r="P32" s="64">
        <f t="shared" si="2"/>
        <v>5.2504246667009834E-2</v>
      </c>
    </row>
    <row r="33" spans="1:16" x14ac:dyDescent="0.25">
      <c r="A33" t="s">
        <v>38</v>
      </c>
      <c r="B33" s="6">
        <v>19310</v>
      </c>
      <c r="D33" s="24">
        <v>-1050</v>
      </c>
      <c r="F33" s="1" t="s">
        <v>55</v>
      </c>
      <c r="H33" s="6">
        <f>B33+D33</f>
        <v>18260</v>
      </c>
      <c r="J33" s="6">
        <v>17301</v>
      </c>
      <c r="L33" s="62">
        <f t="shared" si="4"/>
        <v>959</v>
      </c>
      <c r="P33" s="64">
        <f t="shared" si="2"/>
        <v>5.2519167579408541E-2</v>
      </c>
    </row>
    <row r="34" spans="1:16" x14ac:dyDescent="0.25">
      <c r="A34" t="s">
        <v>37</v>
      </c>
      <c r="B34" s="6">
        <v>6827</v>
      </c>
      <c r="D34" s="24">
        <v>-6827</v>
      </c>
      <c r="F34" s="1" t="s">
        <v>56</v>
      </c>
      <c r="H34" s="23" t="s">
        <v>20</v>
      </c>
      <c r="L34" s="62"/>
      <c r="P34" s="64"/>
    </row>
    <row r="35" spans="1:16" x14ac:dyDescent="0.25">
      <c r="A35" t="s">
        <v>39</v>
      </c>
      <c r="B35" s="6">
        <v>8192</v>
      </c>
      <c r="D35" s="4" t="s">
        <v>20</v>
      </c>
      <c r="H35" s="6">
        <v>8192</v>
      </c>
      <c r="J35" s="63">
        <v>8106</v>
      </c>
      <c r="L35" s="62">
        <f>H35-J35</f>
        <v>86</v>
      </c>
      <c r="N35" s="1" t="s">
        <v>72</v>
      </c>
      <c r="P35" s="70">
        <f t="shared" si="2"/>
        <v>1.0498046875E-2</v>
      </c>
    </row>
    <row r="36" spans="1:16" x14ac:dyDescent="0.25">
      <c r="A36" t="s">
        <v>40</v>
      </c>
      <c r="B36" s="6">
        <v>4486</v>
      </c>
      <c r="D36" s="4" t="s">
        <v>20</v>
      </c>
      <c r="H36" s="6">
        <v>4486</v>
      </c>
      <c r="J36" s="63">
        <v>4439</v>
      </c>
      <c r="L36" s="62">
        <f>H36-J36</f>
        <v>47</v>
      </c>
      <c r="N36" s="1" t="s">
        <v>72</v>
      </c>
      <c r="P36" s="70">
        <f t="shared" si="2"/>
        <v>1.0477039679001338E-2</v>
      </c>
    </row>
    <row r="37" spans="1:16" x14ac:dyDescent="0.25">
      <c r="A37" t="s">
        <v>41</v>
      </c>
      <c r="B37" s="6">
        <v>32183</v>
      </c>
      <c r="D37" s="4" t="s">
        <v>20</v>
      </c>
      <c r="H37" s="6">
        <v>32183</v>
      </c>
      <c r="J37" s="6">
        <v>31845</v>
      </c>
      <c r="L37" s="62">
        <f t="shared" si="4"/>
        <v>338</v>
      </c>
      <c r="N37" s="1" t="s">
        <v>72</v>
      </c>
      <c r="P37" s="64">
        <f t="shared" si="2"/>
        <v>1.0502439175962464E-2</v>
      </c>
    </row>
    <row r="38" spans="1:16" x14ac:dyDescent="0.25">
      <c r="A38" t="s">
        <v>42</v>
      </c>
      <c r="B38" s="6">
        <v>35889</v>
      </c>
      <c r="D38" s="4" t="s">
        <v>20</v>
      </c>
      <c r="H38" s="6">
        <v>35889</v>
      </c>
      <c r="J38" s="6">
        <v>35512</v>
      </c>
      <c r="L38" s="62">
        <f t="shared" si="4"/>
        <v>377</v>
      </c>
      <c r="N38" s="1" t="s">
        <v>72</v>
      </c>
      <c r="P38" s="64">
        <f t="shared" si="2"/>
        <v>1.0504611440831452E-2</v>
      </c>
    </row>
    <row r="39" spans="1:16" x14ac:dyDescent="0.25">
      <c r="A39" t="s">
        <v>43</v>
      </c>
      <c r="B39" s="6">
        <v>42911</v>
      </c>
      <c r="D39" s="4" t="s">
        <v>20</v>
      </c>
      <c r="H39" s="6">
        <v>42911</v>
      </c>
      <c r="J39" s="6">
        <v>42460</v>
      </c>
      <c r="L39" s="62">
        <f t="shared" si="4"/>
        <v>451</v>
      </c>
      <c r="N39" s="1" t="s">
        <v>72</v>
      </c>
      <c r="P39" s="64">
        <f t="shared" si="2"/>
        <v>1.0510125608818251E-2</v>
      </c>
    </row>
    <row r="40" spans="1:16" x14ac:dyDescent="0.25">
      <c r="A40" t="s">
        <v>44</v>
      </c>
      <c r="B40" s="6">
        <v>30428</v>
      </c>
      <c r="D40" s="4" t="s">
        <v>20</v>
      </c>
      <c r="H40" s="6">
        <v>30428</v>
      </c>
      <c r="J40" s="6">
        <v>28831</v>
      </c>
      <c r="L40" s="62">
        <f t="shared" si="4"/>
        <v>1597</v>
      </c>
      <c r="P40" s="64">
        <f t="shared" si="2"/>
        <v>5.2484553700538977E-2</v>
      </c>
    </row>
    <row r="41" spans="1:16" x14ac:dyDescent="0.25">
      <c r="A41" t="s">
        <v>45</v>
      </c>
      <c r="B41" s="6">
        <v>180049</v>
      </c>
      <c r="D41" s="24">
        <v>-2400</v>
      </c>
      <c r="F41" s="1" t="s">
        <v>57</v>
      </c>
      <c r="H41" s="6">
        <f>B41+D41</f>
        <v>177649</v>
      </c>
      <c r="J41" s="6">
        <v>175784</v>
      </c>
      <c r="L41" s="62">
        <f t="shared" si="4"/>
        <v>1865</v>
      </c>
      <c r="N41" s="1" t="s">
        <v>72</v>
      </c>
      <c r="P41" s="64">
        <f t="shared" si="2"/>
        <v>1.0498229655106418E-2</v>
      </c>
    </row>
    <row r="42" spans="1:16" x14ac:dyDescent="0.25">
      <c r="A42" t="s">
        <v>46</v>
      </c>
      <c r="B42" s="6">
        <v>60466</v>
      </c>
      <c r="D42" s="4" t="s">
        <v>20</v>
      </c>
      <c r="H42" s="6">
        <v>60466</v>
      </c>
      <c r="J42" s="6">
        <v>57292</v>
      </c>
      <c r="L42" s="62">
        <f t="shared" si="4"/>
        <v>3174</v>
      </c>
      <c r="P42" s="64">
        <f t="shared" si="2"/>
        <v>5.2492309727780899E-2</v>
      </c>
    </row>
    <row r="43" spans="1:16" x14ac:dyDescent="0.25">
      <c r="A43" t="s">
        <v>47</v>
      </c>
      <c r="B43" s="6">
        <v>29472</v>
      </c>
      <c r="D43" s="4" t="s">
        <v>20</v>
      </c>
      <c r="H43" s="6">
        <v>29472</v>
      </c>
      <c r="J43" s="6">
        <v>29163</v>
      </c>
      <c r="L43" s="62">
        <f t="shared" si="4"/>
        <v>309</v>
      </c>
      <c r="N43" s="1" t="s">
        <v>72</v>
      </c>
      <c r="P43" s="64">
        <f t="shared" si="2"/>
        <v>1.0484527687296416E-2</v>
      </c>
    </row>
    <row r="44" spans="1:16" ht="15.75" thickBot="1" x14ac:dyDescent="0.3">
      <c r="A44" t="s">
        <v>48</v>
      </c>
      <c r="B44" s="13" t="s">
        <v>20</v>
      </c>
      <c r="D44" s="24">
        <v>-107278</v>
      </c>
      <c r="F44" s="1" t="s">
        <v>58</v>
      </c>
      <c r="H44" s="12">
        <v>-107278</v>
      </c>
      <c r="J44" s="6">
        <v>-106152</v>
      </c>
      <c r="L44" s="62">
        <f t="shared" si="4"/>
        <v>-1126</v>
      </c>
      <c r="N44" s="1" t="s">
        <v>72</v>
      </c>
      <c r="P44" s="64">
        <f t="shared" si="2"/>
        <v>1.0496094259773672E-2</v>
      </c>
    </row>
    <row r="45" spans="1:16" ht="16.5" thickTop="1" thickBot="1" x14ac:dyDescent="0.3">
      <c r="A45" t="s">
        <v>49</v>
      </c>
      <c r="B45" s="11">
        <f>SUM(B20:B44)</f>
        <v>1634753</v>
      </c>
      <c r="D45" s="11">
        <f>SUM(D20:D44)</f>
        <v>-192248</v>
      </c>
      <c r="H45" s="11">
        <f>SUM(H20:H44)</f>
        <v>1442505</v>
      </c>
      <c r="J45" s="10">
        <f>SUM(J20:J44)</f>
        <v>1363407</v>
      </c>
      <c r="L45" s="10">
        <f>SUM(L20:L44)</f>
        <v>79098</v>
      </c>
    </row>
    <row r="46" spans="1:16" ht="16.5" thickTop="1" thickBot="1" x14ac:dyDescent="0.3">
      <c r="A46" s="21" t="s">
        <v>50</v>
      </c>
      <c r="B46" s="10">
        <f>B17+B45</f>
        <v>2711039</v>
      </c>
      <c r="D46" s="10">
        <f>D17+D45</f>
        <v>-221608</v>
      </c>
      <c r="H46" s="10">
        <f>H17+H45</f>
        <v>2489431</v>
      </c>
      <c r="J46" s="10">
        <f>J17+J45</f>
        <v>2348331</v>
      </c>
      <c r="L46" s="10">
        <f>L17+L45</f>
        <v>141100</v>
      </c>
    </row>
    <row r="47" spans="1:16" ht="15.75" thickTop="1" x14ac:dyDescent="0.25"/>
    <row r="48" spans="1:16" x14ac:dyDescent="0.25">
      <c r="A48" s="76" t="s">
        <v>76</v>
      </c>
      <c r="B48" s="76"/>
      <c r="C48" s="76"/>
      <c r="D48" s="76"/>
      <c r="E48" s="76"/>
      <c r="F48" s="76"/>
      <c r="G48" s="76"/>
      <c r="H48" s="76"/>
      <c r="I48" s="2"/>
      <c r="J48" s="66">
        <f>J46/J6</f>
        <v>1.2854515387937617</v>
      </c>
      <c r="K48" s="43"/>
      <c r="L48" s="66">
        <f>L46/L6</f>
        <v>1.1411425983436854</v>
      </c>
    </row>
    <row r="49" spans="1:12" x14ac:dyDescent="0.25">
      <c r="A49" s="2"/>
      <c r="B49" s="2"/>
      <c r="C49" s="2"/>
      <c r="D49" s="2"/>
      <c r="E49" s="2"/>
      <c r="F49" s="2"/>
      <c r="G49" s="2"/>
      <c r="H49" s="2"/>
      <c r="I49" s="2"/>
      <c r="J49" s="44" t="s">
        <v>74</v>
      </c>
      <c r="K49" s="43"/>
      <c r="L49" s="44" t="s">
        <v>75</v>
      </c>
    </row>
    <row r="50" spans="1:12" x14ac:dyDescent="0.25">
      <c r="A50" s="30" t="s">
        <v>66</v>
      </c>
      <c r="K50" s="18"/>
    </row>
    <row r="51" spans="1:12" x14ac:dyDescent="0.25">
      <c r="A51" s="71" t="s">
        <v>65</v>
      </c>
      <c r="B51" s="71"/>
      <c r="C51" s="71"/>
      <c r="D51" s="71"/>
      <c r="E51" s="71"/>
      <c r="F51" s="71"/>
    </row>
    <row r="52" spans="1:12" x14ac:dyDescent="0.25">
      <c r="A52" s="71" t="s">
        <v>67</v>
      </c>
      <c r="B52" s="71"/>
      <c r="C52" s="71"/>
      <c r="D52" s="71"/>
      <c r="E52" s="71"/>
      <c r="F52" s="71"/>
    </row>
    <row r="53" spans="1:12" x14ac:dyDescent="0.25">
      <c r="A53" s="51" t="s">
        <v>119</v>
      </c>
      <c r="B53" s="51"/>
      <c r="C53" s="51"/>
      <c r="D53" s="51"/>
      <c r="E53" s="51"/>
      <c r="H53" s="51"/>
      <c r="I53" s="51"/>
      <c r="J53" s="51"/>
    </row>
    <row r="54" spans="1:12" x14ac:dyDescent="0.25">
      <c r="A54" s="51" t="s">
        <v>111</v>
      </c>
      <c r="B54" s="51"/>
      <c r="C54" s="51"/>
      <c r="D54" s="51"/>
      <c r="E54" s="51"/>
      <c r="H54" s="51"/>
      <c r="I54" s="51"/>
      <c r="J54" s="51"/>
    </row>
    <row r="55" spans="1:12" x14ac:dyDescent="0.25">
      <c r="A55" s="51" t="s">
        <v>112</v>
      </c>
      <c r="B55" s="51"/>
      <c r="C55" s="51"/>
      <c r="D55" s="51"/>
      <c r="E55" s="51"/>
      <c r="H55" s="51"/>
      <c r="I55" s="51"/>
      <c r="J55" s="51"/>
    </row>
    <row r="56" spans="1:12" x14ac:dyDescent="0.25">
      <c r="A56" s="51" t="s">
        <v>113</v>
      </c>
      <c r="B56" s="51"/>
      <c r="C56" s="51"/>
      <c r="D56" s="51"/>
      <c r="E56" s="51"/>
      <c r="H56" s="51"/>
      <c r="I56" s="51"/>
      <c r="J56" s="51"/>
    </row>
    <row r="57" spans="1:12" x14ac:dyDescent="0.25">
      <c r="A57" s="51" t="s">
        <v>120</v>
      </c>
      <c r="B57" s="51"/>
      <c r="C57" s="51"/>
      <c r="D57" s="51"/>
      <c r="E57" s="51"/>
      <c r="H57" s="51"/>
      <c r="I57" s="51"/>
      <c r="J57" s="51"/>
    </row>
    <row r="58" spans="1:12" x14ac:dyDescent="0.25">
      <c r="A58" s="51" t="s">
        <v>121</v>
      </c>
      <c r="B58" s="51"/>
      <c r="C58" s="51"/>
      <c r="D58" s="51"/>
      <c r="E58" s="51"/>
      <c r="H58" s="51"/>
      <c r="I58" s="51"/>
      <c r="J58" s="51"/>
    </row>
    <row r="59" spans="1:12" x14ac:dyDescent="0.25">
      <c r="A59" s="51" t="s">
        <v>114</v>
      </c>
      <c r="B59" s="51"/>
      <c r="C59" s="51"/>
      <c r="D59" s="51"/>
      <c r="E59" s="51"/>
      <c r="H59" s="51"/>
      <c r="I59" s="51"/>
      <c r="J59" s="51"/>
    </row>
    <row r="60" spans="1:12" x14ac:dyDescent="0.25">
      <c r="A60" s="51" t="s">
        <v>115</v>
      </c>
      <c r="B60" s="51"/>
      <c r="C60" s="51"/>
      <c r="D60" s="51"/>
      <c r="E60" s="51"/>
      <c r="H60" s="51"/>
      <c r="I60" s="51"/>
      <c r="J60" s="51"/>
    </row>
    <row r="61" spans="1:12" x14ac:dyDescent="0.25">
      <c r="A61" s="51" t="s">
        <v>116</v>
      </c>
      <c r="B61" s="51"/>
      <c r="C61" s="51"/>
      <c r="D61" s="51"/>
      <c r="E61" s="51"/>
      <c r="H61" s="51"/>
      <c r="I61" s="51"/>
      <c r="J61" s="51"/>
    </row>
    <row r="62" spans="1:12" x14ac:dyDescent="0.25">
      <c r="A62" s="51" t="s">
        <v>117</v>
      </c>
      <c r="B62" s="51"/>
      <c r="C62" s="51"/>
      <c r="D62" s="51"/>
      <c r="E62" s="51"/>
      <c r="H62" s="51"/>
      <c r="I62" s="51"/>
      <c r="J62" s="51"/>
    </row>
    <row r="63" spans="1:12" x14ac:dyDescent="0.25">
      <c r="A63" s="51" t="s">
        <v>122</v>
      </c>
      <c r="B63" s="51"/>
      <c r="C63" s="51"/>
      <c r="D63" s="51"/>
      <c r="E63" s="51"/>
      <c r="H63" s="51"/>
      <c r="I63" s="51"/>
      <c r="J63" s="51"/>
    </row>
    <row r="64" spans="1:12" x14ac:dyDescent="0.25">
      <c r="A64" s="51" t="s">
        <v>118</v>
      </c>
      <c r="B64" s="51"/>
      <c r="C64" s="51"/>
      <c r="D64" s="51"/>
      <c r="E64" s="51"/>
      <c r="H64" s="51"/>
      <c r="I64" s="51"/>
      <c r="J64" s="51"/>
    </row>
    <row r="65" spans="1:10" x14ac:dyDescent="0.25">
      <c r="A65" s="51" t="s">
        <v>123</v>
      </c>
      <c r="B65" s="51"/>
      <c r="C65" s="51"/>
      <c r="D65" s="51"/>
      <c r="E65" s="51"/>
      <c r="H65" s="51"/>
      <c r="I65" s="51"/>
      <c r="J65" s="51"/>
    </row>
  </sheetData>
  <mergeCells count="8">
    <mergeCell ref="A52:F52"/>
    <mergeCell ref="E18:M18"/>
    <mergeCell ref="A48:H48"/>
    <mergeCell ref="A1:J1"/>
    <mergeCell ref="A2:J2"/>
    <mergeCell ref="A3:J3"/>
    <mergeCell ref="J4:P4"/>
    <mergeCell ref="A51:F5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2"/>
  <sheetViews>
    <sheetView workbookViewId="0">
      <selection activeCell="J28" sqref="J28"/>
    </sheetView>
  </sheetViews>
  <sheetFormatPr defaultRowHeight="15" x14ac:dyDescent="0.25"/>
  <cols>
    <col min="1" max="1" width="2.7109375" customWidth="1"/>
    <col min="2" max="2" width="40.7109375" customWidth="1"/>
    <col min="3" max="3" width="2.7109375" customWidth="1"/>
    <col min="4" max="4" width="11.5703125" bestFit="1" customWidth="1"/>
    <col min="5" max="5" width="2.7109375" customWidth="1"/>
    <col min="6" max="6" width="15.7109375" customWidth="1"/>
    <col min="7" max="7" width="2.7109375" customWidth="1"/>
    <col min="8" max="8" width="15.7109375" customWidth="1"/>
    <col min="9" max="9" width="2.7109375" customWidth="1"/>
    <col min="10" max="10" width="14.42578125" customWidth="1"/>
    <col min="11" max="11" width="2.7109375" customWidth="1"/>
    <col min="12" max="12" width="15.7109375" customWidth="1"/>
    <col min="13" max="13" width="2.7109375" customWidth="1"/>
    <col min="14" max="14" width="11.28515625" bestFit="1" customWidth="1"/>
  </cols>
  <sheetData>
    <row r="1" spans="2:14" x14ac:dyDescent="0.25">
      <c r="B1" s="88" t="s">
        <v>83</v>
      </c>
      <c r="C1" s="89"/>
      <c r="D1" s="89"/>
      <c r="E1" s="89"/>
      <c r="F1" s="89"/>
      <c r="G1" s="89"/>
      <c r="H1" s="89"/>
      <c r="I1" s="89"/>
      <c r="J1" s="89"/>
      <c r="K1" s="89"/>
      <c r="L1" s="91"/>
    </row>
    <row r="2" spans="2:14" ht="30" x14ac:dyDescent="0.25">
      <c r="B2" s="52" t="s">
        <v>77</v>
      </c>
      <c r="C2" s="18"/>
      <c r="D2" s="42" t="s">
        <v>78</v>
      </c>
      <c r="E2" s="18"/>
      <c r="F2" s="45" t="s">
        <v>79</v>
      </c>
      <c r="G2" s="18"/>
      <c r="H2" s="45" t="s">
        <v>80</v>
      </c>
      <c r="I2" s="18"/>
      <c r="J2" s="45" t="s">
        <v>81</v>
      </c>
      <c r="K2" s="18"/>
      <c r="L2" s="46" t="s">
        <v>82</v>
      </c>
    </row>
    <row r="3" spans="2:14" x14ac:dyDescent="0.25">
      <c r="B3" s="50" t="s">
        <v>101</v>
      </c>
      <c r="C3" s="18"/>
      <c r="D3" s="16" t="s">
        <v>20</v>
      </c>
      <c r="E3" s="18"/>
      <c r="F3" s="16" t="s">
        <v>20</v>
      </c>
      <c r="G3" s="18"/>
      <c r="H3" s="16" t="s">
        <v>20</v>
      </c>
      <c r="I3" s="18"/>
      <c r="J3" s="16" t="s">
        <v>20</v>
      </c>
      <c r="K3" s="18"/>
      <c r="L3" s="47" t="s">
        <v>20</v>
      </c>
    </row>
    <row r="4" spans="2:14" x14ac:dyDescent="0.25">
      <c r="B4" s="50" t="s">
        <v>102</v>
      </c>
      <c r="C4" s="18"/>
      <c r="D4" s="15">
        <v>50176</v>
      </c>
      <c r="E4" s="18"/>
      <c r="F4" s="15">
        <v>7500</v>
      </c>
      <c r="G4" s="18"/>
      <c r="H4" s="15">
        <v>2620</v>
      </c>
      <c r="I4" s="18"/>
      <c r="J4" s="15">
        <v>4928</v>
      </c>
      <c r="K4" s="18"/>
      <c r="L4" s="48">
        <f>SUM(D4:J4)</f>
        <v>65224</v>
      </c>
    </row>
    <row r="5" spans="2:14" x14ac:dyDescent="0.25">
      <c r="B5" s="50" t="s">
        <v>103</v>
      </c>
      <c r="C5" s="18"/>
      <c r="D5" s="14">
        <v>41216</v>
      </c>
      <c r="E5" s="18"/>
      <c r="F5" s="14">
        <v>3500</v>
      </c>
      <c r="G5" s="18"/>
      <c r="H5" s="14">
        <v>1966</v>
      </c>
      <c r="I5" s="18"/>
      <c r="J5" s="14">
        <v>4048</v>
      </c>
      <c r="K5" s="18"/>
      <c r="L5" s="67">
        <f t="shared" ref="L5:L6" si="0">SUM(D5:J5)</f>
        <v>50730</v>
      </c>
    </row>
    <row r="6" spans="2:14" x14ac:dyDescent="0.25">
      <c r="B6" s="50" t="s">
        <v>104</v>
      </c>
      <c r="C6" s="18"/>
      <c r="D6" s="14">
        <v>32256</v>
      </c>
      <c r="E6" s="18"/>
      <c r="F6" s="14">
        <v>1500</v>
      </c>
      <c r="G6" s="18"/>
      <c r="H6" s="14">
        <v>1685</v>
      </c>
      <c r="I6" s="18"/>
      <c r="J6" s="14">
        <v>3168</v>
      </c>
      <c r="K6" s="18"/>
      <c r="L6" s="68">
        <f t="shared" si="0"/>
        <v>38609</v>
      </c>
    </row>
    <row r="7" spans="2:14" ht="15.75" thickBot="1" x14ac:dyDescent="0.3">
      <c r="B7" s="50"/>
      <c r="C7" s="18"/>
      <c r="D7" s="38">
        <f>SUM(D4:D6)</f>
        <v>123648</v>
      </c>
      <c r="E7" s="18"/>
      <c r="F7" s="38">
        <f t="shared" ref="F7:J7" si="1">SUM(F4:F6)</f>
        <v>12500</v>
      </c>
      <c r="G7" s="18"/>
      <c r="H7" s="38">
        <f t="shared" si="1"/>
        <v>6271</v>
      </c>
      <c r="I7" s="18"/>
      <c r="J7" s="38">
        <f t="shared" si="1"/>
        <v>12144</v>
      </c>
      <c r="K7" s="18"/>
      <c r="L7" s="49">
        <f>SUM(L4:L6)</f>
        <v>154563</v>
      </c>
    </row>
    <row r="8" spans="2:14" ht="15.75" thickTop="1" x14ac:dyDescent="0.25">
      <c r="B8" s="40"/>
      <c r="C8" s="17"/>
      <c r="D8" s="17"/>
      <c r="E8" s="17"/>
      <c r="F8" s="17"/>
      <c r="G8" s="17"/>
      <c r="H8" s="17"/>
      <c r="I8" s="17"/>
      <c r="J8" s="17"/>
      <c r="K8" s="17"/>
      <c r="L8" s="41"/>
    </row>
    <row r="10" spans="2:14" x14ac:dyDescent="0.25">
      <c r="B10" s="88" t="s">
        <v>84</v>
      </c>
      <c r="C10" s="89"/>
      <c r="D10" s="89"/>
      <c r="E10" s="54"/>
      <c r="F10" s="88" t="s">
        <v>88</v>
      </c>
      <c r="G10" s="90"/>
      <c r="H10" s="90"/>
      <c r="I10" s="90"/>
      <c r="J10" s="90"/>
      <c r="K10" s="90"/>
      <c r="L10" s="90"/>
      <c r="M10" s="55"/>
      <c r="N10" s="2"/>
    </row>
    <row r="11" spans="2:14" x14ac:dyDescent="0.25">
      <c r="B11" s="58" t="s">
        <v>85</v>
      </c>
      <c r="C11" s="18"/>
      <c r="D11" s="15">
        <v>123648</v>
      </c>
      <c r="E11" s="18"/>
      <c r="F11" s="50"/>
      <c r="G11" s="18"/>
      <c r="H11" s="18"/>
      <c r="I11" s="18"/>
      <c r="J11" s="17" t="s">
        <v>105</v>
      </c>
      <c r="K11" s="18"/>
      <c r="L11" s="69" t="s">
        <v>75</v>
      </c>
      <c r="M11" s="18"/>
    </row>
    <row r="12" spans="2:14" x14ac:dyDescent="0.25">
      <c r="B12" s="50"/>
      <c r="C12" s="18"/>
      <c r="D12" s="16" t="s">
        <v>107</v>
      </c>
      <c r="E12" s="18"/>
      <c r="F12" s="81" t="s">
        <v>78</v>
      </c>
      <c r="G12" s="82"/>
      <c r="H12" s="82"/>
      <c r="I12" s="43"/>
      <c r="J12" s="15">
        <v>1950501</v>
      </c>
      <c r="K12" s="18"/>
      <c r="L12" s="57">
        <v>123648</v>
      </c>
      <c r="M12" s="18"/>
    </row>
    <row r="13" spans="2:14" x14ac:dyDescent="0.25">
      <c r="B13" s="58" t="s">
        <v>86</v>
      </c>
      <c r="C13" s="18"/>
      <c r="D13" s="12">
        <v>1950501</v>
      </c>
      <c r="E13" s="18"/>
      <c r="F13" s="81" t="s">
        <v>89</v>
      </c>
      <c r="G13" s="82"/>
      <c r="H13" s="82"/>
      <c r="I13" s="18"/>
      <c r="J13" s="14">
        <v>253565</v>
      </c>
      <c r="K13" s="18"/>
      <c r="L13" s="67">
        <v>12144</v>
      </c>
      <c r="M13" s="18"/>
    </row>
    <row r="14" spans="2:14" ht="15.75" thickBot="1" x14ac:dyDescent="0.3">
      <c r="B14" s="58" t="s">
        <v>87</v>
      </c>
      <c r="C14" s="18"/>
      <c r="D14" s="28">
        <f>D11/D13</f>
        <v>6.3392943659090664E-2</v>
      </c>
      <c r="E14" s="18"/>
      <c r="F14" s="81" t="s">
        <v>90</v>
      </c>
      <c r="G14" s="82"/>
      <c r="H14" s="82"/>
      <c r="I14" s="18"/>
      <c r="J14" s="12">
        <v>737890</v>
      </c>
      <c r="K14" s="18"/>
      <c r="L14" s="68">
        <v>18648</v>
      </c>
      <c r="M14" s="18"/>
    </row>
    <row r="15" spans="2:14" ht="16.5" thickTop="1" thickBot="1" x14ac:dyDescent="0.3">
      <c r="B15" s="40"/>
      <c r="C15" s="17"/>
      <c r="D15" s="17"/>
      <c r="E15" s="17"/>
      <c r="F15" s="81" t="s">
        <v>91</v>
      </c>
      <c r="G15" s="82"/>
      <c r="H15" s="82"/>
      <c r="I15" s="18"/>
      <c r="J15" s="38">
        <f>SUM(J12:J14)</f>
        <v>2941956</v>
      </c>
      <c r="K15" s="18"/>
      <c r="L15" s="49">
        <f>SUM(L12:L14)</f>
        <v>154440</v>
      </c>
      <c r="M15" s="18"/>
    </row>
    <row r="16" spans="2:14" ht="15.75" thickTop="1" x14ac:dyDescent="0.25">
      <c r="F16" s="50"/>
      <c r="G16" s="18"/>
      <c r="H16" s="18"/>
      <c r="I16" s="18"/>
      <c r="J16" s="18"/>
      <c r="K16" s="18"/>
      <c r="L16" s="47" t="s">
        <v>107</v>
      </c>
      <c r="M16" s="18"/>
    </row>
    <row r="17" spans="2:13" x14ac:dyDescent="0.25">
      <c r="F17" s="81" t="s">
        <v>92</v>
      </c>
      <c r="G17" s="82"/>
      <c r="H17" s="82"/>
      <c r="I17" s="18"/>
      <c r="J17" s="18"/>
      <c r="K17" s="18"/>
      <c r="L17" s="67">
        <f>J15</f>
        <v>2941956</v>
      </c>
      <c r="M17" s="18"/>
    </row>
    <row r="18" spans="2:13" ht="15.75" thickBot="1" x14ac:dyDescent="0.3">
      <c r="F18" s="81" t="s">
        <v>93</v>
      </c>
      <c r="G18" s="82"/>
      <c r="H18" s="82"/>
      <c r="I18" s="18"/>
      <c r="J18" s="18"/>
      <c r="K18" s="18"/>
      <c r="L18" s="56">
        <f>L15/J15</f>
        <v>5.2495686543238579E-2</v>
      </c>
      <c r="M18" s="18"/>
    </row>
    <row r="19" spans="2:13" ht="15.75" thickTop="1" x14ac:dyDescent="0.25">
      <c r="F19" s="40"/>
      <c r="G19" s="17"/>
      <c r="H19" s="17"/>
      <c r="I19" s="17"/>
      <c r="J19" s="17"/>
      <c r="K19" s="17"/>
      <c r="L19" s="41"/>
      <c r="M19" s="18"/>
    </row>
    <row r="21" spans="2:13" x14ac:dyDescent="0.25">
      <c r="B21" s="83" t="s">
        <v>94</v>
      </c>
      <c r="C21" s="84"/>
      <c r="D21" s="84"/>
      <c r="E21" s="84"/>
      <c r="F21" s="85"/>
    </row>
    <row r="22" spans="2:13" x14ac:dyDescent="0.25">
      <c r="B22" s="81" t="s">
        <v>95</v>
      </c>
      <c r="C22" s="82"/>
      <c r="D22" s="82"/>
      <c r="E22" s="18"/>
      <c r="F22" s="53">
        <v>8</v>
      </c>
    </row>
    <row r="23" spans="2:13" x14ac:dyDescent="0.25">
      <c r="B23" s="86"/>
      <c r="C23" s="87"/>
      <c r="D23" s="87"/>
      <c r="E23" s="18"/>
      <c r="F23" s="47" t="s">
        <v>107</v>
      </c>
    </row>
    <row r="24" spans="2:13" x14ac:dyDescent="0.25">
      <c r="B24" s="81" t="s">
        <v>96</v>
      </c>
      <c r="C24" s="82"/>
      <c r="D24" s="82"/>
      <c r="E24" s="18"/>
      <c r="F24" s="41">
        <v>40</v>
      </c>
    </row>
    <row r="25" spans="2:13" x14ac:dyDescent="0.25">
      <c r="B25" s="81" t="s">
        <v>97</v>
      </c>
      <c r="C25" s="82"/>
      <c r="D25" s="82"/>
      <c r="E25" s="18"/>
      <c r="F25" s="59">
        <f>F22/F24</f>
        <v>0.2</v>
      </c>
    </row>
    <row r="26" spans="2:13" x14ac:dyDescent="0.25">
      <c r="B26" s="86"/>
      <c r="C26" s="87"/>
      <c r="D26" s="87"/>
      <c r="E26" s="18"/>
      <c r="F26" s="47" t="s">
        <v>106</v>
      </c>
    </row>
    <row r="27" spans="2:13" x14ac:dyDescent="0.25">
      <c r="B27" s="81" t="s">
        <v>93</v>
      </c>
      <c r="C27" s="82"/>
      <c r="D27" s="82"/>
      <c r="E27" s="18"/>
      <c r="F27" s="60">
        <v>5.2499999999999998E-2</v>
      </c>
    </row>
    <row r="28" spans="2:13" ht="15.75" thickBot="1" x14ac:dyDescent="0.3">
      <c r="B28" s="81" t="s">
        <v>98</v>
      </c>
      <c r="C28" s="82"/>
      <c r="D28" s="82"/>
      <c r="E28" s="18"/>
      <c r="F28" s="61">
        <f>F25*F27</f>
        <v>1.0500000000000001E-2</v>
      </c>
    </row>
    <row r="29" spans="2:13" ht="15.75" thickTop="1" x14ac:dyDescent="0.25">
      <c r="B29" s="50"/>
      <c r="C29" s="18"/>
      <c r="D29" s="18"/>
      <c r="E29" s="18"/>
      <c r="F29" s="53"/>
    </row>
    <row r="30" spans="2:13" x14ac:dyDescent="0.25">
      <c r="B30" s="78" t="s">
        <v>99</v>
      </c>
      <c r="C30" s="79"/>
      <c r="D30" s="79"/>
      <c r="E30" s="79"/>
      <c r="F30" s="80"/>
    </row>
    <row r="31" spans="2:13" x14ac:dyDescent="0.25">
      <c r="B31" s="78" t="s">
        <v>100</v>
      </c>
      <c r="C31" s="79"/>
      <c r="D31" s="79"/>
      <c r="E31" s="79"/>
      <c r="F31" s="80"/>
    </row>
    <row r="32" spans="2:13" x14ac:dyDescent="0.25">
      <c r="B32" s="40"/>
      <c r="C32" s="17"/>
      <c r="D32" s="17"/>
      <c r="E32" s="17"/>
      <c r="F32" s="41"/>
    </row>
  </sheetData>
  <mergeCells count="19">
    <mergeCell ref="F15:H15"/>
    <mergeCell ref="F17:H17"/>
    <mergeCell ref="F18:H18"/>
    <mergeCell ref="B1:L1"/>
    <mergeCell ref="B10:D10"/>
    <mergeCell ref="F10:L10"/>
    <mergeCell ref="F12:H12"/>
    <mergeCell ref="F13:H13"/>
    <mergeCell ref="F14:H14"/>
    <mergeCell ref="B30:F30"/>
    <mergeCell ref="B31:F31"/>
    <mergeCell ref="B27:D27"/>
    <mergeCell ref="B28:D28"/>
    <mergeCell ref="B21:F21"/>
    <mergeCell ref="B22:D22"/>
    <mergeCell ref="B23:D23"/>
    <mergeCell ref="B24:D24"/>
    <mergeCell ref="B25:D25"/>
    <mergeCell ref="B26:D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OH Rate</vt:lpstr>
      <vt:lpstr>Sample OH Rate Home and Office</vt:lpstr>
      <vt:lpstr>Sample Field WP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 1 Vang</dc:creator>
  <cp:lastModifiedBy>Danielle Plocher</cp:lastModifiedBy>
  <dcterms:created xsi:type="dcterms:W3CDTF">2017-04-13T18:56:19Z</dcterms:created>
  <dcterms:modified xsi:type="dcterms:W3CDTF">2017-09-25T13:51:35Z</dcterms:modified>
</cp:coreProperties>
</file>